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nniz 8.6.67\Anniz ปีงบ 2569\Unit Cost 69\"/>
    </mc:Choice>
  </mc:AlternateContent>
  <xr:revisionPtr revIDLastSave="0" documentId="13_ncr:1_{48C2D920-04E4-41EC-9421-3C890775C5BD}" xr6:coauthVersionLast="47" xr6:coauthVersionMax="47" xr10:uidLastSave="{00000000-0000-0000-0000-000000000000}"/>
  <bookViews>
    <workbookView xWindow="-108" yWindow="-108" windowWidth="23256" windowHeight="13896" tabRatio="815" activeTab="2" xr2:uid="{00000000-000D-0000-FFFF-FFFF00000000}"/>
  </bookViews>
  <sheets>
    <sheet name="รายเขต" sheetId="122" r:id="rId1"/>
    <sheet name="ค่ากลางกลุ่ม UnitCost, HGR" sheetId="63" r:id="rId2"/>
    <sheet name="Q3Y69" sheetId="123" r:id="rId3"/>
    <sheet name="สรุปUnit Cost และ HGR" sheetId="61" r:id="rId4"/>
    <sheet name="Sheet1" sheetId="120" state="hidden" r:id="rId5"/>
  </sheets>
  <externalReferences>
    <externalReference r:id="rId6"/>
    <externalReference r:id="rId7"/>
  </externalReferences>
  <definedNames>
    <definedName name="_xlnm._FilterDatabase" localSheetId="1" hidden="1">'ค่ากลางกลุ่ม UnitCost, HGR'!$A$3:$L$24</definedName>
    <definedName name="_xlnm._FilterDatabase" localSheetId="3" hidden="1">'สรุปUnit Cost และ HGR'!$A$3:$U$101</definedName>
    <definedName name="data">'[1]งบทดลอง รพ.'!$A$2:$CL$438</definedName>
    <definedName name="data1" localSheetId="2">#REF!</definedName>
    <definedName name="data1">#REF!</definedName>
    <definedName name="NEW" localSheetId="2">#REF!</definedName>
    <definedName name="NEW">#REF!</definedName>
    <definedName name="_xlnm.Print_Titles" localSheetId="3">'สรุปUnit Cost และ HGR'!$1:$3</definedName>
    <definedName name="test1" localSheetId="2">#REF!</definedName>
    <definedName name="te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23" l="1"/>
  <c r="D15" i="123"/>
  <c r="E9" i="123"/>
  <c r="E10" i="123"/>
  <c r="E11" i="123"/>
  <c r="E12" i="123"/>
  <c r="E13" i="123"/>
  <c r="E14" i="123"/>
  <c r="E8" i="123"/>
  <c r="E15" i="123" s="1"/>
  <c r="H8" i="123" l="1"/>
  <c r="L19" i="63"/>
  <c r="L20" i="63"/>
  <c r="L23" i="63"/>
  <c r="L15" i="63"/>
  <c r="L16" i="63"/>
  <c r="L13" i="63"/>
  <c r="L12" i="63"/>
  <c r="L9" i="63"/>
  <c r="L8" i="63"/>
  <c r="L6" i="63"/>
  <c r="L5" i="63"/>
  <c r="H6" i="63"/>
  <c r="H8" i="63"/>
  <c r="H9" i="63"/>
  <c r="H12" i="63"/>
  <c r="H13" i="63"/>
  <c r="H15" i="63"/>
  <c r="H16" i="63"/>
  <c r="H18" i="63"/>
  <c r="H19" i="63"/>
  <c r="H20" i="63"/>
  <c r="H21" i="63"/>
  <c r="H22" i="63"/>
  <c r="H23" i="63"/>
  <c r="H5" i="63"/>
  <c r="J15" i="123" l="1"/>
  <c r="H14" i="123"/>
  <c r="I14" i="123"/>
  <c r="H13" i="123"/>
  <c r="I13" i="123"/>
  <c r="H10" i="123"/>
  <c r="I10" i="123"/>
  <c r="H12" i="123"/>
  <c r="I12" i="123"/>
  <c r="H9" i="123"/>
  <c r="I9" i="123"/>
  <c r="H11" i="123"/>
  <c r="I11" i="123"/>
  <c r="I8" i="123" l="1"/>
  <c r="F9" i="123"/>
  <c r="F13" i="123"/>
  <c r="F8" i="123"/>
  <c r="F12" i="123"/>
  <c r="F14" i="123"/>
  <c r="F11" i="123"/>
  <c r="F10" i="123"/>
  <c r="F15" i="123" l="1"/>
  <c r="H15" i="123"/>
  <c r="E8" i="122"/>
  <c r="G8" i="122" s="1"/>
  <c r="E9" i="122"/>
  <c r="G9" i="122" s="1"/>
  <c r="E10" i="122"/>
  <c r="F10" i="122" s="1"/>
  <c r="E11" i="122"/>
  <c r="G11" i="122" s="1"/>
  <c r="E12" i="122"/>
  <c r="G12" i="122" s="1"/>
  <c r="E13" i="122"/>
  <c r="G13" i="122" s="1"/>
  <c r="E14" i="122"/>
  <c r="F14" i="122" s="1"/>
  <c r="E15" i="122"/>
  <c r="G15" i="122" s="1"/>
  <c r="E16" i="122"/>
  <c r="G16" i="122" s="1"/>
  <c r="E17" i="122"/>
  <c r="G17" i="122" s="1"/>
  <c r="E18" i="122"/>
  <c r="F18" i="122" s="1"/>
  <c r="E19" i="122"/>
  <c r="G19" i="122" s="1"/>
  <c r="C20" i="122"/>
  <c r="B20" i="122"/>
  <c r="D19" i="122"/>
  <c r="D18" i="122"/>
  <c r="D17" i="122"/>
  <c r="D16" i="122"/>
  <c r="D15" i="122"/>
  <c r="D14" i="122"/>
  <c r="D13" i="122"/>
  <c r="D12" i="122"/>
  <c r="D11" i="122"/>
  <c r="D10" i="122"/>
  <c r="D9" i="122"/>
  <c r="D8" i="122"/>
  <c r="I15" i="123" l="1"/>
  <c r="G14" i="122"/>
  <c r="F17" i="122"/>
  <c r="F8" i="122"/>
  <c r="G10" i="122"/>
  <c r="F15" i="122"/>
  <c r="F16" i="122"/>
  <c r="G18" i="122"/>
  <c r="F9" i="122"/>
  <c r="F12" i="122"/>
  <c r="F13" i="122"/>
  <c r="F11" i="122"/>
  <c r="E20" i="122"/>
  <c r="F20" i="122" s="1"/>
  <c r="F19" i="122"/>
  <c r="D20" i="122"/>
  <c r="G20" i="122" l="1"/>
  <c r="I24" i="63"/>
  <c r="E24" i="63"/>
  <c r="D24" i="63"/>
  <c r="A24" i="63"/>
  <c r="B10" i="63"/>
  <c r="A10" i="63"/>
  <c r="B9" i="63"/>
  <c r="A9" i="63"/>
  <c r="B8" i="63"/>
  <c r="A8" i="63"/>
  <c r="B7" i="63"/>
  <c r="A7" i="63"/>
  <c r="B6" i="63"/>
  <c r="A6" i="63"/>
  <c r="B5" i="63"/>
  <c r="A5" i="63"/>
  <c r="U74" i="61" l="1"/>
  <c r="S74" i="61"/>
  <c r="S81" i="61"/>
  <c r="T84" i="61"/>
  <c r="S86" i="61"/>
  <c r="S78" i="61"/>
  <c r="S85" i="61"/>
  <c r="S79" i="61"/>
  <c r="U84" i="61"/>
  <c r="S84" i="61"/>
  <c r="S88" i="61"/>
  <c r="S87" i="61"/>
  <c r="S75" i="61"/>
  <c r="S71" i="61"/>
  <c r="U80" i="61"/>
  <c r="S80" i="61"/>
  <c r="S83" i="61"/>
  <c r="S90" i="61"/>
  <c r="S82" i="61"/>
  <c r="S77" i="61"/>
  <c r="T74" i="61"/>
  <c r="S89" i="61"/>
  <c r="S91" i="61"/>
  <c r="S76" i="61"/>
  <c r="S72" i="61"/>
  <c r="T80" i="61"/>
  <c r="U71" i="61"/>
  <c r="U86" i="61"/>
  <c r="U89" i="61"/>
  <c r="U78" i="61"/>
  <c r="U76" i="61"/>
  <c r="U91" i="61"/>
  <c r="U79" i="61"/>
  <c r="U72" i="61"/>
  <c r="U82" i="61"/>
  <c r="T78" i="61" l="1"/>
  <c r="T81" i="61"/>
  <c r="T83" i="61"/>
  <c r="S73" i="61"/>
  <c r="U73" i="61"/>
  <c r="T89" i="61"/>
  <c r="U83" i="61"/>
  <c r="T72" i="61"/>
  <c r="T77" i="61"/>
  <c r="T90" i="61"/>
  <c r="T71" i="61"/>
  <c r="T82" i="61"/>
  <c r="T91" i="61"/>
  <c r="T87" i="61"/>
  <c r="T88" i="61"/>
  <c r="T75" i="61"/>
  <c r="U87" i="61"/>
  <c r="T79" i="61"/>
  <c r="T85" i="61"/>
  <c r="U90" i="61"/>
  <c r="U88" i="61"/>
  <c r="U85" i="61"/>
  <c r="U81" i="61"/>
  <c r="T73" i="61"/>
  <c r="T76" i="61"/>
  <c r="T86" i="61"/>
  <c r="U77" i="61"/>
  <c r="U75" i="61"/>
  <c r="U100" i="61" l="1"/>
  <c r="S100" i="61"/>
  <c r="T100" i="61"/>
  <c r="S35" i="61" l="1"/>
  <c r="T25" i="61"/>
  <c r="T17" i="61"/>
  <c r="S65" i="61" l="1"/>
  <c r="T66" i="61"/>
  <c r="T70" i="61"/>
  <c r="T67" i="61"/>
  <c r="T69" i="61"/>
  <c r="T68" i="61"/>
  <c r="S67" i="61"/>
  <c r="S70" i="61"/>
  <c r="T65" i="61"/>
  <c r="S69" i="61"/>
  <c r="T61" i="61"/>
  <c r="S63" i="61"/>
  <c r="S56" i="61"/>
  <c r="S58" i="61"/>
  <c r="T64" i="61"/>
  <c r="T58" i="61"/>
  <c r="T57" i="61"/>
  <c r="S59" i="61"/>
  <c r="T63" i="61"/>
  <c r="T60" i="61"/>
  <c r="T62" i="61"/>
  <c r="T56" i="61"/>
  <c r="T59" i="61"/>
  <c r="S43" i="61"/>
  <c r="T47" i="61"/>
  <c r="T41" i="61"/>
  <c r="T48" i="61"/>
  <c r="T46" i="61"/>
  <c r="T53" i="61"/>
  <c r="T52" i="61"/>
  <c r="T43" i="61"/>
  <c r="T45" i="61"/>
  <c r="T55" i="61"/>
  <c r="T54" i="61"/>
  <c r="S48" i="61"/>
  <c r="S44" i="61"/>
  <c r="S49" i="61"/>
  <c r="S52" i="61"/>
  <c r="T42" i="61"/>
  <c r="T39" i="61"/>
  <c r="T40" i="61"/>
  <c r="T51" i="61"/>
  <c r="T44" i="61"/>
  <c r="S55" i="61"/>
  <c r="T49" i="61"/>
  <c r="T50" i="61"/>
  <c r="T38" i="61"/>
  <c r="S50" i="61"/>
  <c r="S34" i="61"/>
  <c r="T27" i="61"/>
  <c r="S36" i="61"/>
  <c r="T29" i="61"/>
  <c r="T30" i="61"/>
  <c r="T24" i="61"/>
  <c r="T33" i="61"/>
  <c r="T32" i="61"/>
  <c r="T31" i="61"/>
  <c r="T34" i="61"/>
  <c r="T28" i="61"/>
  <c r="T36" i="61"/>
  <c r="T37" i="61"/>
  <c r="T26" i="61"/>
  <c r="T16" i="61"/>
  <c r="T19" i="61"/>
  <c r="T23" i="61"/>
  <c r="U17" i="61"/>
  <c r="S17" i="61"/>
  <c r="S21" i="61"/>
  <c r="S18" i="61"/>
  <c r="T18" i="61"/>
  <c r="T22" i="61"/>
  <c r="T21" i="61"/>
  <c r="T20" i="61"/>
  <c r="S23" i="61"/>
  <c r="T14" i="61"/>
  <c r="S11" i="61"/>
  <c r="T10" i="61"/>
  <c r="T7" i="61"/>
  <c r="T9" i="61"/>
  <c r="T5" i="61"/>
  <c r="T15" i="61"/>
  <c r="T8" i="61"/>
  <c r="T12" i="61"/>
  <c r="T4" i="61"/>
  <c r="T11" i="61"/>
  <c r="T6" i="61"/>
  <c r="T13" i="61"/>
  <c r="S12" i="61"/>
  <c r="U52" i="61" l="1"/>
  <c r="U66" i="61"/>
  <c r="S66" i="61"/>
  <c r="U69" i="61"/>
  <c r="S68" i="61"/>
  <c r="U68" i="61"/>
  <c r="U48" i="61"/>
  <c r="T99" i="61"/>
  <c r="U70" i="61"/>
  <c r="U67" i="61"/>
  <c r="U65" i="61"/>
  <c r="S64" i="61"/>
  <c r="U64" i="61"/>
  <c r="T98" i="61"/>
  <c r="S61" i="61"/>
  <c r="U61" i="61"/>
  <c r="U58" i="61"/>
  <c r="U56" i="61"/>
  <c r="S60" i="61"/>
  <c r="U60" i="61"/>
  <c r="U59" i="61"/>
  <c r="U63" i="61"/>
  <c r="S57" i="61"/>
  <c r="U57" i="61"/>
  <c r="S62" i="61"/>
  <c r="U62" i="61"/>
  <c r="S45" i="61"/>
  <c r="U45" i="61"/>
  <c r="T97" i="61"/>
  <c r="S41" i="61"/>
  <c r="U41" i="61"/>
  <c r="S47" i="61"/>
  <c r="U47" i="61"/>
  <c r="U53" i="61"/>
  <c r="S53" i="61"/>
  <c r="S40" i="61"/>
  <c r="U40" i="61"/>
  <c r="S51" i="61"/>
  <c r="U51" i="61"/>
  <c r="S42" i="61"/>
  <c r="U42" i="61"/>
  <c r="U54" i="61"/>
  <c r="S54" i="61"/>
  <c r="U55" i="61"/>
  <c r="S39" i="61"/>
  <c r="U39" i="61"/>
  <c r="S46" i="61"/>
  <c r="U46" i="61"/>
  <c r="U49" i="61"/>
  <c r="S38" i="61"/>
  <c r="U38" i="61"/>
  <c r="U44" i="61"/>
  <c r="U43" i="61"/>
  <c r="U50" i="61"/>
  <c r="S33" i="61"/>
  <c r="U33" i="61"/>
  <c r="S32" i="61"/>
  <c r="U32" i="61"/>
  <c r="S37" i="61"/>
  <c r="U37" i="61"/>
  <c r="T35" i="61"/>
  <c r="U35" i="61"/>
  <c r="S28" i="61"/>
  <c r="U28" i="61"/>
  <c r="S26" i="61"/>
  <c r="U26" i="61"/>
  <c r="U31" i="61"/>
  <c r="S31" i="61"/>
  <c r="S30" i="61"/>
  <c r="U30" i="61"/>
  <c r="U18" i="61"/>
  <c r="U29" i="61"/>
  <c r="S29" i="61"/>
  <c r="U25" i="61"/>
  <c r="S25" i="61"/>
  <c r="U23" i="61"/>
  <c r="U21" i="61"/>
  <c r="U36" i="61"/>
  <c r="S27" i="61"/>
  <c r="U27" i="61"/>
  <c r="S24" i="61"/>
  <c r="U24" i="61"/>
  <c r="U34" i="61"/>
  <c r="S22" i="61"/>
  <c r="U22" i="61"/>
  <c r="S16" i="61"/>
  <c r="U16" i="61"/>
  <c r="U20" i="61"/>
  <c r="S20" i="61"/>
  <c r="U19" i="61"/>
  <c r="S19" i="61"/>
  <c r="U12" i="61"/>
  <c r="T95" i="61"/>
  <c r="S15" i="61"/>
  <c r="U15" i="61"/>
  <c r="S6" i="61"/>
  <c r="U6" i="61"/>
  <c r="S9" i="61"/>
  <c r="U9" i="61"/>
  <c r="S13" i="61"/>
  <c r="U13" i="61"/>
  <c r="S5" i="61"/>
  <c r="U5" i="61"/>
  <c r="S7" i="61"/>
  <c r="U7" i="61"/>
  <c r="T94" i="61"/>
  <c r="S10" i="61"/>
  <c r="U10" i="61"/>
  <c r="U11" i="61"/>
  <c r="S4" i="61"/>
  <c r="U4" i="61"/>
  <c r="S8" i="61"/>
  <c r="U8" i="61"/>
  <c r="S14" i="61"/>
  <c r="U14" i="61"/>
  <c r="U94" i="61" l="1"/>
  <c r="T93" i="61"/>
  <c r="S99" i="61"/>
  <c r="U99" i="61"/>
  <c r="U98" i="61"/>
  <c r="S98" i="61"/>
  <c r="U97" i="61"/>
  <c r="S97" i="61"/>
  <c r="T96" i="61"/>
  <c r="S96" i="61"/>
  <c r="U96" i="61"/>
  <c r="U95" i="61"/>
  <c r="S95" i="61"/>
  <c r="U93" i="61"/>
  <c r="U92" i="61"/>
  <c r="S94" i="61"/>
  <c r="S93" i="61"/>
</calcChain>
</file>

<file path=xl/sharedStrings.xml><?xml version="1.0" encoding="utf-8"?>
<sst xmlns="http://schemas.openxmlformats.org/spreadsheetml/2006/main" count="800" uniqueCount="326">
  <si>
    <t>10671</t>
  </si>
  <si>
    <t>10704</t>
  </si>
  <si>
    <t>10705</t>
  </si>
  <si>
    <t>10706</t>
  </si>
  <si>
    <t>10710</t>
  </si>
  <si>
    <t>10711</t>
  </si>
  <si>
    <t>10991</t>
  </si>
  <si>
    <t>10992</t>
  </si>
  <si>
    <t>10993</t>
  </si>
  <si>
    <t>10994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</si>
  <si>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</si>
  <si>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</si>
  <si>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</si>
  <si>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</si>
  <si>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</si>
  <si>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</si>
  <si>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</si>
  <si>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</si>
  <si>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</si>
  <si>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</si>
  <si>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</si>
  <si>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</si>
  <si>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</si>
  <si>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</si>
  <si>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</si>
  <si>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</si>
  <si>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</si>
  <si>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</si>
  <si>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</si>
  <si>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</si>
  <si>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</si>
  <si>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</si>
  <si>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</si>
  <si>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</si>
  <si>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</si>
  <si>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</si>
  <si>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</si>
  <si>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</si>
  <si>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</si>
  <si>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</si>
  <si>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</si>
  <si>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</si>
  <si>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</si>
  <si>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</si>
  <si>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</si>
  <si>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</si>
  <si>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</si>
  <si>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</si>
  <si>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</si>
  <si>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</si>
  <si>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</si>
  <si>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</si>
  <si>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</si>
  <si>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</si>
  <si>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</si>
  <si>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</si>
  <si>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</si>
  <si>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</si>
  <si>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</si>
  <si>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</si>
  <si>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</si>
  <si>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</si>
  <si>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</si>
  <si>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</si>
  <si>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</si>
  <si>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</si>
  <si>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</si>
  <si>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</si>
  <si>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</si>
  <si>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</si>
  <si>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</si>
  <si>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</si>
  <si>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11446</t>
  </si>
  <si>
    <t>11447</t>
  </si>
  <si>
    <t>11448</t>
  </si>
  <si>
    <t>11450</t>
  </si>
  <si>
    <t>11451</t>
  </si>
  <si>
    <t>14133</t>
  </si>
  <si>
    <t>21323</t>
  </si>
  <si>
    <t>21356</t>
  </si>
  <si>
    <t>23367</t>
  </si>
  <si>
    <t>25058</t>
  </si>
  <si>
    <t>25059</t>
  </si>
  <si>
    <t>28778</t>
  </si>
  <si>
    <t>28811</t>
  </si>
  <si>
    <t>28815</t>
  </si>
  <si>
    <t>28861</t>
  </si>
  <si>
    <t>40840</t>
  </si>
  <si>
    <t>จังหวัด</t>
  </si>
  <si>
    <t>บึงกาฬ</t>
  </si>
  <si>
    <t>รพ.บึงกาฬ</t>
  </si>
  <si>
    <t>รพ.พรเจริญ</t>
  </si>
  <si>
    <t>รพ.โซ่พิสัย</t>
  </si>
  <si>
    <t>รพ.เซกา</t>
  </si>
  <si>
    <t>รพ.ปากคาด</t>
  </si>
  <si>
    <t>รพ.บึงโขงหลง</t>
  </si>
  <si>
    <t>รพ.ศรีวิไล</t>
  </si>
  <si>
    <t>รพ.บุ่งคล้า</t>
  </si>
  <si>
    <t>หนองบัวลำภู</t>
  </si>
  <si>
    <t>รพ.นากลาง</t>
  </si>
  <si>
    <t>รพ.โนนสัง</t>
  </si>
  <si>
    <t>รพ.ศรีบุญเรือง</t>
  </si>
  <si>
    <t>รพ.สุวรรณคูหา</t>
  </si>
  <si>
    <t>อุดรธานี</t>
  </si>
  <si>
    <t>รพ.อุดรธานี</t>
  </si>
  <si>
    <t>รพ.กุดจับ</t>
  </si>
  <si>
    <t>รพ.หนองวัวซอ</t>
  </si>
  <si>
    <t>รพ.กุมภวาปี</t>
  </si>
  <si>
    <t>รพ.ห้วยเกิ้ง</t>
  </si>
  <si>
    <t>รพ.โนนสะอาด</t>
  </si>
  <si>
    <t>รพ.หนองหาน</t>
  </si>
  <si>
    <t>รพ.ทุ่งฝน</t>
  </si>
  <si>
    <t>รพ.ไชยวาน</t>
  </si>
  <si>
    <t>รพ.ศรีธาตุ</t>
  </si>
  <si>
    <t>รพ.วังสามหมอ</t>
  </si>
  <si>
    <t>รพ.บ้านผือ</t>
  </si>
  <si>
    <t>รพ.เพ็ญ</t>
  </si>
  <si>
    <t>รพ.สร้างคอม</t>
  </si>
  <si>
    <t>รพ.หนองแสง</t>
  </si>
  <si>
    <t>รพ.นายูง</t>
  </si>
  <si>
    <t>รพ.พิบูลย์รักษ์</t>
  </si>
  <si>
    <t>รพ.กู่แก้ว</t>
  </si>
  <si>
    <t>รพ.ประจักษ์ศิลปาคม</t>
  </si>
  <si>
    <t>เลย</t>
  </si>
  <si>
    <t>รพ.เลย</t>
  </si>
  <si>
    <t>รพ.นาด้วง</t>
  </si>
  <si>
    <t>รพ.เชียงคาน</t>
  </si>
  <si>
    <t>รพ.ปากชม</t>
  </si>
  <si>
    <t>รพ.นาแห้ว</t>
  </si>
  <si>
    <t>รพ.ภูเรือ</t>
  </si>
  <si>
    <t>รพ.ท่าลี่</t>
  </si>
  <si>
    <t>รพ.วังสะพุง</t>
  </si>
  <si>
    <t>รพ.ภูกระดึง</t>
  </si>
  <si>
    <t>รพ.ภูหลวง</t>
  </si>
  <si>
    <t>รพ.ผาขาว</t>
  </si>
  <si>
    <t>รพ.เอราวัณ</t>
  </si>
  <si>
    <t>รพ.หนองหิน</t>
  </si>
  <si>
    <t>หนองคาย</t>
  </si>
  <si>
    <t>รพ.หนองคาย</t>
  </si>
  <si>
    <t>รพ.โพนพิสัย</t>
  </si>
  <si>
    <t>รพ.ศรีเชียงใหม่</t>
  </si>
  <si>
    <t>รพ.สังคม</t>
  </si>
  <si>
    <t>รพ.สระใคร</t>
  </si>
  <si>
    <t>รพ.เฝ้าไร่</t>
  </si>
  <si>
    <t>รพ.รัตนวาปี</t>
  </si>
  <si>
    <t>สกลนคร</t>
  </si>
  <si>
    <t>รพ.สกลนคร</t>
  </si>
  <si>
    <t>รพ.กุสุมาลย์</t>
  </si>
  <si>
    <t>รพ.กุดบาก</t>
  </si>
  <si>
    <t>รพ.พระอาจารย์ฝั้นอาจาโร</t>
  </si>
  <si>
    <t>รพ.พังโคน</t>
  </si>
  <si>
    <t>รพ.วาริชภูมิ</t>
  </si>
  <si>
    <t>รพ.วานรนิวาส</t>
  </si>
  <si>
    <t>รพ.ส่องดาว</t>
  </si>
  <si>
    <t>รพ.เต่างอย</t>
  </si>
  <si>
    <t>รพ.โคกศรีสุพรรณ</t>
  </si>
  <si>
    <t>รพ.เจริญศิลป์</t>
  </si>
  <si>
    <t>รพ.โพนนาแก้ว</t>
  </si>
  <si>
    <t>นครพนม</t>
  </si>
  <si>
    <t>รพ.นครพนม</t>
  </si>
  <si>
    <t>รพ.ปลาปาก</t>
  </si>
  <si>
    <t>รพ.ท่าอุเทน</t>
  </si>
  <si>
    <t>รพ.บ้านแพง</t>
  </si>
  <si>
    <t>รพ.นาทม</t>
  </si>
  <si>
    <t>รพ.เรณูนคร</t>
  </si>
  <si>
    <t>รพ.นาแก</t>
  </si>
  <si>
    <t>รพ.ศรีสงคราม</t>
  </si>
  <si>
    <t>รพ.นาหว้า</t>
  </si>
  <si>
    <t>รพ.โพนสวรรค์</t>
  </si>
  <si>
    <t>รหัส</t>
  </si>
  <si>
    <t>ลำดับ</t>
  </si>
  <si>
    <t>ร้อยละ</t>
  </si>
  <si>
    <t>รวมเขต 8</t>
  </si>
  <si>
    <t>เขต</t>
  </si>
  <si>
    <t>หน่วยบริการ</t>
  </si>
  <si>
    <t>ประเภท</t>
  </si>
  <si>
    <t>กลุ่ม</t>
  </si>
  <si>
    <t>รพศ.</t>
  </si>
  <si>
    <t>รพช.</t>
  </si>
  <si>
    <t>รพท.</t>
  </si>
  <si>
    <t>กลุ่มระดับบริการ</t>
  </si>
  <si>
    <t>pop</t>
  </si>
  <si>
    <t xml:space="preserve"> ต้นทุนบริการผู้ป่วยนอก (บาท)</t>
  </si>
  <si>
    <t xml:space="preserve"> จำนวนครั้งผู้ป่วยนอก (ครั้ง) </t>
  </si>
  <si>
    <t xml:space="preserve"> ต้นทุนบริการผู้ป่วยนอกต่อครั้ง  </t>
  </si>
  <si>
    <t xml:space="preserve"> ต้นทุนบริการผู้ป่วยใน (บาท) </t>
  </si>
  <si>
    <t>Sum AdjRW</t>
  </si>
  <si>
    <t xml:space="preserve"> ต้นทุนบริการผู้ป่วยในต่อ AdjRW </t>
  </si>
  <si>
    <t>08</t>
  </si>
  <si>
    <t>S</t>
  </si>
  <si>
    <t>F2</t>
  </si>
  <si>
    <t>F1</t>
  </si>
  <si>
    <t>M2</t>
  </si>
  <si>
    <t>รพ.วังยาง</t>
  </si>
  <si>
    <t>F3</t>
  </si>
  <si>
    <t>A</t>
  </si>
  <si>
    <t>M1</t>
  </si>
  <si>
    <t>จำนวน รพ. ในกลุ่ม(แห่ง)</t>
  </si>
  <si>
    <t>ต้นทุนผู้ป่วยนอก</t>
  </si>
  <si>
    <t>ต้นทุนผู้ป่วยใน</t>
  </si>
  <si>
    <t>Mean</t>
  </si>
  <si>
    <t>1SD</t>
  </si>
  <si>
    <t>Mean+1SD</t>
  </si>
  <si>
    <t xml:space="preserve"> ต้นทุนบริการผู้ป่วยนอก</t>
  </si>
  <si>
    <t>OP</t>
  </si>
  <si>
    <t>IP</t>
  </si>
  <si>
    <t>OP&amp;IP</t>
  </si>
  <si>
    <t>ระดับขีดความสามารถ</t>
  </si>
  <si>
    <t>จำนวนเตียงตามจริง</t>
  </si>
  <si>
    <t>ชื่อจังหวัด</t>
  </si>
  <si>
    <t>ทั้งหมด</t>
  </si>
  <si>
    <t>จำนวน(แห่ง)</t>
  </si>
  <si>
    <t>ผลรวม</t>
  </si>
  <si>
    <t xml:space="preserve"> ต้นทุนบริการผู้ป่วยใน</t>
  </si>
  <si>
    <t>ผลการประเมินต้นทุนบริการ</t>
  </si>
  <si>
    <t>รพ. มีผลงานบริการต้นทุนผู้ป่วยนอก และต้นทุนผู้ป่วยใน ไม่เกินค่ากลางของหน่วยบริการในกลุ่มระดับเดียวกัน</t>
  </si>
  <si>
    <t>รพท.S B&lt;=400</t>
  </si>
  <si>
    <t>รพช.F2 P30,000-60,000</t>
  </si>
  <si>
    <t>รพช.F2 P&lt;=30,000</t>
  </si>
  <si>
    <t>รพช.F1 P50,000-100,000</t>
  </si>
  <si>
    <t>รพช.M2 B&gt;100</t>
  </si>
  <si>
    <t>รพช.F3 P&lt;=15,000</t>
  </si>
  <si>
    <t>รพท.S B&gt;400</t>
  </si>
  <si>
    <t>รพช.M2 B&lt;=100</t>
  </si>
  <si>
    <t>รพศ.A B&gt;700to1000</t>
  </si>
  <si>
    <t>รพท.M1 B&gt;200</t>
  </si>
  <si>
    <t>รพช.F3 P15,000-25,000</t>
  </si>
  <si>
    <t>รพศ.A B&gt;1000</t>
  </si>
  <si>
    <t xml:space="preserve">ผลการประเมินต้นทุนหน่วยบริการแบบ Quick Method </t>
  </si>
  <si>
    <t>ID MOPH</t>
  </si>
  <si>
    <t>หนองบัว</t>
  </si>
  <si>
    <t>หน่วยบริการที่ไม่ผ่าน</t>
  </si>
  <si>
    <t>รพช.F3 P&gt;=25,000</t>
  </si>
  <si>
    <t>รพช.F2 P60,000-90,000</t>
  </si>
  <si>
    <r>
      <rPr>
        <sz val="11"/>
        <rFont val="TH Sarabun New"/>
        <family val="2"/>
      </rPr>
      <t>2           2</t>
    </r>
  </si>
  <si>
    <r>
      <rPr>
        <sz val="11"/>
        <rFont val="TH Sarabun New"/>
        <family val="2"/>
      </rPr>
      <t>3           3</t>
    </r>
  </si>
  <si>
    <r>
      <rPr>
        <sz val="11"/>
        <rFont val="TH Sarabun New"/>
        <family val="2"/>
      </rPr>
      <t>4           4</t>
    </r>
  </si>
  <si>
    <r>
      <rPr>
        <sz val="11"/>
        <rFont val="TH Sarabun New"/>
        <family val="2"/>
      </rPr>
      <t>5           5</t>
    </r>
  </si>
  <si>
    <r>
      <rPr>
        <sz val="11"/>
        <rFont val="TH Sarabun New"/>
        <family val="2"/>
      </rPr>
      <t>6           6</t>
    </r>
  </si>
  <si>
    <r>
      <rPr>
        <sz val="11"/>
        <rFont val="TH Sarabun New"/>
        <family val="2"/>
      </rPr>
      <t>7           7</t>
    </r>
  </si>
  <si>
    <r>
      <rPr>
        <sz val="11"/>
        <rFont val="TH Sarabun New"/>
        <family val="2"/>
      </rPr>
      <t>รพช.F3 P&lt;=15,000</t>
    </r>
  </si>
  <si>
    <r>
      <rPr>
        <sz val="11"/>
        <rFont val="TH Sarabun New"/>
        <family val="2"/>
      </rPr>
      <t>รพช.F3 P15,000-25,000</t>
    </r>
  </si>
  <si>
    <r>
      <rPr>
        <sz val="11"/>
        <rFont val="TH Sarabun New"/>
        <family val="2"/>
      </rPr>
      <t>รพช.F3 P&gt;=25,000</t>
    </r>
  </si>
  <si>
    <r>
      <rPr>
        <sz val="11"/>
        <rFont val="TH Sarabun New"/>
        <family val="2"/>
      </rPr>
      <t>รพช.F2 P&lt;=30,000</t>
    </r>
  </si>
  <si>
    <r>
      <rPr>
        <sz val="11"/>
        <rFont val="TH Sarabun New"/>
        <family val="2"/>
      </rPr>
      <t>รพช.F2 P30,000-60,000</t>
    </r>
  </si>
  <si>
    <r>
      <rPr>
        <sz val="11"/>
        <rFont val="TH Sarabun New"/>
        <family val="2"/>
      </rPr>
      <t>รพช.F2 P60,000-90,000</t>
    </r>
  </si>
  <si>
    <r>
      <rPr>
        <b/>
        <sz val="9"/>
        <rFont val="TH Sarabun New"/>
        <family val="2"/>
      </rPr>
      <t>ขอมูลบริการ ณ วันที่ 25 มกราคม  2567</t>
    </r>
  </si>
  <si>
    <r>
      <rPr>
        <b/>
        <sz val="11"/>
        <rFont val="TH Sarabun New"/>
        <family val="2"/>
      </rPr>
      <t>ตนทุนผูปว</t>
    </r>
  </si>
  <si>
    <r>
      <rPr>
        <b/>
        <sz val="11"/>
        <rFont val="TH Sarabun New"/>
        <family val="2"/>
      </rPr>
      <t>ยน</t>
    </r>
  </si>
  <si>
    <r>
      <rPr>
        <b/>
        <sz val="11"/>
        <rFont val="TH Sarabun New"/>
        <family val="2"/>
      </rPr>
      <t>อก</t>
    </r>
  </si>
  <si>
    <r>
      <rPr>
        <b/>
        <sz val="11"/>
        <rFont val="TH Sarabun New"/>
        <family val="2"/>
      </rPr>
      <t>ตนทุนผูปวยใน</t>
    </r>
  </si>
  <si>
    <r>
      <rPr>
        <b/>
        <sz val="11"/>
        <rFont val="TH Sarabun New"/>
        <family val="2"/>
      </rPr>
      <t>ลําดับ       ID</t>
    </r>
  </si>
  <si>
    <r>
      <rPr>
        <b/>
        <sz val="11"/>
        <rFont val="TH Sarabun New"/>
        <family val="2"/>
      </rPr>
      <t>กลุมระดับบริการ</t>
    </r>
  </si>
  <si>
    <r>
      <rPr>
        <b/>
        <sz val="11"/>
        <rFont val="TH Sarabun New"/>
        <family val="2"/>
      </rPr>
      <t>จํานวน รพ. ทั้งหมด</t>
    </r>
  </si>
  <si>
    <r>
      <rPr>
        <b/>
        <sz val="9"/>
        <rFont val="TH Sarabun New"/>
        <family val="2"/>
      </rPr>
      <t>จํานวน รพ. ในกลุม (แหง)</t>
    </r>
  </si>
  <si>
    <r>
      <rPr>
        <b/>
        <sz val="11"/>
        <rFont val="TH Sarabun New"/>
        <family val="2"/>
      </rPr>
      <t>Mean</t>
    </r>
  </si>
  <si>
    <r>
      <rPr>
        <b/>
        <sz val="11"/>
        <rFont val="TH Sarabun New"/>
        <family val="2"/>
      </rPr>
      <t>1SD</t>
    </r>
  </si>
  <si>
    <r>
      <rPr>
        <b/>
        <sz val="11"/>
        <rFont val="TH Sarabun New"/>
        <family val="2"/>
      </rPr>
      <t>Mean+1SD</t>
    </r>
  </si>
  <si>
    <r>
      <rPr>
        <sz val="11"/>
        <rFont val="TH Sarabun New"/>
        <family val="2"/>
      </rPr>
      <t>รพช.Is. any Pop</t>
    </r>
  </si>
  <si>
    <r>
      <rPr>
        <sz val="11"/>
        <rFont val="TH Sarabun New"/>
        <family val="2"/>
      </rPr>
      <t>-</t>
    </r>
  </si>
  <si>
    <r>
      <rPr>
        <sz val="11"/>
        <rFont val="TH Sarabun New"/>
        <family val="2"/>
      </rPr>
      <t>9           9</t>
    </r>
  </si>
  <si>
    <r>
      <rPr>
        <sz val="11"/>
        <rFont val="TH Sarabun New"/>
        <family val="2"/>
      </rPr>
      <t>รพช.F1 P&lt;=50,000</t>
    </r>
  </si>
  <si>
    <r>
      <rPr>
        <sz val="11"/>
        <rFont val="TH Sarabun New"/>
        <family val="2"/>
      </rPr>
      <t>10         10</t>
    </r>
  </si>
  <si>
    <r>
      <rPr>
        <sz val="11"/>
        <rFont val="TH Sarabun New"/>
        <family val="2"/>
      </rPr>
      <t>รพช.F1 P50,000-100,000</t>
    </r>
  </si>
  <si>
    <r>
      <rPr>
        <sz val="11"/>
        <rFont val="TH Sarabun New"/>
        <family val="2"/>
      </rPr>
      <t>12         12</t>
    </r>
  </si>
  <si>
    <r>
      <rPr>
        <sz val="11"/>
        <rFont val="TH Sarabun New"/>
        <family val="2"/>
      </rPr>
      <t>รพช.M2 B&lt;=100</t>
    </r>
  </si>
  <si>
    <r>
      <rPr>
        <sz val="11"/>
        <rFont val="TH Sarabun New"/>
        <family val="2"/>
      </rPr>
      <t>13         13</t>
    </r>
  </si>
  <si>
    <r>
      <rPr>
        <sz val="11"/>
        <rFont val="TH Sarabun New"/>
        <family val="2"/>
      </rPr>
      <t>รพช.M2 B&gt;100</t>
    </r>
  </si>
  <si>
    <r>
      <rPr>
        <sz val="11"/>
        <rFont val="TH Sarabun New"/>
        <family val="2"/>
      </rPr>
      <t>14         14</t>
    </r>
  </si>
  <si>
    <r>
      <rPr>
        <sz val="11"/>
        <rFont val="TH Sarabun New"/>
        <family val="2"/>
      </rPr>
      <t>รพท.M1 B&lt;=200</t>
    </r>
  </si>
  <si>
    <r>
      <rPr>
        <sz val="11"/>
        <rFont val="TH Sarabun New"/>
        <family val="2"/>
      </rPr>
      <t>15         15</t>
    </r>
  </si>
  <si>
    <r>
      <rPr>
        <sz val="11"/>
        <rFont val="TH Sarabun New"/>
        <family val="2"/>
      </rPr>
      <t>รพท.M1 B&gt;200</t>
    </r>
  </si>
  <si>
    <r>
      <rPr>
        <sz val="11"/>
        <rFont val="TH Sarabun New"/>
        <family val="2"/>
      </rPr>
      <t>16         16</t>
    </r>
  </si>
  <si>
    <r>
      <rPr>
        <sz val="11"/>
        <rFont val="TH Sarabun New"/>
        <family val="2"/>
      </rPr>
      <t>รพท.S B&lt;=400</t>
    </r>
  </si>
  <si>
    <r>
      <rPr>
        <sz val="11"/>
        <rFont val="TH Sarabun New"/>
        <family val="2"/>
      </rPr>
      <t>17         17</t>
    </r>
  </si>
  <si>
    <r>
      <rPr>
        <sz val="11"/>
        <rFont val="TH Sarabun New"/>
        <family val="2"/>
      </rPr>
      <t>รพท.S B&gt;400</t>
    </r>
  </si>
  <si>
    <r>
      <rPr>
        <sz val="11"/>
        <rFont val="TH Sarabun New"/>
        <family val="2"/>
      </rPr>
      <t>18         18</t>
    </r>
  </si>
  <si>
    <r>
      <rPr>
        <sz val="11"/>
        <rFont val="TH Sarabun New"/>
        <family val="2"/>
      </rPr>
      <t>รพศ.A B&lt;=700</t>
    </r>
  </si>
  <si>
    <r>
      <rPr>
        <sz val="11"/>
        <rFont val="TH Sarabun New"/>
        <family val="2"/>
      </rPr>
      <t>19         19</t>
    </r>
  </si>
  <si>
    <r>
      <rPr>
        <sz val="11"/>
        <rFont val="TH Sarabun New"/>
        <family val="2"/>
      </rPr>
      <t>รพศ.A B&gt;700to1000</t>
    </r>
  </si>
  <si>
    <r>
      <rPr>
        <sz val="11"/>
        <rFont val="TH Sarabun New"/>
        <family val="2"/>
      </rPr>
      <t>20         20</t>
    </r>
  </si>
  <si>
    <r>
      <rPr>
        <sz val="11"/>
        <rFont val="TH Sarabun New"/>
        <family val="2"/>
      </rPr>
      <t>รพศ.A B&gt;1000</t>
    </r>
  </si>
  <si>
    <r>
      <rPr>
        <b/>
        <sz val="11"/>
        <rFont val="TH Sarabun New"/>
        <family val="2"/>
      </rPr>
      <t>รวม</t>
    </r>
  </si>
  <si>
    <t>รพช.F1 P&lt;=50,000</t>
  </si>
  <si>
    <t>รพท.M1 B&lt;=200</t>
  </si>
  <si>
    <t>รพศ.A B&lt;=700</t>
  </si>
  <si>
    <t>รพช.Is. any Pop</t>
  </si>
  <si>
    <t>รพช.F2 P&gt;=90,000</t>
  </si>
  <si>
    <t>รพช.F1 P&gt;=100,000</t>
  </si>
  <si>
    <t>รพ.สมเด็จพระยุพราชธาตุพนม</t>
  </si>
  <si>
    <t>รพ.สมเด็จพระยุพราชด่านซ้าย</t>
  </si>
  <si>
    <t>รพ.พระอาจารย์มั่น ภูริทัตโต</t>
  </si>
  <si>
    <t>รพ.สมเด็จพระยุพราชสว่างแดนดิน</t>
  </si>
  <si>
    <t>รพ.สมเด็จพระยุพราชท่าบ่อ</t>
  </si>
  <si>
    <t>รพ.นาวังเฉลิมพระเกียรติ ๘๐ พรรษา</t>
  </si>
  <si>
    <t>รพ.สมเด็จพระยุพราชบ้านดุง</t>
  </si>
  <si>
    <t>จำนวน รพ.ทั้งหมด</t>
  </si>
  <si>
    <t xml:space="preserve">ผ่าน </t>
  </si>
  <si>
    <t>ไม่ผ่าน</t>
  </si>
  <si>
    <t>รวม</t>
  </si>
  <si>
    <t>ไม่สมบูรณ์</t>
  </si>
  <si>
    <t>เป้าหมาย: ไม่น้อยกว่าร้อยละ 85</t>
  </si>
  <si>
    <t>รพ.นิคมน้ำอูน</t>
  </si>
  <si>
    <t>รพ.คำตากล้า</t>
  </si>
  <si>
    <t>รพ.อากาศอำนวย</t>
  </si>
  <si>
    <t>รพ.พระอาจารย์แบน  ธนากโร</t>
  </si>
  <si>
    <t>รพ.โพธิ์ตาก</t>
  </si>
  <si>
    <t>รพ.หนองบัวลำภู</t>
  </si>
  <si>
    <t>รพ.น้ำโสม</t>
  </si>
  <si>
    <t>ผ่าน(แห่ง)</t>
  </si>
  <si>
    <t>ไม่ผ่าน(แห่ง)</t>
  </si>
  <si>
    <t>รวม(แห่ง)</t>
  </si>
  <si>
    <t>ไม่สมบูรณ์(แห่ง)</t>
  </si>
  <si>
    <t>เซกา, บึงโขงหลง, บุ่งคล้า</t>
  </si>
  <si>
    <t>นาแห้ว, ท่าลี่</t>
  </si>
  <si>
    <t xml:space="preserve"> -</t>
  </si>
  <si>
    <t>หมายเหตุ ค่ากลางกลุ่ม เทียบค่ากลางจาก ไตรมาสที่ 3/2569</t>
  </si>
  <si>
    <t>ค่ากลางกลุ่ม Unit Cost ไตรมาสที่ 3/2569  ข้อมูลจาก กองเศรษฐกิจสุขภาพ</t>
  </si>
  <si>
    <t>นาทม</t>
  </si>
  <si>
    <t>สังคม, โพธิ์ตาก</t>
  </si>
  <si>
    <t>ห้วยเกิ้ง</t>
  </si>
  <si>
    <t>ไตรมาส 3/ 2569  ข้อมูลบริการ ณ 27 กรกฎาคม 2569</t>
  </si>
  <si>
    <t>เดือนสิงหาคม  ปี 2569</t>
  </si>
  <si>
    <t>ผลการคำนวนต้นทุนผุ้ป่วยนอกต่อครั้ง และ ต้นทุนผุ้ป่วยใน ต่อ AdjRW  เดือนสิงหาคม ปี2569  ข้อมูลบริการ ณ 21 กันยายน 69</t>
  </si>
  <si>
    <t>พระอาจารย์มั่นฯ</t>
  </si>
  <si>
    <t>หนองบัวลำภู, โนนสัง, สุวรรณคูหา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</si>
</sst>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##0;###0"/>
    <numFmt numFmtId="189" formatCode="###0.00;###0.00"/>
    <numFmt numFmtId="190" formatCode="#,##0.00;#,##0.00"/>
  </numFmts>
  <fonts count="3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000000"/>
      <name val="Tahoma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TH Sarabun New"/>
      <family val="2"/>
    </font>
    <font>
      <sz val="11"/>
      <color rgb="FF000000"/>
      <name val="TH Sarabun New"/>
      <family val="2"/>
    </font>
    <font>
      <b/>
      <sz val="9"/>
      <name val="TH Sarabun New"/>
      <family val="2"/>
    </font>
    <font>
      <b/>
      <sz val="11"/>
      <name val="TH Sarabun New"/>
      <family val="2"/>
    </font>
    <font>
      <b/>
      <sz val="11"/>
      <color rgb="FF000000"/>
      <name val="TH Sarabun New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  <font>
      <sz val="10.5"/>
      <color rgb="FF000000"/>
      <name val="Tahoma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</patternFill>
    </fill>
    <fill>
      <patternFill patternType="solid">
        <fgColor rgb="FFFFE699"/>
      </patternFill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2" applyNumberFormat="0" applyAlignment="0" applyProtection="0"/>
    <xf numFmtId="0" fontId="16" fillId="14" borderId="13" applyNumberFormat="0" applyAlignment="0" applyProtection="0"/>
    <xf numFmtId="0" fontId="17" fillId="14" borderId="12" applyNumberFormat="0" applyAlignment="0" applyProtection="0"/>
    <xf numFmtId="0" fontId="18" fillId="0" borderId="14" applyNumberFormat="0" applyFill="0" applyAlignment="0" applyProtection="0"/>
    <xf numFmtId="0" fontId="19" fillId="15" borderId="15" applyNumberFormat="0" applyAlignment="0" applyProtection="0"/>
    <xf numFmtId="0" fontId="20" fillId="0" borderId="0" applyNumberFormat="0" applyFill="0" applyBorder="0" applyAlignment="0" applyProtection="0"/>
    <xf numFmtId="0" fontId="2" fillId="16" borderId="1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3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</cellStyleXfs>
  <cellXfs count="222">
    <xf numFmtId="0" fontId="0" fillId="0" borderId="0" xfId="0"/>
    <xf numFmtId="0" fontId="5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5" fillId="0" borderId="0" xfId="0" applyNumberFormat="1" applyFont="1"/>
    <xf numFmtId="188" fontId="27" fillId="0" borderId="18" xfId="0" applyNumberFormat="1" applyFont="1" applyBorder="1" applyAlignment="1">
      <alignment horizontal="center" vertical="top" wrapText="1"/>
    </xf>
    <xf numFmtId="0" fontId="0" fillId="0" borderId="22" xfId="0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0" fillId="44" borderId="18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6" fillId="45" borderId="18" xfId="0" applyFont="1" applyFill="1" applyBorder="1" applyAlignment="1">
      <alignment horizontal="center" vertical="top" wrapText="1"/>
    </xf>
    <xf numFmtId="188" fontId="30" fillId="44" borderId="18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46" borderId="1" xfId="0" applyFont="1" applyFill="1" applyBorder="1" applyAlignment="1">
      <alignment horizontal="center"/>
    </xf>
    <xf numFmtId="0" fontId="6" fillId="46" borderId="1" xfId="0" applyFont="1" applyFill="1" applyBorder="1" applyAlignment="1">
      <alignment horizontal="center"/>
    </xf>
    <xf numFmtId="2" fontId="6" fillId="46" borderId="1" xfId="0" applyNumberFormat="1" applyFont="1" applyFill="1" applyBorder="1" applyAlignment="1">
      <alignment horizontal="center"/>
    </xf>
    <xf numFmtId="0" fontId="5" fillId="4" borderId="7" xfId="8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87" fontId="5" fillId="7" borderId="1" xfId="7" applyNumberFormat="1" applyFont="1" applyFill="1" applyBorder="1" applyAlignment="1">
      <alignment horizontal="center" vertical="center"/>
    </xf>
    <xf numFmtId="0" fontId="5" fillId="7" borderId="25" xfId="8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43" fontId="5" fillId="2" borderId="1" xfId="7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87" fontId="5" fillId="0" borderId="1" xfId="7" applyNumberFormat="1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87" fontId="5" fillId="3" borderId="1" xfId="7" applyNumberFormat="1" applyFont="1" applyFill="1" applyBorder="1" applyAlignment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18" xfId="0" applyFont="1" applyBorder="1" applyAlignment="1">
      <alignment horizontal="center" vertical="top" wrapText="1"/>
    </xf>
    <xf numFmtId="1" fontId="31" fillId="0" borderId="18" xfId="0" applyNumberFormat="1" applyFont="1" applyBorder="1" applyAlignment="1">
      <alignment horizontal="center" vertical="top" shrinkToFit="1"/>
    </xf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43" fontId="31" fillId="4" borderId="1" xfId="7" applyFont="1" applyFill="1" applyBorder="1" applyAlignment="1">
      <alignment horizontal="center" vertical="top" shrinkToFit="1"/>
    </xf>
    <xf numFmtId="43" fontId="31" fillId="2" borderId="1" xfId="7" applyFont="1" applyFill="1" applyBorder="1" applyAlignment="1">
      <alignment horizontal="center" vertical="top" shrinkToFit="1"/>
    </xf>
    <xf numFmtId="43" fontId="5" fillId="4" borderId="1" xfId="7" applyFont="1" applyFill="1" applyBorder="1" applyAlignment="1">
      <alignment horizontal="center"/>
    </xf>
    <xf numFmtId="43" fontId="5" fillId="2" borderId="1" xfId="7" applyFont="1" applyFill="1" applyBorder="1" applyAlignment="1">
      <alignment horizontal="center"/>
    </xf>
    <xf numFmtId="0" fontId="5" fillId="7" borderId="1" xfId="8" applyFont="1" applyFill="1" applyBorder="1" applyAlignment="1">
      <alignment horizontal="center" vertical="center" wrapText="1"/>
    </xf>
    <xf numFmtId="1" fontId="5" fillId="0" borderId="1" xfId="8" applyNumberFormat="1" applyFont="1" applyBorder="1" applyAlignment="1">
      <alignment horizontal="center" vertical="center" wrapText="1"/>
    </xf>
    <xf numFmtId="1" fontId="5" fillId="7" borderId="1" xfId="8" applyNumberFormat="1" applyFont="1" applyFill="1" applyBorder="1" applyAlignment="1">
      <alignment horizontal="center" vertical="center" wrapText="1"/>
    </xf>
    <xf numFmtId="1" fontId="5" fillId="3" borderId="1" xfId="8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87" fontId="5" fillId="0" borderId="1" xfId="7" applyNumberFormat="1" applyFont="1" applyFill="1" applyBorder="1" applyAlignment="1"/>
    <xf numFmtId="43" fontId="1" fillId="4" borderId="1" xfId="7" applyFont="1" applyFill="1" applyBorder="1" applyAlignment="1">
      <alignment horizontal="center" vertical="top" shrinkToFit="1"/>
    </xf>
    <xf numFmtId="43" fontId="1" fillId="2" borderId="1" xfId="7" applyFont="1" applyFill="1" applyBorder="1" applyAlignment="1">
      <alignment horizontal="center" vertical="top" shrinkToFit="1"/>
    </xf>
    <xf numFmtId="43" fontId="5" fillId="6" borderId="1" xfId="7" applyFont="1" applyFill="1" applyBorder="1"/>
    <xf numFmtId="2" fontId="5" fillId="0" borderId="4" xfId="0" applyNumberFormat="1" applyFont="1" applyBorder="1"/>
    <xf numFmtId="1" fontId="31" fillId="0" borderId="19" xfId="0" applyNumberFormat="1" applyFont="1" applyBorder="1" applyAlignment="1">
      <alignment horizontal="left" vertical="top" shrinkToFit="1"/>
    </xf>
    <xf numFmtId="43" fontId="32" fillId="0" borderId="1" xfId="7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/>
    </xf>
    <xf numFmtId="0" fontId="5" fillId="9" borderId="1" xfId="0" applyFont="1" applyFill="1" applyBorder="1"/>
    <xf numFmtId="0" fontId="31" fillId="0" borderId="18" xfId="0" applyFont="1" applyBorder="1" applyAlignment="1">
      <alignment horizontal="center" wrapText="1" readingOrder="1"/>
    </xf>
    <xf numFmtId="0" fontId="1" fillId="6" borderId="1" xfId="0" applyFont="1" applyFill="1" applyBorder="1" applyAlignment="1">
      <alignment horizontal="center"/>
    </xf>
    <xf numFmtId="0" fontId="31" fillId="6" borderId="18" xfId="0" applyFont="1" applyFill="1" applyBorder="1" applyAlignment="1">
      <alignment horizontal="center" wrapText="1" readingOrder="1"/>
    </xf>
    <xf numFmtId="2" fontId="1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1" fillId="0" borderId="26" xfId="0" applyFont="1" applyBorder="1" applyAlignment="1">
      <alignment horizontal="center" wrapText="1" readingOrder="1"/>
    </xf>
    <xf numFmtId="2" fontId="1" fillId="0" borderId="7" xfId="0" applyNumberFormat="1" applyFont="1" applyBorder="1" applyAlignment="1">
      <alignment horizontal="center" vertical="center"/>
    </xf>
    <xf numFmtId="2" fontId="1" fillId="4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35" fillId="9" borderId="1" xfId="0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horizontal="center" vertical="center"/>
    </xf>
    <xf numFmtId="0" fontId="34" fillId="48" borderId="1" xfId="0" applyFont="1" applyFill="1" applyBorder="1" applyAlignment="1">
      <alignment horizontal="center"/>
    </xf>
    <xf numFmtId="0" fontId="34" fillId="48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 vertical="center"/>
    </xf>
    <xf numFmtId="0" fontId="34" fillId="46" borderId="1" xfId="0" applyFont="1" applyFill="1" applyBorder="1" applyAlignment="1">
      <alignment horizontal="center" vertical="center"/>
    </xf>
    <xf numFmtId="2" fontId="34" fillId="46" borderId="1" xfId="0" applyNumberFormat="1" applyFont="1" applyFill="1" applyBorder="1" applyAlignment="1">
      <alignment horizontal="center"/>
    </xf>
    <xf numFmtId="2" fontId="36" fillId="46" borderId="1" xfId="0" applyNumberFormat="1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46" borderId="1" xfId="0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 vertical="center"/>
    </xf>
    <xf numFmtId="1" fontId="36" fillId="46" borderId="1" xfId="0" applyNumberFormat="1" applyFont="1" applyFill="1" applyBorder="1" applyAlignment="1">
      <alignment horizontal="center"/>
    </xf>
    <xf numFmtId="0" fontId="34" fillId="48" borderId="1" xfId="0" applyFont="1" applyFill="1" applyBorder="1" applyAlignment="1">
      <alignment horizontal="center" vertical="top"/>
    </xf>
    <xf numFmtId="0" fontId="5" fillId="7" borderId="7" xfId="8" applyFont="1" applyFill="1" applyBorder="1" applyAlignment="1">
      <alignment horizontal="center" vertical="center" wrapText="1"/>
    </xf>
    <xf numFmtId="0" fontId="5" fillId="7" borderId="5" xfId="8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1" fontId="5" fillId="0" borderId="1" xfId="8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shrinkToFit="1"/>
    </xf>
    <xf numFmtId="4" fontId="33" fillId="0" borderId="18" xfId="0" applyNumberFormat="1" applyFont="1" applyBorder="1" applyAlignment="1">
      <alignment horizontal="center" vertical="center" shrinkToFit="1"/>
    </xf>
    <xf numFmtId="1" fontId="33" fillId="0" borderId="18" xfId="0" applyNumberFormat="1" applyFont="1" applyBorder="1" applyAlignment="1">
      <alignment horizontal="center" vertical="center" shrinkToFit="1"/>
    </xf>
    <xf numFmtId="2" fontId="33" fillId="0" borderId="18" xfId="0" applyNumberFormat="1" applyFont="1" applyBorder="1" applyAlignment="1">
      <alignment horizontal="center" vertical="center" shrinkToFit="1"/>
    </xf>
    <xf numFmtId="1" fontId="5" fillId="7" borderId="1" xfId="8" applyNumberFormat="1" applyFont="1" applyFill="1" applyBorder="1" applyAlignment="1">
      <alignment horizontal="center" vertical="center"/>
    </xf>
    <xf numFmtId="4" fontId="33" fillId="7" borderId="18" xfId="0" applyNumberFormat="1" applyFont="1" applyFill="1" applyBorder="1" applyAlignment="1">
      <alignment horizontal="center" vertical="center" shrinkToFit="1"/>
    </xf>
    <xf numFmtId="1" fontId="5" fillId="3" borderId="1" xfId="8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7" borderId="1" xfId="8" applyFont="1" applyFill="1" applyBorder="1" applyAlignment="1">
      <alignment horizontal="left" vertical="center" wrapText="1"/>
    </xf>
    <xf numFmtId="1" fontId="5" fillId="0" borderId="1" xfId="8" applyNumberFormat="1" applyFont="1" applyBorder="1" applyAlignment="1">
      <alignment horizontal="left" vertical="center"/>
    </xf>
    <xf numFmtId="1" fontId="5" fillId="7" borderId="1" xfId="8" applyNumberFormat="1" applyFont="1" applyFill="1" applyBorder="1" applyAlignment="1">
      <alignment horizontal="left" vertical="center"/>
    </xf>
    <xf numFmtId="1" fontId="5" fillId="3" borderId="1" xfId="8" applyNumberFormat="1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31" fillId="8" borderId="7" xfId="2" applyFont="1" applyFill="1" applyBorder="1" applyAlignment="1">
      <alignment horizontal="center" vertical="center" wrapText="1"/>
    </xf>
    <xf numFmtId="0" fontId="31" fillId="8" borderId="2" xfId="2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1" fillId="7" borderId="7" xfId="2" applyFont="1" applyFill="1" applyBorder="1" applyAlignment="1">
      <alignment horizontal="center" vertical="center" wrapText="1"/>
    </xf>
    <xf numFmtId="0" fontId="31" fillId="7" borderId="2" xfId="2" applyFont="1" applyFill="1" applyBorder="1" applyAlignment="1">
      <alignment horizontal="center" vertical="center" wrapText="1"/>
    </xf>
    <xf numFmtId="0" fontId="1" fillId="8" borderId="7" xfId="2" applyFont="1" applyFill="1" applyBorder="1" applyAlignment="1">
      <alignment horizontal="center" vertical="center" wrapText="1"/>
    </xf>
    <xf numFmtId="0" fontId="1" fillId="8" borderId="2" xfId="2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1" fillId="7" borderId="7" xfId="2" applyFont="1" applyFill="1" applyBorder="1" applyAlignment="1">
      <alignment horizontal="center" vertical="center" wrapText="1"/>
    </xf>
    <xf numFmtId="0" fontId="1" fillId="7" borderId="2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1" fontId="5" fillId="7" borderId="1" xfId="8" applyNumberFormat="1" applyFont="1" applyFill="1" applyBorder="1" applyAlignment="1">
      <alignment horizontal="center" vertical="center"/>
    </xf>
    <xf numFmtId="0" fontId="5" fillId="7" borderId="4" xfId="8" applyFont="1" applyFill="1" applyBorder="1" applyAlignment="1">
      <alignment horizontal="center" vertical="center" wrapText="1"/>
    </xf>
    <xf numFmtId="0" fontId="5" fillId="7" borderId="8" xfId="8" applyFont="1" applyFill="1" applyBorder="1" applyAlignment="1">
      <alignment horizontal="center" vertical="center" wrapText="1"/>
    </xf>
    <xf numFmtId="0" fontId="5" fillId="7" borderId="6" xfId="8" applyFont="1" applyFill="1" applyBorder="1" applyAlignment="1">
      <alignment horizontal="center" vertical="center" wrapText="1"/>
    </xf>
    <xf numFmtId="0" fontId="5" fillId="7" borderId="7" xfId="8" applyFont="1" applyFill="1" applyBorder="1" applyAlignment="1">
      <alignment horizontal="center" vertical="center" wrapText="1"/>
    </xf>
    <xf numFmtId="0" fontId="5" fillId="7" borderId="5" xfId="8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34" fillId="46" borderId="1" xfId="0" applyFont="1" applyFill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4" fillId="47" borderId="4" xfId="0" applyFont="1" applyFill="1" applyBorder="1" applyAlignment="1">
      <alignment horizontal="center"/>
    </xf>
    <xf numFmtId="0" fontId="34" fillId="47" borderId="8" xfId="0" applyFont="1" applyFill="1" applyBorder="1" applyAlignment="1">
      <alignment horizontal="center"/>
    </xf>
    <xf numFmtId="0" fontId="34" fillId="47" borderId="6" xfId="0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/>
    </xf>
    <xf numFmtId="0" fontId="36" fillId="41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43" borderId="19" xfId="0" applyFill="1" applyBorder="1" applyAlignment="1">
      <alignment horizontal="left" vertical="top" wrapText="1"/>
    </xf>
    <xf numFmtId="0" fontId="0" fillId="43" borderId="20" xfId="0" applyFill="1" applyBorder="1" applyAlignment="1">
      <alignment horizontal="left" vertical="top" wrapText="1"/>
    </xf>
    <xf numFmtId="0" fontId="29" fillId="43" borderId="20" xfId="0" applyFont="1" applyFill="1" applyBorder="1" applyAlignment="1">
      <alignment horizontal="left" vertical="top" wrapText="1"/>
    </xf>
    <xf numFmtId="0" fontId="0" fillId="43" borderId="21" xfId="0" applyFill="1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29" fillId="44" borderId="19" xfId="0" applyFont="1" applyFill="1" applyBorder="1" applyAlignment="1">
      <alignment horizontal="left" vertical="top" wrapText="1"/>
    </xf>
    <xf numFmtId="0" fontId="29" fillId="44" borderId="20" xfId="0" applyFont="1" applyFill="1" applyBorder="1" applyAlignment="1">
      <alignment horizontal="left" vertical="top" wrapText="1"/>
    </xf>
    <xf numFmtId="0" fontId="29" fillId="44" borderId="21" xfId="0" applyFont="1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9" fillId="42" borderId="19" xfId="0" applyFont="1" applyFill="1" applyBorder="1" applyAlignment="1">
      <alignment horizontal="left" vertical="top" wrapText="1"/>
    </xf>
    <xf numFmtId="0" fontId="29" fillId="42" borderId="20" xfId="0" applyFont="1" applyFill="1" applyBorder="1" applyAlignment="1">
      <alignment horizontal="left" vertical="top" wrapText="1"/>
    </xf>
    <xf numFmtId="0" fontId="29" fillId="42" borderId="21" xfId="0" applyFont="1" applyFill="1" applyBorder="1" applyAlignment="1">
      <alignment horizontal="left" vertical="top" wrapText="1"/>
    </xf>
    <xf numFmtId="0" fontId="29" fillId="43" borderId="19" xfId="0" applyFont="1" applyFill="1" applyBorder="1" applyAlignment="1">
      <alignment horizontal="left" vertical="top" wrapText="1"/>
    </xf>
    <xf numFmtId="0" fontId="29" fillId="43" borderId="21" xfId="0" applyFont="1" applyFill="1" applyBorder="1" applyAlignment="1">
      <alignment horizontal="left" vertical="top" wrapText="1"/>
    </xf>
    <xf numFmtId="0" fontId="0" fillId="43" borderId="19" xfId="0" applyFill="1" applyBorder="1" applyAlignment="1">
      <alignment horizontal="center" vertical="top" wrapText="1"/>
    </xf>
    <xf numFmtId="0" fontId="0" fillId="43" borderId="20" xfId="0" applyFill="1" applyBorder="1" applyAlignment="1">
      <alignment horizontal="center" vertical="top" wrapText="1"/>
    </xf>
    <xf numFmtId="188" fontId="27" fillId="0" borderId="19" xfId="0" applyNumberFormat="1" applyFont="1" applyBorder="1" applyAlignment="1">
      <alignment horizontal="center" vertical="top" wrapText="1"/>
    </xf>
    <xf numFmtId="188" fontId="27" fillId="0" borderId="20" xfId="0" applyNumberFormat="1" applyFont="1" applyBorder="1" applyAlignment="1">
      <alignment horizontal="center" vertical="top" wrapText="1"/>
    </xf>
    <xf numFmtId="188" fontId="27" fillId="0" borderId="21" xfId="0" applyNumberFormat="1" applyFont="1" applyBorder="1" applyAlignment="1">
      <alignment horizontal="center" vertical="top" wrapText="1"/>
    </xf>
    <xf numFmtId="190" fontId="27" fillId="0" borderId="19" xfId="0" applyNumberFormat="1" applyFont="1" applyBorder="1" applyAlignment="1">
      <alignment horizontal="left" vertical="top" wrapText="1"/>
    </xf>
    <xf numFmtId="190" fontId="27" fillId="0" borderId="20" xfId="0" applyNumberFormat="1" applyFont="1" applyBorder="1" applyAlignment="1">
      <alignment horizontal="left" vertical="top" wrapText="1"/>
    </xf>
    <xf numFmtId="190" fontId="27" fillId="0" borderId="21" xfId="0" applyNumberFormat="1" applyFont="1" applyBorder="1" applyAlignment="1">
      <alignment horizontal="left" vertical="top" wrapText="1"/>
    </xf>
    <xf numFmtId="0" fontId="26" fillId="44" borderId="19" xfId="0" applyFont="1" applyFill="1" applyBorder="1" applyAlignment="1">
      <alignment horizontal="center" vertical="top" wrapText="1"/>
    </xf>
    <xf numFmtId="0" fontId="26" fillId="44" borderId="20" xfId="0" applyFont="1" applyFill="1" applyBorder="1" applyAlignment="1">
      <alignment horizontal="center" vertical="top" wrapText="1"/>
    </xf>
    <xf numFmtId="0" fontId="26" fillId="44" borderId="21" xfId="0" applyFont="1" applyFill="1" applyBorder="1" applyAlignment="1">
      <alignment horizontal="center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20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189" fontId="27" fillId="0" borderId="19" xfId="0" applyNumberFormat="1" applyFont="1" applyBorder="1" applyAlignment="1">
      <alignment horizontal="left" vertical="top" wrapText="1"/>
    </xf>
    <xf numFmtId="189" fontId="27" fillId="0" borderId="20" xfId="0" applyNumberFormat="1" applyFont="1" applyBorder="1" applyAlignment="1">
      <alignment horizontal="left" vertical="top" wrapText="1"/>
    </xf>
    <xf numFmtId="189" fontId="27" fillId="0" borderId="21" xfId="0" applyNumberFormat="1" applyFont="1" applyBorder="1" applyAlignment="1">
      <alignment horizontal="left" vertical="top" wrapText="1"/>
    </xf>
    <xf numFmtId="188" fontId="27" fillId="0" borderId="19" xfId="0" applyNumberFormat="1" applyFont="1" applyBorder="1" applyAlignment="1">
      <alignment horizontal="left" vertical="top" wrapText="1"/>
    </xf>
    <xf numFmtId="188" fontId="27" fillId="0" borderId="20" xfId="0" applyNumberFormat="1" applyFont="1" applyBorder="1" applyAlignment="1">
      <alignment horizontal="left" vertical="top" wrapText="1"/>
    </xf>
    <xf numFmtId="188" fontId="27" fillId="0" borderId="21" xfId="0" applyNumberFormat="1" applyFont="1" applyBorder="1" applyAlignment="1">
      <alignment horizontal="left" vertical="top" wrapText="1"/>
    </xf>
    <xf numFmtId="0" fontId="0" fillId="45" borderId="19" xfId="0" applyFill="1" applyBorder="1" applyAlignment="1">
      <alignment horizontal="left" vertical="top" wrapText="1"/>
    </xf>
    <xf numFmtId="0" fontId="0" fillId="45" borderId="20" xfId="0" applyFill="1" applyBorder="1" applyAlignment="1">
      <alignment horizontal="left" vertical="top" wrapText="1"/>
    </xf>
    <xf numFmtId="0" fontId="0" fillId="45" borderId="21" xfId="0" applyFill="1" applyBorder="1" applyAlignment="1">
      <alignment horizontal="left" vertical="top" wrapText="1"/>
    </xf>
    <xf numFmtId="0" fontId="26" fillId="44" borderId="19" xfId="0" applyFont="1" applyFill="1" applyBorder="1" applyAlignment="1">
      <alignment horizontal="left" vertical="top" wrapText="1"/>
    </xf>
    <xf numFmtId="0" fontId="26" fillId="44" borderId="20" xfId="0" applyFont="1" applyFill="1" applyBorder="1" applyAlignment="1">
      <alignment horizontal="left" vertical="top" wrapText="1"/>
    </xf>
    <xf numFmtId="188" fontId="30" fillId="44" borderId="19" xfId="0" applyNumberFormat="1" applyFont="1" applyFill="1" applyBorder="1" applyAlignment="1">
      <alignment horizontal="center" vertical="top" wrapText="1"/>
    </xf>
    <xf numFmtId="188" fontId="30" fillId="44" borderId="20" xfId="0" applyNumberFormat="1" applyFont="1" applyFill="1" applyBorder="1" applyAlignment="1">
      <alignment horizontal="center" vertical="top" wrapText="1"/>
    </xf>
    <xf numFmtId="188" fontId="30" fillId="44" borderId="21" xfId="0" applyNumberFormat="1" applyFont="1" applyFill="1" applyBorder="1" applyAlignment="1">
      <alignment horizontal="center" vertical="top" wrapText="1"/>
    </xf>
    <xf numFmtId="189" fontId="30" fillId="44" borderId="19" xfId="0" applyNumberFormat="1" applyFont="1" applyFill="1" applyBorder="1" applyAlignment="1">
      <alignment horizontal="left" vertical="top" wrapText="1"/>
    </xf>
    <xf numFmtId="189" fontId="30" fillId="44" borderId="20" xfId="0" applyNumberFormat="1" applyFont="1" applyFill="1" applyBorder="1" applyAlignment="1">
      <alignment horizontal="left" vertical="top" wrapText="1"/>
    </xf>
    <xf numFmtId="189" fontId="30" fillId="44" borderId="21" xfId="0" applyNumberFormat="1" applyFont="1" applyFill="1" applyBorder="1" applyAlignment="1">
      <alignment horizontal="left" vertical="top" wrapText="1"/>
    </xf>
    <xf numFmtId="190" fontId="30" fillId="44" borderId="19" xfId="0" applyNumberFormat="1" applyFont="1" applyFill="1" applyBorder="1" applyAlignment="1">
      <alignment horizontal="left" vertical="top" wrapText="1"/>
    </xf>
    <xf numFmtId="190" fontId="30" fillId="44" borderId="20" xfId="0" applyNumberFormat="1" applyFont="1" applyFill="1" applyBorder="1" applyAlignment="1">
      <alignment horizontal="left" vertical="top" wrapText="1"/>
    </xf>
    <xf numFmtId="190" fontId="30" fillId="44" borderId="21" xfId="0" applyNumberFormat="1" applyFont="1" applyFill="1" applyBorder="1" applyAlignment="1">
      <alignment horizontal="left" vertical="top" wrapText="1"/>
    </xf>
    <xf numFmtId="0" fontId="34" fillId="48" borderId="1" xfId="0" applyFont="1" applyFill="1" applyBorder="1" applyAlignment="1">
      <alignment vertical="center"/>
    </xf>
    <xf numFmtId="2" fontId="34" fillId="48" borderId="1" xfId="0" applyNumberFormat="1" applyFont="1" applyFill="1" applyBorder="1" applyAlignment="1">
      <alignment horizontal="center" vertical="center"/>
    </xf>
    <xf numFmtId="0" fontId="36" fillId="48" borderId="1" xfId="0" applyFont="1" applyFill="1" applyBorder="1" applyAlignment="1">
      <alignment horizontal="center" vertical="center"/>
    </xf>
    <xf numFmtId="2" fontId="36" fillId="48" borderId="1" xfId="0" applyNumberFormat="1" applyFont="1" applyFill="1" applyBorder="1" applyAlignment="1">
      <alignment horizontal="center" vertical="center"/>
    </xf>
    <xf numFmtId="0" fontId="36" fillId="48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vertical="center"/>
    </xf>
    <xf numFmtId="2" fontId="34" fillId="4" borderId="1" xfId="0" applyNumberFormat="1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2" fontId="36" fillId="4" borderId="1" xfId="0" applyNumberFormat="1" applyFont="1" applyFill="1" applyBorder="1" applyAlignment="1">
      <alignment horizontal="center" vertical="center"/>
    </xf>
  </cellXfs>
  <cellStyles count="65">
    <cellStyle name="20% - ส่วนที่ถูกเน้น1" xfId="33" builtinId="30" customBuiltin="1"/>
    <cellStyle name="20% - ส่วนที่ถูกเน้น2" xfId="37" builtinId="34" customBuiltin="1"/>
    <cellStyle name="20% - ส่วนที่ถูกเน้น3" xfId="41" builtinId="38" customBuiltin="1"/>
    <cellStyle name="20% - ส่วนที่ถูกเน้น4" xfId="45" builtinId="42" customBuiltin="1"/>
    <cellStyle name="20% - ส่วนที่ถูกเน้น5" xfId="49" builtinId="46" customBuiltin="1"/>
    <cellStyle name="20% - ส่วนที่ถูกเน้น6" xfId="53" builtinId="50" customBuiltin="1"/>
    <cellStyle name="40% - ส่วนที่ถูกเน้น1" xfId="34" builtinId="31" customBuiltin="1"/>
    <cellStyle name="40% - ส่วนที่ถูกเน้น2" xfId="38" builtinId="35" customBuiltin="1"/>
    <cellStyle name="40% - ส่วนที่ถูกเน้น3" xfId="42" builtinId="39" customBuiltin="1"/>
    <cellStyle name="40% - ส่วนที่ถูกเน้น4" xfId="46" builtinId="43" customBuiltin="1"/>
    <cellStyle name="40% - ส่วนที่ถูกเน้น5" xfId="50" builtinId="47" customBuiltin="1"/>
    <cellStyle name="40% - ส่วนที่ถูกเน้น6" xfId="54" builtinId="51" customBuiltin="1"/>
    <cellStyle name="60% - ส่วนที่ถูกเน้น1" xfId="35" builtinId="32" customBuiltin="1"/>
    <cellStyle name="60% - ส่วนที่ถูกเน้น2" xfId="39" builtinId="36" customBuiltin="1"/>
    <cellStyle name="60% - ส่วนที่ถูกเน้น3" xfId="43" builtinId="40" customBuiltin="1"/>
    <cellStyle name="60% - ส่วนที่ถูกเน้น4" xfId="47" builtinId="44" customBuiltin="1"/>
    <cellStyle name="60% - ส่วนที่ถูกเน้น5" xfId="51" builtinId="48" customBuiltin="1"/>
    <cellStyle name="60% - ส่วนที่ถูกเน้น6" xfId="55" builtinId="52" customBuiltin="1"/>
    <cellStyle name="Comma 2" xfId="1" xr:uid="{00000000-0005-0000-0000-00001C000000}"/>
    <cellStyle name="Comma 2 2" xfId="9" xr:uid="{00000000-0005-0000-0000-00001D000000}"/>
    <cellStyle name="Normal 2" xfId="2" xr:uid="{00000000-0005-0000-0000-000028000000}"/>
    <cellStyle name="Normal 2 2" xfId="10" xr:uid="{00000000-0005-0000-0000-000029000000}"/>
    <cellStyle name="Normal 4" xfId="3" xr:uid="{00000000-0005-0000-0000-00002A000000}"/>
    <cellStyle name="การคำนวณ" xfId="25" builtinId="22" customBuiltin="1"/>
    <cellStyle name="ข้อความเตือน" xfId="28" builtinId="11" customBuiltin="1"/>
    <cellStyle name="ข้อความอธิบาย" xfId="30" builtinId="53" customBuiltin="1"/>
    <cellStyle name="เครื่องหมายจุลภาค 2" xfId="4" xr:uid="{00000000-0005-0000-0000-000030000000}"/>
    <cellStyle name="เครื่องหมายจุลภาค 2 2" xfId="11" xr:uid="{00000000-0005-0000-0000-000031000000}"/>
    <cellStyle name="เครื่องหมายจุลภาค 2 2 2" xfId="60" xr:uid="{00000000-0005-0000-0000-000032000000}"/>
    <cellStyle name="เครื่องหมายจุลภาค 2 3" xfId="59" xr:uid="{00000000-0005-0000-0000-000033000000}"/>
    <cellStyle name="เครื่องหมายจุลภาค 3" xfId="5" xr:uid="{00000000-0005-0000-0000-000034000000}"/>
    <cellStyle name="เครื่องหมายจุลภาค 3 2" xfId="12" xr:uid="{00000000-0005-0000-0000-000035000000}"/>
    <cellStyle name="เครื่องหมายจุลภาค 3 2 2" xfId="62" xr:uid="{00000000-0005-0000-0000-000036000000}"/>
    <cellStyle name="เครื่องหมายจุลภาค 3 3" xfId="61" xr:uid="{00000000-0005-0000-0000-000037000000}"/>
    <cellStyle name="เครื่องหมายจุลภาค 3 4" xfId="58" xr:uid="{00000000-0005-0000-0000-000038000000}"/>
    <cellStyle name="เครื่องหมายจุลภาค 4" xfId="6" xr:uid="{00000000-0005-0000-0000-000039000000}"/>
    <cellStyle name="เครื่องหมายจุลภาค 4 2" xfId="13" xr:uid="{00000000-0005-0000-0000-00003A000000}"/>
    <cellStyle name="จุลภาค" xfId="7" builtinId="3"/>
    <cellStyle name="จุลภาค 2" xfId="14" xr:uid="{00000000-0005-0000-0000-00003B000000}"/>
    <cellStyle name="จุลภาค 3" xfId="57" xr:uid="{00000000-0005-0000-0000-00003C000000}"/>
    <cellStyle name="ชื่อเรื่อง" xfId="15" builtinId="15" customBuiltin="1"/>
    <cellStyle name="เซลล์ตรวจสอบ" xfId="27" builtinId="23" customBuiltin="1"/>
    <cellStyle name="เซลล์ที่มีลิงก์" xfId="26" builtinId="24" customBuiltin="1"/>
    <cellStyle name="ดี" xfId="20" builtinId="26" customBuiltin="1"/>
    <cellStyle name="ปกติ" xfId="0" builtinId="0"/>
    <cellStyle name="ปกติ 2" xfId="8" xr:uid="{00000000-0005-0000-0000-00003D000000}"/>
    <cellStyle name="ปกติ 2 2" xfId="63" xr:uid="{00000000-0005-0000-0000-00003E000000}"/>
    <cellStyle name="ปกติ 2 2 2" xfId="64" xr:uid="{00000000-0005-0000-0000-00003F000000}"/>
    <cellStyle name="ปกติ 5" xfId="56" xr:uid="{00000000-0005-0000-0000-000040000000}"/>
    <cellStyle name="ป้อนค่า" xfId="23" builtinId="20" customBuiltin="1"/>
    <cellStyle name="ปานกลาง" xfId="22" builtinId="28" customBuiltin="1"/>
    <cellStyle name="ผลรวม" xfId="31" builtinId="25" customBuiltin="1"/>
    <cellStyle name="แย่" xfId="21" builtinId="27" customBuiltin="1"/>
    <cellStyle name="ส่วนที่ถูกเน้น1" xfId="32" builtinId="29" customBuiltin="1"/>
    <cellStyle name="ส่วนที่ถูกเน้น2" xfId="36" builtinId="33" customBuiltin="1"/>
    <cellStyle name="ส่วนที่ถูกเน้น3" xfId="40" builtinId="37" customBuiltin="1"/>
    <cellStyle name="ส่วนที่ถูกเน้น4" xfId="44" builtinId="41" customBuiltin="1"/>
    <cellStyle name="ส่วนที่ถูกเน้น5" xfId="48" builtinId="45" customBuiltin="1"/>
    <cellStyle name="ส่วนที่ถูกเน้น6" xfId="52" builtinId="49" customBuiltin="1"/>
    <cellStyle name="แสดงผล" xfId="24" builtinId="21" customBuiltin="1"/>
    <cellStyle name="หมายเหตุ" xfId="29" builtinId="10" customBuiltin="1"/>
    <cellStyle name="หัวเรื่อง 1" xfId="16" builtinId="16" customBuiltin="1"/>
    <cellStyle name="หัวเรื่อง 2" xfId="17" builtinId="17" customBuiltin="1"/>
    <cellStyle name="หัวเรื่อง 3" xfId="18" builtinId="18" customBuiltin="1"/>
    <cellStyle name="หัวเรื่อง 4" xfId="19" builtinId="19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FFCC"/>
      <color rgb="FF66FF99"/>
      <color rgb="FF66FFFF"/>
      <color rgb="FF33CC33"/>
      <color rgb="FFFDF3B9"/>
      <color rgb="FFF4FBC9"/>
      <color rgb="FF00FFFF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Relationship Id="rId1" Type="http://schemas.openxmlformats.org/officeDocument/2006/relationships/externalLinkPath" Target="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Relationship Id="rId1" Type="http://schemas.openxmlformats.org/officeDocument/2006/relationships/externalLinkPath" Target="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เขต 8"/>
      <sheetName val="Table 3"/>
      <sheetName val="Table 4"/>
    </sheetNames>
    <sheetDataSet>
      <sheetData sheetId="0" refreshError="1">
        <row r="6">
          <cell r="A6">
            <v>2</v>
          </cell>
          <cell r="B6">
            <v>2</v>
          </cell>
        </row>
        <row r="7">
          <cell r="A7">
            <v>3</v>
          </cell>
          <cell r="B7">
            <v>3</v>
          </cell>
        </row>
        <row r="8">
          <cell r="A8">
            <v>4</v>
          </cell>
          <cell r="B8">
            <v>4</v>
          </cell>
        </row>
        <row r="9">
          <cell r="A9">
            <v>5</v>
          </cell>
          <cell r="B9">
            <v>5</v>
          </cell>
        </row>
        <row r="10">
          <cell r="A10">
            <v>6</v>
          </cell>
          <cell r="B10">
            <v>6</v>
          </cell>
        </row>
        <row r="11">
          <cell r="A11">
            <v>7</v>
          </cell>
          <cell r="B11">
            <v>7</v>
          </cell>
        </row>
        <row r="23">
          <cell r="C23" t="str">
            <v>รวม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23"/>
  <sheetViews>
    <sheetView topLeftCell="A13" workbookViewId="0">
      <selection activeCell="E28" sqref="E28"/>
    </sheetView>
  </sheetViews>
  <sheetFormatPr defaultColWidth="8.8984375" defaultRowHeight="21" x14ac:dyDescent="0.4"/>
  <cols>
    <col min="1" max="6" width="10.8984375" style="1" customWidth="1"/>
    <col min="7" max="7" width="26.59765625" style="1" customWidth="1"/>
    <col min="8" max="8" width="19.8984375" style="1" customWidth="1"/>
    <col min="9" max="16384" width="8.8984375" style="1"/>
  </cols>
  <sheetData>
    <row r="2" spans="1:8" x14ac:dyDescent="0.4">
      <c r="A2" s="129" t="s">
        <v>228</v>
      </c>
      <c r="B2" s="129"/>
      <c r="C2" s="129"/>
      <c r="D2" s="129"/>
      <c r="E2" s="129"/>
      <c r="F2" s="129"/>
      <c r="G2" s="129"/>
      <c r="H2" s="129"/>
    </row>
    <row r="3" spans="1:8" x14ac:dyDescent="0.4">
      <c r="A3" s="130" t="s">
        <v>215</v>
      </c>
      <c r="B3" s="130"/>
      <c r="C3" s="130"/>
      <c r="D3" s="130"/>
      <c r="E3" s="130"/>
      <c r="F3" s="130"/>
      <c r="G3" s="130"/>
      <c r="H3" s="130"/>
    </row>
    <row r="4" spans="1:8" x14ac:dyDescent="0.4">
      <c r="A4" s="130" t="s">
        <v>301</v>
      </c>
      <c r="B4" s="130"/>
      <c r="C4" s="130"/>
      <c r="D4" s="130"/>
      <c r="E4" s="130"/>
      <c r="F4" s="130"/>
      <c r="G4" s="130"/>
      <c r="H4" s="130"/>
    </row>
    <row r="5" spans="1:8" x14ac:dyDescent="0.4">
      <c r="A5" s="131" t="s">
        <v>321</v>
      </c>
      <c r="B5" s="132"/>
      <c r="C5" s="132"/>
      <c r="D5" s="132"/>
      <c r="E5" s="132"/>
      <c r="F5" s="132"/>
      <c r="G5" s="132"/>
      <c r="H5" s="132"/>
    </row>
    <row r="6" spans="1:8" x14ac:dyDescent="0.4">
      <c r="A6" s="133" t="s">
        <v>173</v>
      </c>
      <c r="B6" s="134" t="s">
        <v>210</v>
      </c>
      <c r="C6" s="136" t="s">
        <v>211</v>
      </c>
      <c r="D6" s="137"/>
      <c r="E6" s="137"/>
      <c r="F6" s="137"/>
      <c r="G6" s="138"/>
      <c r="H6" s="66"/>
    </row>
    <row r="7" spans="1:8" x14ac:dyDescent="0.4">
      <c r="A7" s="133"/>
      <c r="B7" s="135"/>
      <c r="C7" s="2" t="s">
        <v>309</v>
      </c>
      <c r="D7" s="38" t="s">
        <v>171</v>
      </c>
      <c r="E7" s="5" t="s">
        <v>310</v>
      </c>
      <c r="F7" s="6" t="s">
        <v>171</v>
      </c>
      <c r="G7" s="38" t="s">
        <v>311</v>
      </c>
      <c r="H7" s="38" t="s">
        <v>312</v>
      </c>
    </row>
    <row r="8" spans="1:8" x14ac:dyDescent="0.4">
      <c r="A8" s="17">
        <v>1</v>
      </c>
      <c r="B8" s="67">
        <v>103</v>
      </c>
      <c r="C8" s="17">
        <v>75</v>
      </c>
      <c r="D8" s="65">
        <f>C8/B8*100</f>
        <v>72.815533980582529</v>
      </c>
      <c r="E8" s="3">
        <f>B8-C8</f>
        <v>28</v>
      </c>
      <c r="F8" s="4">
        <f>E8*100/103</f>
        <v>27.184466019417474</v>
      </c>
      <c r="G8" s="17">
        <f>C8+E8</f>
        <v>103</v>
      </c>
      <c r="H8" s="17"/>
    </row>
    <row r="9" spans="1:8" x14ac:dyDescent="0.4">
      <c r="A9" s="17">
        <v>2</v>
      </c>
      <c r="B9" s="67">
        <v>47</v>
      </c>
      <c r="C9" s="17">
        <v>35</v>
      </c>
      <c r="D9" s="65">
        <f t="shared" ref="D9:D20" si="0">C9/B9*100</f>
        <v>74.468085106382972</v>
      </c>
      <c r="E9" s="3">
        <f t="shared" ref="E9:E19" si="1">B9-C9</f>
        <v>12</v>
      </c>
      <c r="F9" s="4">
        <f t="shared" ref="F9:F19" si="2">E9*100/103</f>
        <v>11.650485436893204</v>
      </c>
      <c r="G9" s="17">
        <f t="shared" ref="G9:G20" si="3">C9+E9</f>
        <v>47</v>
      </c>
      <c r="H9" s="17"/>
    </row>
    <row r="10" spans="1:8" x14ac:dyDescent="0.4">
      <c r="A10" s="17">
        <v>3</v>
      </c>
      <c r="B10" s="67">
        <v>54</v>
      </c>
      <c r="C10" s="17">
        <v>46</v>
      </c>
      <c r="D10" s="65">
        <f t="shared" si="0"/>
        <v>85.18518518518519</v>
      </c>
      <c r="E10" s="3">
        <f t="shared" si="1"/>
        <v>8</v>
      </c>
      <c r="F10" s="4">
        <f t="shared" si="2"/>
        <v>7.766990291262136</v>
      </c>
      <c r="G10" s="17">
        <f t="shared" si="3"/>
        <v>54</v>
      </c>
      <c r="H10" s="17"/>
    </row>
    <row r="11" spans="1:8" x14ac:dyDescent="0.4">
      <c r="A11" s="17">
        <v>4</v>
      </c>
      <c r="B11" s="67">
        <v>72</v>
      </c>
      <c r="C11" s="17">
        <v>42</v>
      </c>
      <c r="D11" s="65">
        <f t="shared" si="0"/>
        <v>58.333333333333336</v>
      </c>
      <c r="E11" s="3">
        <f t="shared" si="1"/>
        <v>30</v>
      </c>
      <c r="F11" s="4">
        <f t="shared" si="2"/>
        <v>29.126213592233011</v>
      </c>
      <c r="G11" s="17">
        <f t="shared" si="3"/>
        <v>72</v>
      </c>
      <c r="H11" s="17"/>
    </row>
    <row r="12" spans="1:8" x14ac:dyDescent="0.4">
      <c r="A12" s="17">
        <v>5</v>
      </c>
      <c r="B12" s="67">
        <v>67</v>
      </c>
      <c r="C12" s="17">
        <v>43</v>
      </c>
      <c r="D12" s="65">
        <f t="shared" si="0"/>
        <v>64.179104477611943</v>
      </c>
      <c r="E12" s="3">
        <f t="shared" si="1"/>
        <v>24</v>
      </c>
      <c r="F12" s="4">
        <f t="shared" si="2"/>
        <v>23.300970873786408</v>
      </c>
      <c r="G12" s="17">
        <f t="shared" si="3"/>
        <v>67</v>
      </c>
      <c r="H12" s="17"/>
    </row>
    <row r="13" spans="1:8" x14ac:dyDescent="0.4">
      <c r="A13" s="17">
        <v>6</v>
      </c>
      <c r="B13" s="67">
        <v>73</v>
      </c>
      <c r="C13" s="17">
        <v>42</v>
      </c>
      <c r="D13" s="65">
        <f t="shared" si="0"/>
        <v>57.534246575342465</v>
      </c>
      <c r="E13" s="3">
        <f t="shared" si="1"/>
        <v>31</v>
      </c>
      <c r="F13" s="4">
        <f t="shared" si="2"/>
        <v>30.097087378640776</v>
      </c>
      <c r="G13" s="17">
        <f t="shared" si="3"/>
        <v>73</v>
      </c>
      <c r="H13" s="17"/>
    </row>
    <row r="14" spans="1:8" x14ac:dyDescent="0.4">
      <c r="A14" s="17">
        <v>7</v>
      </c>
      <c r="B14" s="67">
        <v>77</v>
      </c>
      <c r="C14" s="17">
        <v>64</v>
      </c>
      <c r="D14" s="65">
        <f t="shared" si="0"/>
        <v>83.116883116883116</v>
      </c>
      <c r="E14" s="3">
        <f t="shared" si="1"/>
        <v>13</v>
      </c>
      <c r="F14" s="4">
        <f t="shared" si="2"/>
        <v>12.621359223300971</v>
      </c>
      <c r="G14" s="17">
        <f t="shared" si="3"/>
        <v>77</v>
      </c>
      <c r="H14" s="17"/>
    </row>
    <row r="15" spans="1:8" x14ac:dyDescent="0.4">
      <c r="A15" s="68">
        <v>8</v>
      </c>
      <c r="B15" s="69">
        <v>88</v>
      </c>
      <c r="C15" s="68">
        <v>74</v>
      </c>
      <c r="D15" s="70">
        <f t="shared" si="0"/>
        <v>84.090909090909093</v>
      </c>
      <c r="E15" s="71">
        <f t="shared" si="1"/>
        <v>14</v>
      </c>
      <c r="F15" s="72">
        <f>E15*100/103</f>
        <v>13.592233009708737</v>
      </c>
      <c r="G15" s="68">
        <f t="shared" si="3"/>
        <v>88</v>
      </c>
      <c r="H15" s="68"/>
    </row>
    <row r="16" spans="1:8" x14ac:dyDescent="0.4">
      <c r="A16" s="17">
        <v>9</v>
      </c>
      <c r="B16" s="67">
        <v>90</v>
      </c>
      <c r="C16" s="17">
        <v>67</v>
      </c>
      <c r="D16" s="65">
        <f t="shared" si="0"/>
        <v>74.444444444444443</v>
      </c>
      <c r="E16" s="3">
        <f t="shared" si="1"/>
        <v>23</v>
      </c>
      <c r="F16" s="4">
        <f t="shared" si="2"/>
        <v>22.33009708737864</v>
      </c>
      <c r="G16" s="17">
        <f t="shared" si="3"/>
        <v>90</v>
      </c>
      <c r="H16" s="17"/>
    </row>
    <row r="17" spans="1:8" x14ac:dyDescent="0.4">
      <c r="A17" s="17">
        <v>10</v>
      </c>
      <c r="B17" s="67">
        <v>71</v>
      </c>
      <c r="C17" s="17">
        <v>53</v>
      </c>
      <c r="D17" s="65">
        <f t="shared" si="0"/>
        <v>74.647887323943664</v>
      </c>
      <c r="E17" s="3">
        <f t="shared" si="1"/>
        <v>18</v>
      </c>
      <c r="F17" s="4">
        <f t="shared" si="2"/>
        <v>17.475728155339805</v>
      </c>
      <c r="G17" s="17">
        <f t="shared" si="3"/>
        <v>71</v>
      </c>
      <c r="H17" s="17"/>
    </row>
    <row r="18" spans="1:8" x14ac:dyDescent="0.4">
      <c r="A18" s="17">
        <v>11</v>
      </c>
      <c r="B18" s="67">
        <v>82</v>
      </c>
      <c r="C18" s="17">
        <v>47</v>
      </c>
      <c r="D18" s="65">
        <f t="shared" si="0"/>
        <v>57.317073170731703</v>
      </c>
      <c r="E18" s="3">
        <f t="shared" si="1"/>
        <v>35</v>
      </c>
      <c r="F18" s="4">
        <f t="shared" si="2"/>
        <v>33.980582524271846</v>
      </c>
      <c r="G18" s="17">
        <f t="shared" si="3"/>
        <v>82</v>
      </c>
      <c r="H18" s="17"/>
    </row>
    <row r="19" spans="1:8" x14ac:dyDescent="0.4">
      <c r="A19" s="73">
        <v>12</v>
      </c>
      <c r="B19" s="74">
        <v>78</v>
      </c>
      <c r="C19" s="73">
        <v>40</v>
      </c>
      <c r="D19" s="75">
        <f t="shared" si="0"/>
        <v>51.282051282051277</v>
      </c>
      <c r="E19" s="3">
        <f t="shared" si="1"/>
        <v>38</v>
      </c>
      <c r="F19" s="4">
        <f t="shared" si="2"/>
        <v>36.893203883495147</v>
      </c>
      <c r="G19" s="17">
        <f t="shared" si="3"/>
        <v>78</v>
      </c>
      <c r="H19" s="73"/>
    </row>
    <row r="20" spans="1:8" x14ac:dyDescent="0.4">
      <c r="A20" s="18" t="s">
        <v>212</v>
      </c>
      <c r="B20" s="18">
        <f>SUM(B8:B19)</f>
        <v>902</v>
      </c>
      <c r="C20" s="18">
        <f>SUM(C8:C19)</f>
        <v>628</v>
      </c>
      <c r="D20" s="76">
        <f t="shared" si="0"/>
        <v>69.623059866962308</v>
      </c>
      <c r="E20" s="19">
        <f>SUM(E8:E19)</f>
        <v>274</v>
      </c>
      <c r="F20" s="20">
        <f>E20*100/103</f>
        <v>266.01941747572818</v>
      </c>
      <c r="G20" s="18">
        <f t="shared" si="3"/>
        <v>902</v>
      </c>
      <c r="H20" s="18"/>
    </row>
    <row r="21" spans="1:8" x14ac:dyDescent="0.4">
      <c r="D21" s="45"/>
    </row>
    <row r="22" spans="1:8" x14ac:dyDescent="0.4">
      <c r="D22" s="45"/>
    </row>
    <row r="23" spans="1:8" x14ac:dyDescent="0.4">
      <c r="D23" s="45"/>
    </row>
  </sheetData>
  <mergeCells count="7">
    <mergeCell ref="A2:H2"/>
    <mergeCell ref="A3:H3"/>
    <mergeCell ref="A4:H4"/>
    <mergeCell ref="A5:H5"/>
    <mergeCell ref="A6:A7"/>
    <mergeCell ref="B6:B7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5"/>
  <sheetViews>
    <sheetView topLeftCell="A10" zoomScale="60" zoomScaleNormal="60" zoomScaleSheetLayoutView="50" workbookViewId="0">
      <selection activeCell="X18" sqref="X18"/>
    </sheetView>
  </sheetViews>
  <sheetFormatPr defaultColWidth="9" defaultRowHeight="21" x14ac:dyDescent="0.25"/>
  <cols>
    <col min="1" max="1" width="9" style="45"/>
    <col min="2" max="2" width="8.3984375" style="45" customWidth="1"/>
    <col min="3" max="3" width="24.09765625" style="45" customWidth="1"/>
    <col min="4" max="4" width="11.3984375" style="45" customWidth="1"/>
    <col min="5" max="9" width="12.3984375" style="45" customWidth="1"/>
    <col min="10" max="10" width="15.09765625" style="45" customWidth="1"/>
    <col min="11" max="11" width="12.3984375" style="45" customWidth="1"/>
    <col min="12" max="12" width="14.8984375" style="45" customWidth="1"/>
    <col min="13" max="16384" width="9" style="45"/>
  </cols>
  <sheetData>
    <row r="1" spans="1:12" x14ac:dyDescent="0.25">
      <c r="A1" s="95"/>
      <c r="B1" s="145" t="s">
        <v>317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x14ac:dyDescent="0.25">
      <c r="A2" s="143" t="s">
        <v>170</v>
      </c>
      <c r="B2" s="143" t="s">
        <v>176</v>
      </c>
      <c r="C2" s="143" t="s">
        <v>180</v>
      </c>
      <c r="D2" s="24"/>
      <c r="E2" s="140" t="s">
        <v>198</v>
      </c>
      <c r="F2" s="141"/>
      <c r="G2" s="141"/>
      <c r="H2" s="142"/>
      <c r="I2" s="140" t="s">
        <v>199</v>
      </c>
      <c r="J2" s="141"/>
      <c r="K2" s="141"/>
      <c r="L2" s="141"/>
    </row>
    <row r="3" spans="1:12" ht="42" x14ac:dyDescent="0.25">
      <c r="A3" s="144"/>
      <c r="B3" s="144"/>
      <c r="C3" s="144"/>
      <c r="D3" s="94" t="s">
        <v>296</v>
      </c>
      <c r="E3" s="93" t="s">
        <v>197</v>
      </c>
      <c r="F3" s="93" t="s">
        <v>200</v>
      </c>
      <c r="G3" s="93" t="s">
        <v>201</v>
      </c>
      <c r="H3" s="21" t="s">
        <v>202</v>
      </c>
      <c r="I3" s="93" t="s">
        <v>197</v>
      </c>
      <c r="J3" s="93" t="s">
        <v>200</v>
      </c>
      <c r="K3" s="93" t="s">
        <v>201</v>
      </c>
      <c r="L3" s="21" t="s">
        <v>202</v>
      </c>
    </row>
    <row r="4" spans="1:12" x14ac:dyDescent="0.25">
      <c r="A4" s="53">
        <v>1</v>
      </c>
      <c r="B4" s="53"/>
      <c r="C4" s="106" t="s">
        <v>286</v>
      </c>
      <c r="D4" s="53" t="s">
        <v>315</v>
      </c>
      <c r="E4" s="53" t="s">
        <v>315</v>
      </c>
      <c r="F4" s="53" t="s">
        <v>315</v>
      </c>
      <c r="G4" s="53" t="s">
        <v>315</v>
      </c>
      <c r="H4" s="53" t="s">
        <v>315</v>
      </c>
      <c r="I4" s="53" t="s">
        <v>315</v>
      </c>
      <c r="J4" s="53" t="s">
        <v>315</v>
      </c>
      <c r="K4" s="53" t="s">
        <v>315</v>
      </c>
      <c r="L4" s="53" t="s">
        <v>315</v>
      </c>
    </row>
    <row r="5" spans="1:12" ht="24.6" customHeight="1" x14ac:dyDescent="0.25">
      <c r="A5" s="96">
        <f>'[2]Table 1'!A6</f>
        <v>2</v>
      </c>
      <c r="B5" s="96">
        <f>'[2]Table 1'!B6</f>
        <v>2</v>
      </c>
      <c r="C5" s="107" t="s">
        <v>221</v>
      </c>
      <c r="D5" s="96">
        <v>38</v>
      </c>
      <c r="E5" s="96">
        <v>36</v>
      </c>
      <c r="F5" s="97">
        <v>979.61</v>
      </c>
      <c r="G5" s="98">
        <v>202.12</v>
      </c>
      <c r="H5" s="99">
        <f>SUM(F5:G5)</f>
        <v>1181.73</v>
      </c>
      <c r="I5" s="100">
        <v>28</v>
      </c>
      <c r="J5" s="99">
        <v>17239.189999999999</v>
      </c>
      <c r="K5" s="99">
        <v>4564.55</v>
      </c>
      <c r="L5" s="99">
        <f>SUM(J5:K5)</f>
        <v>21803.739999999998</v>
      </c>
    </row>
    <row r="6" spans="1:12" x14ac:dyDescent="0.25">
      <c r="A6" s="54">
        <f>'[2]Table 1'!A7</f>
        <v>3</v>
      </c>
      <c r="B6" s="96">
        <f>'[2]Table 1'!B7</f>
        <v>3</v>
      </c>
      <c r="C6" s="107" t="s">
        <v>226</v>
      </c>
      <c r="D6" s="100">
        <v>20</v>
      </c>
      <c r="E6" s="100">
        <v>20</v>
      </c>
      <c r="F6" s="101">
        <v>902.21</v>
      </c>
      <c r="G6" s="101">
        <v>138.75</v>
      </c>
      <c r="H6" s="99">
        <f t="shared" ref="H6:H23" si="0">SUM(F6:G6)</f>
        <v>1040.96</v>
      </c>
      <c r="I6" s="100">
        <v>16</v>
      </c>
      <c r="J6" s="99">
        <v>14306.28</v>
      </c>
      <c r="K6" s="99">
        <v>4200.2</v>
      </c>
      <c r="L6" s="99">
        <f>SUM(J6:K6)</f>
        <v>18506.48</v>
      </c>
    </row>
    <row r="7" spans="1:12" x14ac:dyDescent="0.25">
      <c r="A7" s="102">
        <f>'[2]Table 1'!A8</f>
        <v>4</v>
      </c>
      <c r="B7" s="102">
        <f>'[2]Table 1'!B8</f>
        <v>4</v>
      </c>
      <c r="C7" s="108" t="s">
        <v>232</v>
      </c>
      <c r="D7" s="102"/>
      <c r="E7" s="102"/>
      <c r="F7" s="102"/>
      <c r="G7" s="102"/>
      <c r="H7" s="103"/>
      <c r="I7" s="102"/>
      <c r="J7" s="102"/>
      <c r="K7" s="102"/>
      <c r="L7" s="102"/>
    </row>
    <row r="8" spans="1:12" x14ac:dyDescent="0.25">
      <c r="A8" s="54">
        <f>'[2]Table 1'!A9</f>
        <v>5</v>
      </c>
      <c r="B8" s="96">
        <f>'[2]Table 1'!B9</f>
        <v>5</v>
      </c>
      <c r="C8" s="107" t="s">
        <v>218</v>
      </c>
      <c r="D8" s="100">
        <v>282</v>
      </c>
      <c r="E8" s="100">
        <v>269</v>
      </c>
      <c r="F8" s="101">
        <v>916.01</v>
      </c>
      <c r="G8" s="101">
        <v>132.97999999999999</v>
      </c>
      <c r="H8" s="99">
        <f t="shared" si="0"/>
        <v>1048.99</v>
      </c>
      <c r="I8" s="100">
        <v>263</v>
      </c>
      <c r="J8" s="99">
        <v>14465.04</v>
      </c>
      <c r="K8" s="99">
        <v>3863.89</v>
      </c>
      <c r="L8" s="99">
        <f>SUM(J8:K8)</f>
        <v>18328.93</v>
      </c>
    </row>
    <row r="9" spans="1:12" ht="24.6" customHeight="1" x14ac:dyDescent="0.25">
      <c r="A9" s="96">
        <f>'[2]Table 1'!A10</f>
        <v>6</v>
      </c>
      <c r="B9" s="96">
        <f>'[2]Table 1'!B10</f>
        <v>6</v>
      </c>
      <c r="C9" s="107" t="s">
        <v>217</v>
      </c>
      <c r="D9" s="100">
        <v>163</v>
      </c>
      <c r="E9" s="100">
        <v>158</v>
      </c>
      <c r="F9" s="101">
        <v>905.41</v>
      </c>
      <c r="G9" s="101">
        <v>146.41999999999999</v>
      </c>
      <c r="H9" s="99">
        <f t="shared" si="0"/>
        <v>1051.83</v>
      </c>
      <c r="I9" s="100">
        <v>154</v>
      </c>
      <c r="J9" s="99">
        <v>14289.43</v>
      </c>
      <c r="K9" s="99">
        <v>3955.52</v>
      </c>
      <c r="L9" s="99">
        <f>SUM(J9:K9)</f>
        <v>18244.95</v>
      </c>
    </row>
    <row r="10" spans="1:12" x14ac:dyDescent="0.25">
      <c r="A10" s="55">
        <f>'[2]Table 1'!A11</f>
        <v>7</v>
      </c>
      <c r="B10" s="102">
        <f>'[2]Table 1'!B11</f>
        <v>7</v>
      </c>
      <c r="C10" s="108" t="s">
        <v>233</v>
      </c>
      <c r="D10" s="102"/>
      <c r="E10" s="102"/>
      <c r="F10" s="102"/>
      <c r="G10" s="102"/>
      <c r="H10" s="103"/>
      <c r="I10" s="102"/>
      <c r="J10" s="102"/>
      <c r="K10" s="102"/>
      <c r="L10" s="102"/>
    </row>
    <row r="11" spans="1:12" x14ac:dyDescent="0.25">
      <c r="A11" s="55">
        <v>8</v>
      </c>
      <c r="B11" s="102">
        <v>8</v>
      </c>
      <c r="C11" s="108" t="s">
        <v>287</v>
      </c>
      <c r="D11" s="102"/>
      <c r="E11" s="102"/>
      <c r="F11" s="102"/>
      <c r="G11" s="102"/>
      <c r="H11" s="103"/>
      <c r="I11" s="102"/>
      <c r="J11" s="102"/>
      <c r="K11" s="102"/>
      <c r="L11" s="102"/>
    </row>
    <row r="12" spans="1:12" x14ac:dyDescent="0.25">
      <c r="A12" s="96">
        <v>9</v>
      </c>
      <c r="B12" s="96">
        <v>9</v>
      </c>
      <c r="C12" s="107" t="s">
        <v>283</v>
      </c>
      <c r="D12" s="100">
        <v>91</v>
      </c>
      <c r="E12" s="100">
        <v>88</v>
      </c>
      <c r="F12" s="101">
        <v>892.6</v>
      </c>
      <c r="G12" s="101">
        <v>129.97999999999999</v>
      </c>
      <c r="H12" s="99">
        <f t="shared" si="0"/>
        <v>1022.58</v>
      </c>
      <c r="I12" s="100">
        <v>83</v>
      </c>
      <c r="J12" s="99">
        <v>14028.73</v>
      </c>
      <c r="K12" s="99">
        <v>3266.83</v>
      </c>
      <c r="L12" s="99">
        <f>SUM(J12:K12)</f>
        <v>17295.559999999998</v>
      </c>
    </row>
    <row r="13" spans="1:12" x14ac:dyDescent="0.25">
      <c r="A13" s="56">
        <v>10</v>
      </c>
      <c r="B13" s="104">
        <v>10</v>
      </c>
      <c r="C13" s="109" t="s">
        <v>219</v>
      </c>
      <c r="D13" s="100">
        <v>67</v>
      </c>
      <c r="E13" s="100">
        <v>63</v>
      </c>
      <c r="F13" s="101">
        <v>934.09</v>
      </c>
      <c r="G13" s="101">
        <v>152.06</v>
      </c>
      <c r="H13" s="99">
        <f t="shared" si="0"/>
        <v>1086.1500000000001</v>
      </c>
      <c r="I13" s="100">
        <v>62</v>
      </c>
      <c r="J13" s="99">
        <v>13727.75</v>
      </c>
      <c r="K13" s="99">
        <v>3428.61</v>
      </c>
      <c r="L13" s="99">
        <f>SUM(J13:K13)</f>
        <v>17156.36</v>
      </c>
    </row>
    <row r="14" spans="1:12" x14ac:dyDescent="0.25">
      <c r="A14" s="102">
        <v>11</v>
      </c>
      <c r="B14" s="102">
        <v>11</v>
      </c>
      <c r="C14" s="108" t="s">
        <v>288</v>
      </c>
      <c r="D14" s="102"/>
      <c r="E14" s="102"/>
      <c r="F14" s="102"/>
      <c r="G14" s="102"/>
      <c r="H14" s="103"/>
      <c r="I14" s="102"/>
      <c r="J14" s="102"/>
      <c r="K14" s="102"/>
      <c r="L14" s="102"/>
    </row>
    <row r="15" spans="1:12" x14ac:dyDescent="0.25">
      <c r="A15" s="54">
        <v>12</v>
      </c>
      <c r="B15" s="96">
        <v>12</v>
      </c>
      <c r="C15" s="107" t="s">
        <v>223</v>
      </c>
      <c r="D15" s="100">
        <v>32</v>
      </c>
      <c r="E15" s="100">
        <v>32</v>
      </c>
      <c r="F15" s="101">
        <v>954.06</v>
      </c>
      <c r="G15" s="101">
        <v>135.55000000000001</v>
      </c>
      <c r="H15" s="99">
        <f t="shared" si="0"/>
        <v>1089.6099999999999</v>
      </c>
      <c r="I15" s="100">
        <v>31</v>
      </c>
      <c r="J15" s="99">
        <v>15359.3</v>
      </c>
      <c r="K15" s="99">
        <v>4189.9399999999996</v>
      </c>
      <c r="L15" s="99">
        <f>SUM(J15:K15)</f>
        <v>19549.239999999998</v>
      </c>
    </row>
    <row r="16" spans="1:12" x14ac:dyDescent="0.25">
      <c r="A16" s="96">
        <v>13</v>
      </c>
      <c r="B16" s="96">
        <v>13</v>
      </c>
      <c r="C16" s="107" t="s">
        <v>220</v>
      </c>
      <c r="D16" s="100">
        <v>76</v>
      </c>
      <c r="E16" s="100">
        <v>74</v>
      </c>
      <c r="F16" s="101">
        <v>917.41</v>
      </c>
      <c r="G16" s="101">
        <v>108.11</v>
      </c>
      <c r="H16" s="99">
        <f t="shared" si="0"/>
        <v>1025.52</v>
      </c>
      <c r="I16" s="100">
        <v>74</v>
      </c>
      <c r="J16" s="99">
        <v>14157.4</v>
      </c>
      <c r="K16" s="99">
        <v>2375.54</v>
      </c>
      <c r="L16" s="99">
        <f>SUM(J16:K16)</f>
        <v>16532.939999999999</v>
      </c>
    </row>
    <row r="17" spans="1:12" x14ac:dyDescent="0.25">
      <c r="A17" s="55">
        <v>14</v>
      </c>
      <c r="B17" s="102">
        <v>14</v>
      </c>
      <c r="C17" s="108" t="s">
        <v>284</v>
      </c>
      <c r="D17" s="102"/>
      <c r="E17" s="102"/>
      <c r="F17" s="102"/>
      <c r="G17" s="102"/>
      <c r="H17" s="103"/>
      <c r="I17" s="102"/>
      <c r="J17" s="102"/>
      <c r="K17" s="102"/>
      <c r="L17" s="102"/>
    </row>
    <row r="18" spans="1:12" x14ac:dyDescent="0.25">
      <c r="A18" s="96">
        <v>15</v>
      </c>
      <c r="B18" s="96">
        <v>15</v>
      </c>
      <c r="C18" s="107" t="s">
        <v>225</v>
      </c>
      <c r="D18" s="100">
        <v>43</v>
      </c>
      <c r="E18" s="100">
        <v>43</v>
      </c>
      <c r="F18" s="101">
        <v>981.27</v>
      </c>
      <c r="G18" s="101">
        <v>156.53</v>
      </c>
      <c r="H18" s="99">
        <f t="shared" si="0"/>
        <v>1137.8</v>
      </c>
      <c r="I18" s="100">
        <v>40</v>
      </c>
      <c r="J18" s="99">
        <v>15722.01</v>
      </c>
      <c r="K18" s="99">
        <v>2445.2399999999998</v>
      </c>
      <c r="L18" s="99">
        <v>18167.240000000002</v>
      </c>
    </row>
    <row r="19" spans="1:12" x14ac:dyDescent="0.25">
      <c r="A19" s="54">
        <v>16</v>
      </c>
      <c r="B19" s="96">
        <v>16</v>
      </c>
      <c r="C19" s="107" t="s">
        <v>216</v>
      </c>
      <c r="D19" s="100">
        <v>29</v>
      </c>
      <c r="E19" s="100">
        <v>27</v>
      </c>
      <c r="F19" s="101">
        <v>1033.18</v>
      </c>
      <c r="G19" s="101">
        <v>129.35</v>
      </c>
      <c r="H19" s="99">
        <f t="shared" si="0"/>
        <v>1162.53</v>
      </c>
      <c r="I19" s="100">
        <v>28</v>
      </c>
      <c r="J19" s="99">
        <v>15912.52</v>
      </c>
      <c r="K19" s="99">
        <v>2122.71</v>
      </c>
      <c r="L19" s="99">
        <f t="shared" ref="L19:L23" si="1">SUM(J19:K19)</f>
        <v>18035.23</v>
      </c>
    </row>
    <row r="20" spans="1:12" x14ac:dyDescent="0.25">
      <c r="A20" s="96">
        <v>17</v>
      </c>
      <c r="B20" s="96">
        <v>17</v>
      </c>
      <c r="C20" s="107" t="s">
        <v>222</v>
      </c>
      <c r="D20" s="100">
        <v>26</v>
      </c>
      <c r="E20" s="100">
        <v>25</v>
      </c>
      <c r="F20" s="99">
        <v>1150.93</v>
      </c>
      <c r="G20" s="101">
        <v>179.31</v>
      </c>
      <c r="H20" s="99">
        <f t="shared" si="0"/>
        <v>1330.24</v>
      </c>
      <c r="I20" s="100">
        <v>25</v>
      </c>
      <c r="J20" s="99">
        <v>15795.23</v>
      </c>
      <c r="K20" s="99">
        <v>2213.38</v>
      </c>
      <c r="L20" s="99">
        <f t="shared" si="1"/>
        <v>18008.61</v>
      </c>
    </row>
    <row r="21" spans="1:12" x14ac:dyDescent="0.25">
      <c r="A21" s="54">
        <v>18</v>
      </c>
      <c r="B21" s="96">
        <v>18</v>
      </c>
      <c r="C21" s="107" t="s">
        <v>285</v>
      </c>
      <c r="D21" s="100">
        <v>9</v>
      </c>
      <c r="E21" s="100">
        <v>9</v>
      </c>
      <c r="F21" s="99">
        <v>1161.78</v>
      </c>
      <c r="G21" s="101">
        <v>171.86</v>
      </c>
      <c r="H21" s="99">
        <f t="shared" si="0"/>
        <v>1333.6399999999999</v>
      </c>
      <c r="I21" s="100">
        <v>9</v>
      </c>
      <c r="J21" s="99">
        <v>16922.11</v>
      </c>
      <c r="K21" s="99">
        <v>2534.61</v>
      </c>
      <c r="L21" s="99">
        <v>19456.88</v>
      </c>
    </row>
    <row r="22" spans="1:12" x14ac:dyDescent="0.25">
      <c r="A22" s="96">
        <v>19</v>
      </c>
      <c r="B22" s="96">
        <v>19</v>
      </c>
      <c r="C22" s="107" t="s">
        <v>224</v>
      </c>
      <c r="D22" s="100">
        <v>22</v>
      </c>
      <c r="E22" s="100">
        <v>21</v>
      </c>
      <c r="F22" s="99">
        <v>1500.7</v>
      </c>
      <c r="G22" s="101">
        <v>229.76</v>
      </c>
      <c r="H22" s="99">
        <f t="shared" si="0"/>
        <v>1730.46</v>
      </c>
      <c r="I22" s="100">
        <v>21</v>
      </c>
      <c r="J22" s="99">
        <v>15252.11</v>
      </c>
      <c r="K22" s="99">
        <v>1842.87</v>
      </c>
      <c r="L22" s="99">
        <v>17094.990000000002</v>
      </c>
    </row>
    <row r="23" spans="1:12" x14ac:dyDescent="0.25">
      <c r="A23" s="54">
        <v>20</v>
      </c>
      <c r="B23" s="96">
        <v>20</v>
      </c>
      <c r="C23" s="107" t="s">
        <v>227</v>
      </c>
      <c r="D23" s="100">
        <v>5</v>
      </c>
      <c r="E23" s="100">
        <v>5</v>
      </c>
      <c r="F23" s="99">
        <v>1819.71</v>
      </c>
      <c r="G23" s="101">
        <v>219.55</v>
      </c>
      <c r="H23" s="99">
        <f t="shared" si="0"/>
        <v>2039.26</v>
      </c>
      <c r="I23" s="100">
        <v>5</v>
      </c>
      <c r="J23" s="99">
        <v>15504.46</v>
      </c>
      <c r="K23" s="99">
        <v>2015.09</v>
      </c>
      <c r="L23" s="99">
        <f t="shared" si="1"/>
        <v>17519.55</v>
      </c>
    </row>
    <row r="24" spans="1:12" x14ac:dyDescent="0.25">
      <c r="A24" s="139" t="str">
        <f>'[2]Table 1'!C23</f>
        <v>รวม</v>
      </c>
      <c r="B24" s="139"/>
      <c r="C24" s="139"/>
      <c r="D24" s="102">
        <f>SUM(D5:D23)</f>
        <v>903</v>
      </c>
      <c r="E24" s="23">
        <f>SUM(E5:E23)</f>
        <v>870</v>
      </c>
      <c r="F24" s="23"/>
      <c r="G24" s="23"/>
      <c r="H24" s="23"/>
      <c r="I24" s="23">
        <f t="shared" ref="I24" si="2">SUM(I5:I23)</f>
        <v>839</v>
      </c>
      <c r="J24" s="23"/>
      <c r="K24" s="23"/>
      <c r="L24" s="23"/>
    </row>
    <row r="25" spans="1:12" x14ac:dyDescent="0.25">
      <c r="E25" s="105"/>
    </row>
  </sheetData>
  <autoFilter ref="A3:L24" xr:uid="{00000000-0009-0000-0000-000001000000}"/>
  <mergeCells count="7">
    <mergeCell ref="A24:C24"/>
    <mergeCell ref="E2:H2"/>
    <mergeCell ref="I2:L2"/>
    <mergeCell ref="A2:A3"/>
    <mergeCell ref="B1:L1"/>
    <mergeCell ref="B2:B3"/>
    <mergeCell ref="C2:C3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2:K24"/>
  <sheetViews>
    <sheetView tabSelected="1" zoomScale="60" zoomScaleNormal="60" zoomScaleSheetLayoutView="50" workbookViewId="0">
      <selection activeCell="K8" sqref="K8:K14"/>
    </sheetView>
  </sheetViews>
  <sheetFormatPr defaultColWidth="8.8984375" defaultRowHeight="21" x14ac:dyDescent="0.4"/>
  <cols>
    <col min="1" max="1" width="8.8984375" style="1"/>
    <col min="2" max="2" width="5.3984375" style="1" customWidth="1"/>
    <col min="3" max="3" width="13.8984375" style="1" customWidth="1"/>
    <col min="4" max="6" width="8.8984375" style="1"/>
    <col min="7" max="7" width="10.09765625" style="1" bestFit="1" customWidth="1"/>
    <col min="8" max="9" width="8.8984375" style="1"/>
    <col min="10" max="10" width="11.296875" style="1" customWidth="1"/>
    <col min="11" max="11" width="64.3984375" style="1" customWidth="1"/>
    <col min="12" max="13" width="8.8984375" style="1"/>
    <col min="14" max="14" width="24.09765625" style="1" customWidth="1"/>
    <col min="15" max="16384" width="8.8984375" style="1"/>
  </cols>
  <sheetData>
    <row r="2" spans="2:11" x14ac:dyDescent="0.4">
      <c r="B2" s="129" t="s">
        <v>228</v>
      </c>
      <c r="C2" s="129"/>
      <c r="D2" s="129"/>
      <c r="E2" s="129"/>
      <c r="F2" s="129"/>
      <c r="G2" s="129"/>
      <c r="H2" s="129"/>
      <c r="I2" s="129"/>
      <c r="J2" s="129"/>
      <c r="K2" s="129"/>
    </row>
    <row r="3" spans="2:11" x14ac:dyDescent="0.4">
      <c r="B3" s="130" t="s">
        <v>215</v>
      </c>
      <c r="C3" s="130"/>
      <c r="D3" s="130"/>
      <c r="E3" s="130"/>
      <c r="F3" s="130"/>
      <c r="G3" s="130"/>
      <c r="H3" s="130"/>
      <c r="I3" s="130"/>
      <c r="J3" s="130"/>
      <c r="K3" s="130"/>
    </row>
    <row r="4" spans="2:11" x14ac:dyDescent="0.4">
      <c r="B4" s="148" t="s">
        <v>301</v>
      </c>
      <c r="C4" s="148"/>
      <c r="D4" s="148"/>
      <c r="E4" s="148"/>
      <c r="F4" s="148"/>
      <c r="G4" s="148"/>
      <c r="H4" s="148"/>
      <c r="I4" s="148"/>
      <c r="J4" s="148"/>
      <c r="K4" s="148"/>
    </row>
    <row r="5" spans="2:11" ht="23.4" x14ac:dyDescent="0.45">
      <c r="B5" s="149" t="s">
        <v>322</v>
      </c>
      <c r="C5" s="150"/>
      <c r="D5" s="150"/>
      <c r="E5" s="150"/>
      <c r="F5" s="150"/>
      <c r="G5" s="150"/>
      <c r="H5" s="150"/>
      <c r="I5" s="150"/>
      <c r="J5" s="150"/>
      <c r="K5" s="151"/>
    </row>
    <row r="6" spans="2:11" ht="23.4" x14ac:dyDescent="0.45">
      <c r="B6" s="152" t="s">
        <v>173</v>
      </c>
      <c r="C6" s="152" t="s">
        <v>209</v>
      </c>
      <c r="D6" s="152" t="s">
        <v>210</v>
      </c>
      <c r="E6" s="153" t="s">
        <v>211</v>
      </c>
      <c r="F6" s="153"/>
      <c r="G6" s="153"/>
      <c r="H6" s="153"/>
      <c r="I6" s="153"/>
      <c r="J6" s="153"/>
      <c r="K6" s="154" t="s">
        <v>231</v>
      </c>
    </row>
    <row r="7" spans="2:11" ht="25.2" customHeight="1" x14ac:dyDescent="0.4">
      <c r="B7" s="152"/>
      <c r="C7" s="152"/>
      <c r="D7" s="152"/>
      <c r="E7" s="78" t="s">
        <v>297</v>
      </c>
      <c r="F7" s="90" t="s">
        <v>171</v>
      </c>
      <c r="G7" s="79" t="s">
        <v>298</v>
      </c>
      <c r="H7" s="80" t="s">
        <v>171</v>
      </c>
      <c r="I7" s="90" t="s">
        <v>299</v>
      </c>
      <c r="J7" s="90" t="s">
        <v>300</v>
      </c>
      <c r="K7" s="154"/>
    </row>
    <row r="8" spans="2:11" ht="23.4" x14ac:dyDescent="0.45">
      <c r="B8" s="81">
        <v>8</v>
      </c>
      <c r="C8" s="213" t="s">
        <v>103</v>
      </c>
      <c r="D8" s="82">
        <v>21</v>
      </c>
      <c r="E8" s="82">
        <f>D8-G8</f>
        <v>20</v>
      </c>
      <c r="F8" s="214">
        <f>E8/D8*100</f>
        <v>95.238095238095227</v>
      </c>
      <c r="G8" s="215">
        <v>1</v>
      </c>
      <c r="H8" s="216">
        <f>G8/D8*100</f>
        <v>4.7619047619047619</v>
      </c>
      <c r="I8" s="82">
        <f>E8+G8</f>
        <v>21</v>
      </c>
      <c r="J8" s="82">
        <v>0</v>
      </c>
      <c r="K8" s="215" t="s">
        <v>320</v>
      </c>
    </row>
    <row r="9" spans="2:11" s="77" customFormat="1" ht="25.2" customHeight="1" x14ac:dyDescent="0.25">
      <c r="B9" s="92">
        <v>8</v>
      </c>
      <c r="C9" s="213" t="s">
        <v>145</v>
      </c>
      <c r="D9" s="82">
        <v>18</v>
      </c>
      <c r="E9" s="82">
        <f t="shared" ref="E9:E14" si="0">D9-G9</f>
        <v>17</v>
      </c>
      <c r="F9" s="214">
        <f>E9/D9*100</f>
        <v>94.444444444444443</v>
      </c>
      <c r="G9" s="215">
        <v>1</v>
      </c>
      <c r="H9" s="216">
        <f>G9/D9*100</f>
        <v>5.5555555555555554</v>
      </c>
      <c r="I9" s="82">
        <f>E9+G9</f>
        <v>18</v>
      </c>
      <c r="J9" s="82">
        <v>0</v>
      </c>
      <c r="K9" s="217" t="s">
        <v>324</v>
      </c>
    </row>
    <row r="10" spans="2:11" ht="23.4" x14ac:dyDescent="0.45">
      <c r="B10" s="81">
        <v>8</v>
      </c>
      <c r="C10" s="213" t="s">
        <v>158</v>
      </c>
      <c r="D10" s="82">
        <v>12</v>
      </c>
      <c r="E10" s="82">
        <f t="shared" si="0"/>
        <v>11</v>
      </c>
      <c r="F10" s="214">
        <f>E10/D10*100</f>
        <v>91.666666666666657</v>
      </c>
      <c r="G10" s="215">
        <v>1</v>
      </c>
      <c r="H10" s="216">
        <f>G10/D10*100</f>
        <v>8.3333333333333321</v>
      </c>
      <c r="I10" s="82">
        <f>E10+G10</f>
        <v>12</v>
      </c>
      <c r="J10" s="82">
        <v>0</v>
      </c>
      <c r="K10" s="215" t="s">
        <v>318</v>
      </c>
    </row>
    <row r="11" spans="2:11" ht="23.4" x14ac:dyDescent="0.45">
      <c r="B11" s="81">
        <v>8</v>
      </c>
      <c r="C11" s="213" t="s">
        <v>123</v>
      </c>
      <c r="D11" s="82">
        <v>14</v>
      </c>
      <c r="E11" s="82">
        <f t="shared" si="0"/>
        <v>12</v>
      </c>
      <c r="F11" s="214">
        <f>E11/D11*100</f>
        <v>85.714285714285708</v>
      </c>
      <c r="G11" s="215">
        <v>2</v>
      </c>
      <c r="H11" s="216">
        <f>G11/D11*100</f>
        <v>14.285714285714285</v>
      </c>
      <c r="I11" s="82">
        <f>E11+G11</f>
        <v>14</v>
      </c>
      <c r="J11" s="82">
        <v>0</v>
      </c>
      <c r="K11" s="215" t="s">
        <v>314</v>
      </c>
    </row>
    <row r="12" spans="2:11" s="44" customFormat="1" ht="23.4" x14ac:dyDescent="0.45">
      <c r="B12" s="83">
        <v>8</v>
      </c>
      <c r="C12" s="218" t="s">
        <v>137</v>
      </c>
      <c r="D12" s="84">
        <v>9</v>
      </c>
      <c r="E12" s="82">
        <f t="shared" si="0"/>
        <v>7</v>
      </c>
      <c r="F12" s="219">
        <f t="shared" ref="F12:F15" si="1">E12/D12*100</f>
        <v>77.777777777777786</v>
      </c>
      <c r="G12" s="220">
        <v>2</v>
      </c>
      <c r="H12" s="221">
        <f t="shared" ref="H12:H15" si="2">G12/D12*100</f>
        <v>22.222222222222221</v>
      </c>
      <c r="I12" s="84">
        <f t="shared" ref="I12:I13" si="3">E12+G12</f>
        <v>9</v>
      </c>
      <c r="J12" s="84">
        <v>0</v>
      </c>
      <c r="K12" s="220" t="s">
        <v>319</v>
      </c>
    </row>
    <row r="13" spans="2:11" ht="23.4" x14ac:dyDescent="0.45">
      <c r="B13" s="83">
        <v>8</v>
      </c>
      <c r="C13" s="218" t="s">
        <v>89</v>
      </c>
      <c r="D13" s="84">
        <v>8</v>
      </c>
      <c r="E13" s="82">
        <f t="shared" si="0"/>
        <v>5</v>
      </c>
      <c r="F13" s="219">
        <f t="shared" si="1"/>
        <v>62.5</v>
      </c>
      <c r="G13" s="220">
        <v>3</v>
      </c>
      <c r="H13" s="221">
        <f t="shared" si="2"/>
        <v>37.5</v>
      </c>
      <c r="I13" s="84">
        <f t="shared" si="3"/>
        <v>8</v>
      </c>
      <c r="J13" s="84">
        <v>0</v>
      </c>
      <c r="K13" s="220" t="s">
        <v>313</v>
      </c>
    </row>
    <row r="14" spans="2:11" ht="23.4" x14ac:dyDescent="0.45">
      <c r="B14" s="83">
        <v>8</v>
      </c>
      <c r="C14" s="218" t="s">
        <v>98</v>
      </c>
      <c r="D14" s="84">
        <v>6</v>
      </c>
      <c r="E14" s="82">
        <f t="shared" si="0"/>
        <v>3</v>
      </c>
      <c r="F14" s="219">
        <f>E14/D14*100</f>
        <v>50</v>
      </c>
      <c r="G14" s="220">
        <v>3</v>
      </c>
      <c r="H14" s="221">
        <f>G14/D14*100</f>
        <v>50</v>
      </c>
      <c r="I14" s="84">
        <f>E14+G14</f>
        <v>6</v>
      </c>
      <c r="J14" s="84">
        <v>0</v>
      </c>
      <c r="K14" s="220" t="s">
        <v>325</v>
      </c>
    </row>
    <row r="15" spans="2:11" ht="23.4" x14ac:dyDescent="0.45">
      <c r="B15" s="146" t="s">
        <v>212</v>
      </c>
      <c r="C15" s="146"/>
      <c r="D15" s="85">
        <f>SUM(D8:D14)</f>
        <v>88</v>
      </c>
      <c r="E15" s="85">
        <f>SUM(E8:E14)</f>
        <v>75</v>
      </c>
      <c r="F15" s="86">
        <f t="shared" si="1"/>
        <v>85.227272727272734</v>
      </c>
      <c r="G15" s="91">
        <f>SUM(G8:G14)</f>
        <v>13</v>
      </c>
      <c r="H15" s="87">
        <f t="shared" si="2"/>
        <v>14.772727272727273</v>
      </c>
      <c r="I15" s="89">
        <f t="shared" ref="I15" si="4">SUM(E15+G15)</f>
        <v>88</v>
      </c>
      <c r="J15" s="89">
        <f>SUM(J10:J13)</f>
        <v>0</v>
      </c>
      <c r="K15" s="88"/>
    </row>
    <row r="16" spans="2:11" ht="23.4" x14ac:dyDescent="0.4">
      <c r="B16" s="147" t="s">
        <v>316</v>
      </c>
      <c r="C16" s="147"/>
      <c r="D16" s="147"/>
      <c r="E16" s="147"/>
      <c r="F16" s="147"/>
      <c r="G16" s="147"/>
      <c r="H16" s="147"/>
      <c r="I16" s="147"/>
      <c r="J16" s="147"/>
      <c r="K16" s="147"/>
    </row>
    <row r="17" spans="4:6" x14ac:dyDescent="0.4">
      <c r="D17" s="45"/>
    </row>
    <row r="18" spans="4:6" x14ac:dyDescent="0.4">
      <c r="D18" s="45"/>
      <c r="F18" s="44"/>
    </row>
    <row r="19" spans="4:6" x14ac:dyDescent="0.4">
      <c r="D19" s="45"/>
    </row>
    <row r="20" spans="4:6" x14ac:dyDescent="0.4">
      <c r="D20" s="45"/>
    </row>
    <row r="21" spans="4:6" x14ac:dyDescent="0.4">
      <c r="D21" s="45"/>
    </row>
    <row r="22" spans="4:6" x14ac:dyDescent="0.4">
      <c r="D22" s="45"/>
    </row>
    <row r="23" spans="4:6" x14ac:dyDescent="0.4">
      <c r="D23" s="45"/>
    </row>
    <row r="24" spans="4:6" x14ac:dyDescent="0.4">
      <c r="D24" s="45"/>
    </row>
  </sheetData>
  <mergeCells count="11">
    <mergeCell ref="B15:C15"/>
    <mergeCell ref="B16:K16"/>
    <mergeCell ref="B2:K2"/>
    <mergeCell ref="B3:K3"/>
    <mergeCell ref="B4:K4"/>
    <mergeCell ref="B5:K5"/>
    <mergeCell ref="B6:B7"/>
    <mergeCell ref="C6:C7"/>
    <mergeCell ref="D6:D7"/>
    <mergeCell ref="E6:J6"/>
    <mergeCell ref="K6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100"/>
  <sheetViews>
    <sheetView zoomScale="70" zoomScaleNormal="7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S4" sqref="S4"/>
    </sheetView>
  </sheetViews>
  <sheetFormatPr defaultColWidth="9" defaultRowHeight="21" x14ac:dyDescent="0.4"/>
  <cols>
    <col min="1" max="1" width="5.09765625" style="37" customWidth="1"/>
    <col min="2" max="2" width="11.69921875" style="1" customWidth="1"/>
    <col min="3" max="3" width="9" style="1" customWidth="1"/>
    <col min="4" max="4" width="30.59765625" style="1" customWidth="1"/>
    <col min="5" max="5" width="6.8984375" style="37" hidden="1" customWidth="1"/>
    <col min="6" max="6" width="11.296875" style="37" hidden="1" customWidth="1"/>
    <col min="7" max="7" width="8.8984375" style="37" hidden="1" customWidth="1"/>
    <col min="8" max="8" width="10.8984375" style="1" hidden="1" customWidth="1"/>
    <col min="9" max="9" width="6.3984375" style="1" hidden="1" customWidth="1"/>
    <col min="10" max="10" width="28.09765625" style="1" hidden="1" customWidth="1"/>
    <col min="11" max="11" width="20.59765625" style="1" customWidth="1"/>
    <col min="12" max="12" width="18.8984375" style="1" customWidth="1"/>
    <col min="13" max="13" width="14.296875" style="1" customWidth="1"/>
    <col min="14" max="14" width="13.3984375" style="1" customWidth="1"/>
    <col min="15" max="15" width="19.796875" style="1" customWidth="1"/>
    <col min="16" max="16" width="14.8984375" style="1" customWidth="1"/>
    <col min="17" max="17" width="14" style="1" customWidth="1"/>
    <col min="18" max="18" width="13.3984375" style="1" customWidth="1"/>
    <col min="19" max="21" width="9" style="1" customWidth="1"/>
    <col min="22" max="16384" width="9" style="1"/>
  </cols>
  <sheetData>
    <row r="1" spans="1:21" ht="37.950000000000003" customHeight="1" x14ac:dyDescent="0.4">
      <c r="B1" s="110" t="s">
        <v>323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25"/>
      <c r="Q1" s="25"/>
      <c r="R1" s="25"/>
      <c r="S1" s="25"/>
      <c r="T1" s="25"/>
      <c r="U1" s="25"/>
    </row>
    <row r="2" spans="1:21" s="40" customFormat="1" x14ac:dyDescent="0.25">
      <c r="A2" s="127" t="s">
        <v>173</v>
      </c>
      <c r="B2" s="127" t="s">
        <v>88</v>
      </c>
      <c r="C2" s="127" t="s">
        <v>169</v>
      </c>
      <c r="D2" s="127" t="s">
        <v>174</v>
      </c>
      <c r="E2" s="111" t="s">
        <v>175</v>
      </c>
      <c r="F2" s="111" t="s">
        <v>207</v>
      </c>
      <c r="G2" s="111" t="s">
        <v>208</v>
      </c>
      <c r="H2" s="122" t="s">
        <v>181</v>
      </c>
      <c r="I2" s="120" t="s">
        <v>229</v>
      </c>
      <c r="J2" s="120" t="s">
        <v>180</v>
      </c>
      <c r="K2" s="113" t="s">
        <v>203</v>
      </c>
      <c r="L2" s="114"/>
      <c r="M2" s="114"/>
      <c r="N2" s="115"/>
      <c r="O2" s="116" t="s">
        <v>213</v>
      </c>
      <c r="P2" s="117"/>
      <c r="Q2" s="117"/>
      <c r="R2" s="118"/>
      <c r="S2" s="119" t="s">
        <v>214</v>
      </c>
      <c r="T2" s="119"/>
      <c r="U2" s="119"/>
    </row>
    <row r="3" spans="1:21" s="41" customFormat="1" ht="63" x14ac:dyDescent="0.4">
      <c r="A3" s="128"/>
      <c r="B3" s="128"/>
      <c r="C3" s="128"/>
      <c r="D3" s="128"/>
      <c r="E3" s="112"/>
      <c r="F3" s="112"/>
      <c r="G3" s="112"/>
      <c r="H3" s="123"/>
      <c r="I3" s="121"/>
      <c r="J3" s="121"/>
      <c r="K3" s="39" t="s">
        <v>182</v>
      </c>
      <c r="L3" s="39" t="s">
        <v>183</v>
      </c>
      <c r="M3" s="39" t="s">
        <v>184</v>
      </c>
      <c r="N3" s="39" t="s">
        <v>202</v>
      </c>
      <c r="O3" s="26" t="s">
        <v>185</v>
      </c>
      <c r="P3" s="27" t="s">
        <v>186</v>
      </c>
      <c r="Q3" s="26" t="s">
        <v>187</v>
      </c>
      <c r="R3" s="26" t="s">
        <v>202</v>
      </c>
      <c r="S3" s="39" t="s">
        <v>204</v>
      </c>
      <c r="T3" s="39" t="s">
        <v>205</v>
      </c>
      <c r="U3" s="28" t="s">
        <v>206</v>
      </c>
    </row>
    <row r="4" spans="1:21" ht="24.6" x14ac:dyDescent="0.4">
      <c r="A4" s="22" t="s">
        <v>188</v>
      </c>
      <c r="B4" s="29" t="s">
        <v>158</v>
      </c>
      <c r="C4" s="29" t="s">
        <v>5</v>
      </c>
      <c r="D4" s="46" t="s">
        <v>159</v>
      </c>
      <c r="E4" s="22" t="s">
        <v>179</v>
      </c>
      <c r="F4" s="22" t="s">
        <v>189</v>
      </c>
      <c r="G4" s="22">
        <v>392</v>
      </c>
      <c r="H4" s="30">
        <v>106257</v>
      </c>
      <c r="I4" s="22">
        <v>16</v>
      </c>
      <c r="J4" s="62" t="s">
        <v>216</v>
      </c>
      <c r="K4" s="64">
        <v>403518764.51136798</v>
      </c>
      <c r="L4" s="64">
        <v>383210</v>
      </c>
      <c r="M4" s="64">
        <v>1052.99643670929</v>
      </c>
      <c r="N4" s="49">
        <v>1162.52</v>
      </c>
      <c r="O4" s="64">
        <v>595467023.70863199</v>
      </c>
      <c r="P4" s="64">
        <v>41738.9038</v>
      </c>
      <c r="Q4" s="64">
        <v>14266.474907005901</v>
      </c>
      <c r="R4" s="50">
        <v>18035.23</v>
      </c>
      <c r="S4" s="22" t="str">
        <f t="shared" ref="S4:S35" si="0">IF(AND(M4&lt;=N4),"1","0")</f>
        <v>1</v>
      </c>
      <c r="T4" s="22" t="str">
        <f>IF(AND(Q4&lt;=R4),"1","0")</f>
        <v>1</v>
      </c>
      <c r="U4" s="22" t="str">
        <f t="shared" ref="U4:U35" si="1">IF(AND(M4&lt;=N4,Q4&lt;=R4),"1","0")</f>
        <v>1</v>
      </c>
    </row>
    <row r="5" spans="1:21" ht="24.6" x14ac:dyDescent="0.4">
      <c r="A5" s="22" t="s">
        <v>188</v>
      </c>
      <c r="B5" s="29" t="s">
        <v>158</v>
      </c>
      <c r="C5" s="29" t="s">
        <v>63</v>
      </c>
      <c r="D5" s="46" t="s">
        <v>160</v>
      </c>
      <c r="E5" s="22" t="s">
        <v>178</v>
      </c>
      <c r="F5" s="22" t="s">
        <v>190</v>
      </c>
      <c r="G5" s="22">
        <v>40</v>
      </c>
      <c r="H5" s="30">
        <v>38531</v>
      </c>
      <c r="I5" s="22">
        <v>6</v>
      </c>
      <c r="J5" s="62" t="s">
        <v>217</v>
      </c>
      <c r="K5" s="64">
        <v>89314721.471349105</v>
      </c>
      <c r="L5" s="64">
        <v>125630</v>
      </c>
      <c r="M5" s="64">
        <v>710.93466107895495</v>
      </c>
      <c r="N5" s="49">
        <v>1051.83</v>
      </c>
      <c r="O5" s="64">
        <v>22291989.088650901</v>
      </c>
      <c r="P5" s="64">
        <v>1836.4643000000001</v>
      </c>
      <c r="Q5" s="64">
        <v>12138.536582851601</v>
      </c>
      <c r="R5" s="50">
        <v>18244.95</v>
      </c>
      <c r="S5" s="22" t="str">
        <f t="shared" si="0"/>
        <v>1</v>
      </c>
      <c r="T5" s="22" t="str">
        <f t="shared" ref="T5:T68" si="2">IF(AND(Q5&lt;=R5),"1","0")</f>
        <v>1</v>
      </c>
      <c r="U5" s="22" t="str">
        <f t="shared" si="1"/>
        <v>1</v>
      </c>
    </row>
    <row r="6" spans="1:21" ht="24.6" x14ac:dyDescent="0.4">
      <c r="A6" s="22" t="s">
        <v>188</v>
      </c>
      <c r="B6" s="29" t="s">
        <v>158</v>
      </c>
      <c r="C6" s="29" t="s">
        <v>64</v>
      </c>
      <c r="D6" s="47" t="s">
        <v>161</v>
      </c>
      <c r="E6" s="22" t="s">
        <v>178</v>
      </c>
      <c r="F6" s="42" t="s">
        <v>190</v>
      </c>
      <c r="G6" s="42">
        <v>48</v>
      </c>
      <c r="H6" s="43">
        <v>43673</v>
      </c>
      <c r="I6" s="22">
        <v>6</v>
      </c>
      <c r="J6" s="63" t="s">
        <v>217</v>
      </c>
      <c r="K6" s="64">
        <v>77306268.106367096</v>
      </c>
      <c r="L6" s="64">
        <v>96334</v>
      </c>
      <c r="M6" s="64">
        <v>802.48165867053297</v>
      </c>
      <c r="N6" s="49">
        <v>1051.83</v>
      </c>
      <c r="O6" s="64">
        <v>31371537.223632898</v>
      </c>
      <c r="P6" s="64">
        <v>2309.7399</v>
      </c>
      <c r="Q6" s="64">
        <v>13582.2813744668</v>
      </c>
      <c r="R6" s="50">
        <v>18244.95</v>
      </c>
      <c r="S6" s="22" t="str">
        <f t="shared" si="0"/>
        <v>1</v>
      </c>
      <c r="T6" s="22" t="str">
        <f t="shared" si="2"/>
        <v>1</v>
      </c>
      <c r="U6" s="22" t="str">
        <f t="shared" si="1"/>
        <v>1</v>
      </c>
    </row>
    <row r="7" spans="1:21" ht="24.6" x14ac:dyDescent="0.4">
      <c r="A7" s="22" t="s">
        <v>188</v>
      </c>
      <c r="B7" s="29" t="s">
        <v>158</v>
      </c>
      <c r="C7" s="29" t="s">
        <v>65</v>
      </c>
      <c r="D7" s="47" t="s">
        <v>162</v>
      </c>
      <c r="E7" s="22" t="s">
        <v>178</v>
      </c>
      <c r="F7" s="22" t="s">
        <v>190</v>
      </c>
      <c r="G7" s="22">
        <v>65</v>
      </c>
      <c r="H7" s="30">
        <v>26584</v>
      </c>
      <c r="I7" s="22">
        <v>5</v>
      </c>
      <c r="J7" s="62" t="s">
        <v>218</v>
      </c>
      <c r="K7" s="64">
        <v>81098119.989682704</v>
      </c>
      <c r="L7" s="64">
        <v>106928</v>
      </c>
      <c r="M7" s="64">
        <v>758.436704976084</v>
      </c>
      <c r="N7" s="49">
        <v>1048.99</v>
      </c>
      <c r="O7" s="64">
        <v>39894571.110317297</v>
      </c>
      <c r="P7" s="64">
        <v>2494.8404</v>
      </c>
      <c r="Q7" s="64">
        <v>15990.8309606968</v>
      </c>
      <c r="R7" s="50">
        <v>18328.93</v>
      </c>
      <c r="S7" s="22" t="str">
        <f t="shared" si="0"/>
        <v>1</v>
      </c>
      <c r="T7" s="22" t="str">
        <f t="shared" si="2"/>
        <v>1</v>
      </c>
      <c r="U7" s="22" t="str">
        <f t="shared" si="1"/>
        <v>1</v>
      </c>
    </row>
    <row r="8" spans="1:21" ht="24.6" x14ac:dyDescent="0.4">
      <c r="A8" s="22" t="s">
        <v>188</v>
      </c>
      <c r="B8" s="29" t="s">
        <v>158</v>
      </c>
      <c r="C8" s="29" t="s">
        <v>66</v>
      </c>
      <c r="D8" s="47" t="s">
        <v>163</v>
      </c>
      <c r="E8" s="22" t="s">
        <v>178</v>
      </c>
      <c r="F8" s="22" t="s">
        <v>190</v>
      </c>
      <c r="G8" s="22">
        <v>36</v>
      </c>
      <c r="H8" s="30">
        <v>17227</v>
      </c>
      <c r="I8" s="22">
        <v>5</v>
      </c>
      <c r="J8" s="62" t="s">
        <v>218</v>
      </c>
      <c r="K8" s="64">
        <v>66264377.240116604</v>
      </c>
      <c r="L8" s="64">
        <v>54424</v>
      </c>
      <c r="M8" s="64">
        <v>1217.5580119086501</v>
      </c>
      <c r="N8" s="49">
        <v>1048.99</v>
      </c>
      <c r="O8" s="64">
        <v>20343088.389883399</v>
      </c>
      <c r="P8" s="64">
        <v>861.2346</v>
      </c>
      <c r="Q8" s="64">
        <v>23620.844297109601</v>
      </c>
      <c r="R8" s="50">
        <v>18328.93</v>
      </c>
      <c r="S8" s="22" t="str">
        <f t="shared" si="0"/>
        <v>0</v>
      </c>
      <c r="T8" s="22" t="str">
        <f t="shared" si="2"/>
        <v>0</v>
      </c>
      <c r="U8" s="22" t="str">
        <f t="shared" si="1"/>
        <v>0</v>
      </c>
    </row>
    <row r="9" spans="1:21" ht="24.6" x14ac:dyDescent="0.4">
      <c r="A9" s="22" t="s">
        <v>188</v>
      </c>
      <c r="B9" s="29" t="s">
        <v>158</v>
      </c>
      <c r="C9" s="29" t="s">
        <v>67</v>
      </c>
      <c r="D9" s="47" t="s">
        <v>164</v>
      </c>
      <c r="E9" s="22" t="s">
        <v>178</v>
      </c>
      <c r="F9" s="22" t="s">
        <v>190</v>
      </c>
      <c r="G9" s="22">
        <v>39</v>
      </c>
      <c r="H9" s="30">
        <v>31882</v>
      </c>
      <c r="I9" s="22">
        <v>6</v>
      </c>
      <c r="J9" s="62" t="s">
        <v>217</v>
      </c>
      <c r="K9" s="64">
        <v>100763479.670958</v>
      </c>
      <c r="L9" s="64">
        <v>131142</v>
      </c>
      <c r="M9" s="64">
        <v>768.35399544736504</v>
      </c>
      <c r="N9" s="49">
        <v>1051.83</v>
      </c>
      <c r="O9" s="64">
        <v>29809983.469041701</v>
      </c>
      <c r="P9" s="64">
        <v>2136.355</v>
      </c>
      <c r="Q9" s="64">
        <v>13953.665691816999</v>
      </c>
      <c r="R9" s="50">
        <v>18244.95</v>
      </c>
      <c r="S9" s="22" t="str">
        <f t="shared" si="0"/>
        <v>1</v>
      </c>
      <c r="T9" s="22" t="str">
        <f t="shared" si="2"/>
        <v>1</v>
      </c>
      <c r="U9" s="22" t="str">
        <f t="shared" si="1"/>
        <v>1</v>
      </c>
    </row>
    <row r="10" spans="1:21" ht="24.6" x14ac:dyDescent="0.4">
      <c r="A10" s="22" t="s">
        <v>188</v>
      </c>
      <c r="B10" s="29" t="s">
        <v>158</v>
      </c>
      <c r="C10" s="29" t="s">
        <v>68</v>
      </c>
      <c r="D10" s="57" t="s">
        <v>165</v>
      </c>
      <c r="E10" s="22" t="s">
        <v>178</v>
      </c>
      <c r="F10" s="22" t="s">
        <v>190</v>
      </c>
      <c r="G10" s="22">
        <v>60</v>
      </c>
      <c r="H10" s="58">
        <v>52724</v>
      </c>
      <c r="I10" s="22">
        <v>6</v>
      </c>
      <c r="J10" s="62" t="s">
        <v>217</v>
      </c>
      <c r="K10" s="64">
        <v>111023325.75347701</v>
      </c>
      <c r="L10" s="64">
        <v>123552</v>
      </c>
      <c r="M10" s="64">
        <v>898.59594141314301</v>
      </c>
      <c r="N10" s="59">
        <v>1051.83</v>
      </c>
      <c r="O10" s="64">
        <v>46647360.326523297</v>
      </c>
      <c r="P10" s="64">
        <v>3875.181</v>
      </c>
      <c r="Q10" s="64">
        <v>12037.466205197499</v>
      </c>
      <c r="R10" s="60">
        <v>18244.95</v>
      </c>
      <c r="S10" s="22" t="str">
        <f t="shared" si="0"/>
        <v>1</v>
      </c>
      <c r="T10" s="22" t="str">
        <f t="shared" si="2"/>
        <v>1</v>
      </c>
      <c r="U10" s="22" t="str">
        <f t="shared" si="1"/>
        <v>1</v>
      </c>
    </row>
    <row r="11" spans="1:21" ht="24.6" x14ac:dyDescent="0.4">
      <c r="A11" s="22" t="s">
        <v>188</v>
      </c>
      <c r="B11" s="29" t="s">
        <v>158</v>
      </c>
      <c r="C11" s="29" t="s">
        <v>69</v>
      </c>
      <c r="D11" s="47" t="s">
        <v>166</v>
      </c>
      <c r="E11" s="22" t="s">
        <v>178</v>
      </c>
      <c r="F11" s="22" t="s">
        <v>192</v>
      </c>
      <c r="G11" s="22">
        <v>90</v>
      </c>
      <c r="H11" s="30">
        <v>52422</v>
      </c>
      <c r="I11" s="22">
        <v>13</v>
      </c>
      <c r="J11" s="62" t="s">
        <v>223</v>
      </c>
      <c r="K11" s="64">
        <v>184651186.50400001</v>
      </c>
      <c r="L11" s="64">
        <v>174477</v>
      </c>
      <c r="M11" s="64">
        <v>1058.31247960476</v>
      </c>
      <c r="N11" s="51">
        <v>1089.6099999999999</v>
      </c>
      <c r="O11" s="64">
        <v>65137263.595999599</v>
      </c>
      <c r="P11" s="64">
        <v>4587.9565000000002</v>
      </c>
      <c r="Q11" s="64">
        <v>14197.445768284801</v>
      </c>
      <c r="R11" s="52">
        <v>19549.23</v>
      </c>
      <c r="S11" s="22" t="str">
        <f t="shared" si="0"/>
        <v>1</v>
      </c>
      <c r="T11" s="22" t="str">
        <f t="shared" si="2"/>
        <v>1</v>
      </c>
      <c r="U11" s="22" t="str">
        <f t="shared" si="1"/>
        <v>1</v>
      </c>
    </row>
    <row r="12" spans="1:21" ht="24.6" x14ac:dyDescent="0.4">
      <c r="A12" s="22" t="s">
        <v>188</v>
      </c>
      <c r="B12" s="29" t="s">
        <v>158</v>
      </c>
      <c r="C12" s="29" t="s">
        <v>70</v>
      </c>
      <c r="D12" s="47" t="s">
        <v>167</v>
      </c>
      <c r="E12" s="22" t="s">
        <v>178</v>
      </c>
      <c r="F12" s="22" t="s">
        <v>190</v>
      </c>
      <c r="G12" s="22">
        <v>36</v>
      </c>
      <c r="H12" s="30">
        <v>36813</v>
      </c>
      <c r="I12" s="22">
        <v>6</v>
      </c>
      <c r="J12" s="62" t="s">
        <v>217</v>
      </c>
      <c r="K12" s="64">
        <v>91188485.592381805</v>
      </c>
      <c r="L12" s="64">
        <v>114133</v>
      </c>
      <c r="M12" s="64">
        <v>798.96686841125495</v>
      </c>
      <c r="N12" s="49">
        <v>1051.83</v>
      </c>
      <c r="O12" s="64">
        <v>31980241.457618199</v>
      </c>
      <c r="P12" s="64">
        <v>2038.2665999999999</v>
      </c>
      <c r="Q12" s="64">
        <v>15689.9207677829</v>
      </c>
      <c r="R12" s="50">
        <v>18244.95</v>
      </c>
      <c r="S12" s="22" t="str">
        <f t="shared" si="0"/>
        <v>1</v>
      </c>
      <c r="T12" s="22" t="str">
        <f t="shared" si="2"/>
        <v>1</v>
      </c>
      <c r="U12" s="22" t="str">
        <f t="shared" si="1"/>
        <v>1</v>
      </c>
    </row>
    <row r="13" spans="1:21" ht="24.6" x14ac:dyDescent="0.4">
      <c r="A13" s="22" t="s">
        <v>188</v>
      </c>
      <c r="B13" s="29" t="s">
        <v>158</v>
      </c>
      <c r="C13" s="29" t="s">
        <v>71</v>
      </c>
      <c r="D13" s="47" t="s">
        <v>168</v>
      </c>
      <c r="E13" s="22" t="s">
        <v>178</v>
      </c>
      <c r="F13" s="22" t="s">
        <v>190</v>
      </c>
      <c r="G13" s="22">
        <v>50</v>
      </c>
      <c r="H13" s="30">
        <v>42884</v>
      </c>
      <c r="I13" s="22">
        <v>6</v>
      </c>
      <c r="J13" s="62" t="s">
        <v>217</v>
      </c>
      <c r="K13" s="64">
        <v>110803643.85581</v>
      </c>
      <c r="L13" s="64">
        <v>127071</v>
      </c>
      <c r="M13" s="64">
        <v>871.98215057573805</v>
      </c>
      <c r="N13" s="49">
        <v>1051.83</v>
      </c>
      <c r="O13" s="64">
        <v>41775284.174190402</v>
      </c>
      <c r="P13" s="64">
        <v>2388.1896999999999</v>
      </c>
      <c r="Q13" s="64">
        <v>17492.448013736201</v>
      </c>
      <c r="R13" s="50">
        <v>18244.95</v>
      </c>
      <c r="S13" s="22" t="str">
        <f t="shared" si="0"/>
        <v>1</v>
      </c>
      <c r="T13" s="22" t="str">
        <f t="shared" si="2"/>
        <v>1</v>
      </c>
      <c r="U13" s="22" t="str">
        <f t="shared" si="1"/>
        <v>1</v>
      </c>
    </row>
    <row r="14" spans="1:21" ht="24.6" x14ac:dyDescent="0.4">
      <c r="A14" s="22" t="s">
        <v>188</v>
      </c>
      <c r="B14" s="29" t="s">
        <v>158</v>
      </c>
      <c r="C14" s="29" t="s">
        <v>76</v>
      </c>
      <c r="D14" s="47" t="s">
        <v>289</v>
      </c>
      <c r="E14" s="22" t="s">
        <v>178</v>
      </c>
      <c r="F14" s="22" t="s">
        <v>192</v>
      </c>
      <c r="G14" s="22">
        <v>171</v>
      </c>
      <c r="H14" s="30">
        <v>59262</v>
      </c>
      <c r="I14" s="22">
        <v>13</v>
      </c>
      <c r="J14" s="62" t="s">
        <v>220</v>
      </c>
      <c r="K14" s="64">
        <v>178192779.929674</v>
      </c>
      <c r="L14" s="64">
        <v>193640</v>
      </c>
      <c r="M14" s="64">
        <v>920.22712213217301</v>
      </c>
      <c r="N14" s="49">
        <v>1025.52</v>
      </c>
      <c r="O14" s="64">
        <v>182131371.130326</v>
      </c>
      <c r="P14" s="64">
        <v>14940.42</v>
      </c>
      <c r="Q14" s="64">
        <v>12190.5121228403</v>
      </c>
      <c r="R14" s="50">
        <v>16532.939999999999</v>
      </c>
      <c r="S14" s="22" t="str">
        <f t="shared" si="0"/>
        <v>1</v>
      </c>
      <c r="T14" s="22" t="str">
        <f t="shared" si="2"/>
        <v>1</v>
      </c>
      <c r="U14" s="22" t="str">
        <f t="shared" si="1"/>
        <v>1</v>
      </c>
    </row>
    <row r="15" spans="1:21" ht="24.6" x14ac:dyDescent="0.4">
      <c r="A15" s="22" t="s">
        <v>188</v>
      </c>
      <c r="B15" s="29" t="s">
        <v>158</v>
      </c>
      <c r="C15" s="29" t="s">
        <v>87</v>
      </c>
      <c r="D15" s="47" t="s">
        <v>193</v>
      </c>
      <c r="E15" s="22" t="s">
        <v>178</v>
      </c>
      <c r="F15" s="22" t="s">
        <v>194</v>
      </c>
      <c r="G15" s="22">
        <v>20</v>
      </c>
      <c r="H15" s="30">
        <v>11617</v>
      </c>
      <c r="I15" s="22">
        <v>2</v>
      </c>
      <c r="J15" s="62" t="s">
        <v>221</v>
      </c>
      <c r="K15" s="64">
        <v>38861187.0164463</v>
      </c>
      <c r="L15" s="64">
        <v>41399</v>
      </c>
      <c r="M15" s="64">
        <v>938.69868877137799</v>
      </c>
      <c r="N15" s="51">
        <v>1181.73</v>
      </c>
      <c r="O15" s="64">
        <v>15256110.883553701</v>
      </c>
      <c r="P15" s="64">
        <v>1051.9276</v>
      </c>
      <c r="Q15" s="64">
        <v>14503.0046588318</v>
      </c>
      <c r="R15" s="52">
        <v>21803.74</v>
      </c>
      <c r="S15" s="22" t="str">
        <f t="shared" si="0"/>
        <v>1</v>
      </c>
      <c r="T15" s="22" t="str">
        <f t="shared" si="2"/>
        <v>1</v>
      </c>
      <c r="U15" s="22" t="str">
        <f t="shared" si="1"/>
        <v>1</v>
      </c>
    </row>
    <row r="16" spans="1:21" ht="24.6" x14ac:dyDescent="0.4">
      <c r="A16" s="22" t="s">
        <v>188</v>
      </c>
      <c r="B16" s="29" t="s">
        <v>89</v>
      </c>
      <c r="C16" s="29" t="s">
        <v>37</v>
      </c>
      <c r="D16" s="47" t="s">
        <v>90</v>
      </c>
      <c r="E16" s="22" t="s">
        <v>179</v>
      </c>
      <c r="F16" s="22" t="s">
        <v>189</v>
      </c>
      <c r="G16" s="22">
        <v>279</v>
      </c>
      <c r="H16" s="30">
        <v>75260</v>
      </c>
      <c r="I16" s="22">
        <v>16</v>
      </c>
      <c r="J16" s="62" t="s">
        <v>216</v>
      </c>
      <c r="K16" s="64">
        <v>310071274.75063199</v>
      </c>
      <c r="L16" s="64">
        <v>276204</v>
      </c>
      <c r="M16" s="64">
        <v>1122.61688733918</v>
      </c>
      <c r="N16" s="49">
        <v>1162.52</v>
      </c>
      <c r="O16" s="64">
        <v>460554046.10936803</v>
      </c>
      <c r="P16" s="64">
        <v>31012.156900000002</v>
      </c>
      <c r="Q16" s="64">
        <v>14850.7582879335</v>
      </c>
      <c r="R16" s="50">
        <v>18035.23</v>
      </c>
      <c r="S16" s="22" t="str">
        <f t="shared" si="0"/>
        <v>1</v>
      </c>
      <c r="T16" s="22" t="str">
        <f t="shared" si="2"/>
        <v>1</v>
      </c>
      <c r="U16" s="22" t="str">
        <f t="shared" si="1"/>
        <v>1</v>
      </c>
    </row>
    <row r="17" spans="1:21" ht="24.6" x14ac:dyDescent="0.4">
      <c r="A17" s="22" t="s">
        <v>188</v>
      </c>
      <c r="B17" s="29" t="s">
        <v>89</v>
      </c>
      <c r="C17" s="29" t="s">
        <v>38</v>
      </c>
      <c r="D17" s="47" t="s">
        <v>91</v>
      </c>
      <c r="E17" s="22" t="s">
        <v>178</v>
      </c>
      <c r="F17" s="22" t="s">
        <v>190</v>
      </c>
      <c r="G17" s="22">
        <v>45</v>
      </c>
      <c r="H17" s="30">
        <v>40926</v>
      </c>
      <c r="I17" s="22">
        <v>6</v>
      </c>
      <c r="J17" s="62" t="s">
        <v>217</v>
      </c>
      <c r="K17" s="64">
        <v>93856229.127951995</v>
      </c>
      <c r="L17" s="64">
        <v>105481</v>
      </c>
      <c r="M17" s="64">
        <v>889.79275061813996</v>
      </c>
      <c r="N17" s="49">
        <v>1051.83</v>
      </c>
      <c r="O17" s="64">
        <v>32656917.362048</v>
      </c>
      <c r="P17" s="64">
        <v>2153.0654</v>
      </c>
      <c r="Q17" s="64">
        <v>15167.638364374799</v>
      </c>
      <c r="R17" s="50">
        <v>18244.95</v>
      </c>
      <c r="S17" s="22" t="str">
        <f t="shared" si="0"/>
        <v>1</v>
      </c>
      <c r="T17" s="22" t="str">
        <f t="shared" si="2"/>
        <v>1</v>
      </c>
      <c r="U17" s="22" t="str">
        <f t="shared" si="1"/>
        <v>1</v>
      </c>
    </row>
    <row r="18" spans="1:21" ht="24.6" x14ac:dyDescent="0.4">
      <c r="A18" s="22" t="s">
        <v>188</v>
      </c>
      <c r="B18" s="29" t="s">
        <v>89</v>
      </c>
      <c r="C18" s="29" t="s">
        <v>40</v>
      </c>
      <c r="D18" s="47" t="s">
        <v>92</v>
      </c>
      <c r="E18" s="22" t="s">
        <v>178</v>
      </c>
      <c r="F18" s="22" t="s">
        <v>191</v>
      </c>
      <c r="G18" s="22">
        <v>79</v>
      </c>
      <c r="H18" s="30">
        <v>48369</v>
      </c>
      <c r="I18" s="22">
        <v>9</v>
      </c>
      <c r="J18" s="62" t="s">
        <v>283</v>
      </c>
      <c r="K18" s="64">
        <v>108418223.934405</v>
      </c>
      <c r="L18" s="64">
        <v>138409</v>
      </c>
      <c r="M18" s="64">
        <v>783.31773175447699</v>
      </c>
      <c r="N18" s="49">
        <v>1022.58</v>
      </c>
      <c r="O18" s="64">
        <v>53686395.175594598</v>
      </c>
      <c r="P18" s="64">
        <v>4896.8981999999996</v>
      </c>
      <c r="Q18" s="64">
        <v>10963.3472012129</v>
      </c>
      <c r="R18" s="52">
        <v>17295.560000000001</v>
      </c>
      <c r="S18" s="22" t="str">
        <f t="shared" si="0"/>
        <v>1</v>
      </c>
      <c r="T18" s="22" t="str">
        <f t="shared" si="2"/>
        <v>1</v>
      </c>
      <c r="U18" s="22" t="str">
        <f t="shared" si="1"/>
        <v>1</v>
      </c>
    </row>
    <row r="19" spans="1:21" ht="24.6" x14ac:dyDescent="0.4">
      <c r="A19" s="22" t="s">
        <v>188</v>
      </c>
      <c r="B19" s="29" t="s">
        <v>89</v>
      </c>
      <c r="C19" s="29" t="s">
        <v>43</v>
      </c>
      <c r="D19" s="47" t="s">
        <v>93</v>
      </c>
      <c r="E19" s="22" t="s">
        <v>178</v>
      </c>
      <c r="F19" s="22" t="s">
        <v>192</v>
      </c>
      <c r="G19" s="22">
        <v>130</v>
      </c>
      <c r="H19" s="30">
        <v>52362</v>
      </c>
      <c r="I19" s="22">
        <v>13</v>
      </c>
      <c r="J19" s="62" t="s">
        <v>220</v>
      </c>
      <c r="K19" s="64">
        <v>124373050.463552</v>
      </c>
      <c r="L19" s="64">
        <v>116669</v>
      </c>
      <c r="M19" s="64">
        <v>1066.0333975910701</v>
      </c>
      <c r="N19" s="49">
        <v>1025.52</v>
      </c>
      <c r="O19" s="64">
        <v>100773693.456448</v>
      </c>
      <c r="P19" s="64">
        <v>5934.2902000000004</v>
      </c>
      <c r="Q19" s="64">
        <v>16981.591742252102</v>
      </c>
      <c r="R19" s="50">
        <v>16532.939999999999</v>
      </c>
      <c r="S19" s="22" t="str">
        <f t="shared" si="0"/>
        <v>0</v>
      </c>
      <c r="T19" s="22" t="str">
        <f t="shared" si="2"/>
        <v>0</v>
      </c>
      <c r="U19" s="22" t="str">
        <f t="shared" si="1"/>
        <v>0</v>
      </c>
    </row>
    <row r="20" spans="1:21" ht="24.6" x14ac:dyDescent="0.4">
      <c r="A20" s="22" t="s">
        <v>188</v>
      </c>
      <c r="B20" s="29" t="s">
        <v>89</v>
      </c>
      <c r="C20" s="29" t="s">
        <v>44</v>
      </c>
      <c r="D20" s="47" t="s">
        <v>94</v>
      </c>
      <c r="E20" s="22" t="s">
        <v>178</v>
      </c>
      <c r="F20" s="22" t="s">
        <v>190</v>
      </c>
      <c r="G20" s="22">
        <v>41</v>
      </c>
      <c r="H20" s="30">
        <v>30021</v>
      </c>
      <c r="I20" s="22">
        <v>6</v>
      </c>
      <c r="J20" s="62" t="s">
        <v>217</v>
      </c>
      <c r="K20" s="64">
        <v>82688000.131900802</v>
      </c>
      <c r="L20" s="64">
        <v>100261</v>
      </c>
      <c r="M20" s="64">
        <v>824.72746264151397</v>
      </c>
      <c r="N20" s="49">
        <v>1051.83</v>
      </c>
      <c r="O20" s="64">
        <v>41802726.168099202</v>
      </c>
      <c r="P20" s="64">
        <v>3141.9036000000001</v>
      </c>
      <c r="Q20" s="64">
        <v>13304.904125034</v>
      </c>
      <c r="R20" s="50">
        <v>18244.95</v>
      </c>
      <c r="S20" s="22" t="str">
        <f t="shared" si="0"/>
        <v>1</v>
      </c>
      <c r="T20" s="22" t="str">
        <f t="shared" si="2"/>
        <v>1</v>
      </c>
      <c r="U20" s="22" t="str">
        <f t="shared" si="1"/>
        <v>1</v>
      </c>
    </row>
    <row r="21" spans="1:21" ht="24.6" x14ac:dyDescent="0.4">
      <c r="A21" s="22" t="s">
        <v>188</v>
      </c>
      <c r="B21" s="29" t="s">
        <v>89</v>
      </c>
      <c r="C21" s="29" t="s">
        <v>45</v>
      </c>
      <c r="D21" s="47" t="s">
        <v>95</v>
      </c>
      <c r="E21" s="22" t="s">
        <v>178</v>
      </c>
      <c r="F21" s="22" t="s">
        <v>190</v>
      </c>
      <c r="G21" s="22">
        <v>45</v>
      </c>
      <c r="H21" s="30">
        <v>30726</v>
      </c>
      <c r="I21" s="22">
        <v>6</v>
      </c>
      <c r="J21" s="62" t="s">
        <v>217</v>
      </c>
      <c r="K21" s="64">
        <v>89844342.424715102</v>
      </c>
      <c r="L21" s="64">
        <v>80128</v>
      </c>
      <c r="M21" s="64">
        <v>1121.2602638867199</v>
      </c>
      <c r="N21" s="49">
        <v>1051.83</v>
      </c>
      <c r="O21" s="64">
        <v>30782098.595284902</v>
      </c>
      <c r="P21" s="64">
        <v>2967.9070000000002</v>
      </c>
      <c r="Q21" s="64">
        <v>10371.6520077229</v>
      </c>
      <c r="R21" s="50">
        <v>18244.95</v>
      </c>
      <c r="S21" s="22" t="str">
        <f t="shared" si="0"/>
        <v>0</v>
      </c>
      <c r="T21" s="22" t="str">
        <f t="shared" si="2"/>
        <v>1</v>
      </c>
      <c r="U21" s="22" t="str">
        <f t="shared" si="1"/>
        <v>0</v>
      </c>
    </row>
    <row r="22" spans="1:21" ht="24.6" x14ac:dyDescent="0.4">
      <c r="A22" s="22" t="s">
        <v>188</v>
      </c>
      <c r="B22" s="29" t="s">
        <v>89</v>
      </c>
      <c r="C22" s="29" t="s">
        <v>46</v>
      </c>
      <c r="D22" s="47" t="s">
        <v>96</v>
      </c>
      <c r="E22" s="22" t="s">
        <v>178</v>
      </c>
      <c r="F22" s="22" t="s">
        <v>190</v>
      </c>
      <c r="G22" s="22">
        <v>42</v>
      </c>
      <c r="H22" s="30">
        <v>31135</v>
      </c>
      <c r="I22" s="22">
        <v>6</v>
      </c>
      <c r="J22" s="62" t="s">
        <v>217</v>
      </c>
      <c r="K22" s="64">
        <v>77941821.075640798</v>
      </c>
      <c r="L22" s="64">
        <v>84687</v>
      </c>
      <c r="M22" s="64">
        <v>920.35166053397597</v>
      </c>
      <c r="N22" s="49">
        <v>1051.83</v>
      </c>
      <c r="O22" s="64">
        <v>33095985.8443591</v>
      </c>
      <c r="P22" s="64">
        <v>2438.9703</v>
      </c>
      <c r="Q22" s="64">
        <v>13569.655130429101</v>
      </c>
      <c r="R22" s="50">
        <v>18244.95</v>
      </c>
      <c r="S22" s="22" t="str">
        <f t="shared" si="0"/>
        <v>1</v>
      </c>
      <c r="T22" s="22" t="str">
        <f t="shared" si="2"/>
        <v>1</v>
      </c>
      <c r="U22" s="22" t="str">
        <f t="shared" si="1"/>
        <v>1</v>
      </c>
    </row>
    <row r="23" spans="1:21" ht="24.6" x14ac:dyDescent="0.4">
      <c r="A23" s="22" t="s">
        <v>188</v>
      </c>
      <c r="B23" s="29" t="s">
        <v>89</v>
      </c>
      <c r="C23" s="29" t="s">
        <v>47</v>
      </c>
      <c r="D23" s="47" t="s">
        <v>97</v>
      </c>
      <c r="E23" s="22" t="s">
        <v>178</v>
      </c>
      <c r="F23" s="22" t="s">
        <v>194</v>
      </c>
      <c r="G23" s="22">
        <v>34</v>
      </c>
      <c r="H23" s="30">
        <v>11073</v>
      </c>
      <c r="I23" s="22">
        <v>2</v>
      </c>
      <c r="J23" s="62" t="s">
        <v>221</v>
      </c>
      <c r="K23" s="64">
        <v>50076485.611676902</v>
      </c>
      <c r="L23" s="64">
        <v>39489</v>
      </c>
      <c r="M23" s="64">
        <v>1268.1122745999401</v>
      </c>
      <c r="N23" s="51">
        <v>1181.73</v>
      </c>
      <c r="O23" s="64">
        <v>15838069.848323099</v>
      </c>
      <c r="P23" s="64">
        <v>1043.9846</v>
      </c>
      <c r="Q23" s="64">
        <v>15170.788772481001</v>
      </c>
      <c r="R23" s="52">
        <v>21803.74</v>
      </c>
      <c r="S23" s="22" t="str">
        <f t="shared" si="0"/>
        <v>0</v>
      </c>
      <c r="T23" s="22" t="str">
        <f t="shared" si="2"/>
        <v>1</v>
      </c>
      <c r="U23" s="22" t="str">
        <f t="shared" si="1"/>
        <v>0</v>
      </c>
    </row>
    <row r="24" spans="1:21" ht="24.6" x14ac:dyDescent="0.4">
      <c r="A24" s="22" t="s">
        <v>188</v>
      </c>
      <c r="B24" s="29" t="s">
        <v>123</v>
      </c>
      <c r="C24" s="29" t="s">
        <v>2</v>
      </c>
      <c r="D24" s="47" t="s">
        <v>124</v>
      </c>
      <c r="E24" s="22" t="s">
        <v>179</v>
      </c>
      <c r="F24" s="22" t="s">
        <v>189</v>
      </c>
      <c r="G24" s="22">
        <v>532</v>
      </c>
      <c r="H24" s="30">
        <v>92396</v>
      </c>
      <c r="I24" s="22">
        <v>17</v>
      </c>
      <c r="J24" s="62" t="s">
        <v>222</v>
      </c>
      <c r="K24" s="64">
        <v>478327620.62236798</v>
      </c>
      <c r="L24" s="64">
        <v>406321</v>
      </c>
      <c r="M24" s="64">
        <v>1177.2160942268999</v>
      </c>
      <c r="N24" s="49">
        <v>1330.24</v>
      </c>
      <c r="O24" s="64">
        <v>818978416.36763203</v>
      </c>
      <c r="P24" s="64">
        <v>62636.642099999997</v>
      </c>
      <c r="Q24" s="64">
        <v>13075.068983744801</v>
      </c>
      <c r="R24" s="50">
        <v>18008.61</v>
      </c>
      <c r="S24" s="22" t="str">
        <f t="shared" si="0"/>
        <v>1</v>
      </c>
      <c r="T24" s="22" t="str">
        <f t="shared" si="2"/>
        <v>1</v>
      </c>
      <c r="U24" s="22" t="str">
        <f t="shared" si="1"/>
        <v>1</v>
      </c>
    </row>
    <row r="25" spans="1:21" ht="24.6" x14ac:dyDescent="0.4">
      <c r="A25" s="22" t="s">
        <v>188</v>
      </c>
      <c r="B25" s="29" t="s">
        <v>123</v>
      </c>
      <c r="C25" s="29" t="s">
        <v>27</v>
      </c>
      <c r="D25" s="46" t="s">
        <v>125</v>
      </c>
      <c r="E25" s="22" t="s">
        <v>178</v>
      </c>
      <c r="F25" s="22" t="s">
        <v>190</v>
      </c>
      <c r="G25" s="22">
        <v>30</v>
      </c>
      <c r="H25" s="30">
        <v>21519</v>
      </c>
      <c r="I25" s="22">
        <v>5</v>
      </c>
      <c r="J25" s="62" t="s">
        <v>218</v>
      </c>
      <c r="K25" s="64">
        <v>61617814.5094622</v>
      </c>
      <c r="L25" s="64">
        <v>70237</v>
      </c>
      <c r="M25" s="64">
        <v>877.28425914350203</v>
      </c>
      <c r="N25" s="49">
        <v>1048.99</v>
      </c>
      <c r="O25" s="64">
        <v>31568190.210537799</v>
      </c>
      <c r="P25" s="64">
        <v>3579.7193000000002</v>
      </c>
      <c r="Q25" s="64">
        <v>8818.6216753190092</v>
      </c>
      <c r="R25" s="50">
        <v>18328.93</v>
      </c>
      <c r="S25" s="22" t="str">
        <f t="shared" si="0"/>
        <v>1</v>
      </c>
      <c r="T25" s="22" t="str">
        <f t="shared" si="2"/>
        <v>1</v>
      </c>
      <c r="U25" s="22" t="str">
        <f t="shared" si="1"/>
        <v>1</v>
      </c>
    </row>
    <row r="26" spans="1:21" ht="24.6" x14ac:dyDescent="0.4">
      <c r="A26" s="22" t="s">
        <v>188</v>
      </c>
      <c r="B26" s="29" t="s">
        <v>123</v>
      </c>
      <c r="C26" s="29" t="s">
        <v>28</v>
      </c>
      <c r="D26" s="46" t="s">
        <v>126</v>
      </c>
      <c r="E26" s="22" t="s">
        <v>178</v>
      </c>
      <c r="F26" s="22" t="s">
        <v>191</v>
      </c>
      <c r="G26" s="22">
        <v>59</v>
      </c>
      <c r="H26" s="30">
        <v>46876</v>
      </c>
      <c r="I26" s="22">
        <v>9</v>
      </c>
      <c r="J26" s="62" t="s">
        <v>283</v>
      </c>
      <c r="K26" s="64">
        <v>128472076.493792</v>
      </c>
      <c r="L26" s="64">
        <v>137278</v>
      </c>
      <c r="M26" s="64">
        <v>935.85335227634596</v>
      </c>
      <c r="N26" s="49">
        <v>1022.58</v>
      </c>
      <c r="O26" s="64">
        <v>50056808.216207802</v>
      </c>
      <c r="P26" s="64">
        <v>3757.6995999999999</v>
      </c>
      <c r="Q26" s="64">
        <v>13321.1308898156</v>
      </c>
      <c r="R26" s="50">
        <v>17295.560000000001</v>
      </c>
      <c r="S26" s="22" t="str">
        <f t="shared" si="0"/>
        <v>1</v>
      </c>
      <c r="T26" s="22" t="str">
        <f t="shared" si="2"/>
        <v>1</v>
      </c>
      <c r="U26" s="22" t="str">
        <f t="shared" si="1"/>
        <v>1</v>
      </c>
    </row>
    <row r="27" spans="1:21" ht="24.6" x14ac:dyDescent="0.4">
      <c r="A27" s="22" t="s">
        <v>188</v>
      </c>
      <c r="B27" s="29" t="s">
        <v>123</v>
      </c>
      <c r="C27" s="29" t="s">
        <v>29</v>
      </c>
      <c r="D27" s="46" t="s">
        <v>127</v>
      </c>
      <c r="E27" s="22" t="s">
        <v>178</v>
      </c>
      <c r="F27" s="22" t="s">
        <v>190</v>
      </c>
      <c r="G27" s="22">
        <v>34</v>
      </c>
      <c r="H27" s="30">
        <v>34687</v>
      </c>
      <c r="I27" s="22">
        <v>6</v>
      </c>
      <c r="J27" s="62" t="s">
        <v>217</v>
      </c>
      <c r="K27" s="64">
        <v>98003048.107700795</v>
      </c>
      <c r="L27" s="64">
        <v>94724</v>
      </c>
      <c r="M27" s="64">
        <v>1034.6168669788101</v>
      </c>
      <c r="N27" s="49">
        <v>1051.83</v>
      </c>
      <c r="O27" s="64">
        <v>42585638.2022992</v>
      </c>
      <c r="P27" s="64">
        <v>3660.0180999999998</v>
      </c>
      <c r="Q27" s="64">
        <v>11635.362732850699</v>
      </c>
      <c r="R27" s="50">
        <v>18244.95</v>
      </c>
      <c r="S27" s="22" t="str">
        <f t="shared" si="0"/>
        <v>1</v>
      </c>
      <c r="T27" s="22" t="str">
        <f t="shared" si="2"/>
        <v>1</v>
      </c>
      <c r="U27" s="22" t="str">
        <f t="shared" si="1"/>
        <v>1</v>
      </c>
    </row>
    <row r="28" spans="1:21" ht="24.6" x14ac:dyDescent="0.4">
      <c r="A28" s="22" t="s">
        <v>188</v>
      </c>
      <c r="B28" s="29" t="s">
        <v>123</v>
      </c>
      <c r="C28" s="29" t="s">
        <v>30</v>
      </c>
      <c r="D28" s="46" t="s">
        <v>128</v>
      </c>
      <c r="E28" s="22" t="s">
        <v>178</v>
      </c>
      <c r="F28" s="22" t="s">
        <v>194</v>
      </c>
      <c r="G28" s="22">
        <v>20</v>
      </c>
      <c r="H28" s="30">
        <v>8710</v>
      </c>
      <c r="I28" s="22">
        <v>2</v>
      </c>
      <c r="J28" s="62" t="s">
        <v>221</v>
      </c>
      <c r="K28" s="64">
        <v>46180090.122635297</v>
      </c>
      <c r="L28" s="64">
        <v>38394</v>
      </c>
      <c r="M28" s="64">
        <v>1202.7944502431401</v>
      </c>
      <c r="N28" s="51">
        <v>1181.73</v>
      </c>
      <c r="O28" s="64">
        <v>16289900.0073647</v>
      </c>
      <c r="P28" s="64">
        <v>828.61300000000006</v>
      </c>
      <c r="Q28" s="64">
        <v>19659.237795405999</v>
      </c>
      <c r="R28" s="52">
        <v>21803.74</v>
      </c>
      <c r="S28" s="22" t="str">
        <f t="shared" si="0"/>
        <v>0</v>
      </c>
      <c r="T28" s="22" t="str">
        <f t="shared" si="2"/>
        <v>1</v>
      </c>
      <c r="U28" s="22" t="str">
        <f t="shared" si="1"/>
        <v>0</v>
      </c>
    </row>
    <row r="29" spans="1:21" ht="24.6" x14ac:dyDescent="0.4">
      <c r="A29" s="22" t="s">
        <v>188</v>
      </c>
      <c r="B29" s="29" t="s">
        <v>123</v>
      </c>
      <c r="C29" s="29" t="s">
        <v>31</v>
      </c>
      <c r="D29" s="46" t="s">
        <v>129</v>
      </c>
      <c r="E29" s="22" t="s">
        <v>178</v>
      </c>
      <c r="F29" s="22" t="s">
        <v>190</v>
      </c>
      <c r="G29" s="22">
        <v>30</v>
      </c>
      <c r="H29" s="30">
        <v>17762</v>
      </c>
      <c r="I29" s="22">
        <v>5</v>
      </c>
      <c r="J29" s="62" t="s">
        <v>218</v>
      </c>
      <c r="K29" s="64">
        <v>58205647.095430903</v>
      </c>
      <c r="L29" s="64">
        <v>77648</v>
      </c>
      <c r="M29" s="64">
        <v>749.60909611877798</v>
      </c>
      <c r="N29" s="49">
        <v>1048.99</v>
      </c>
      <c r="O29" s="64">
        <v>18688908.074569099</v>
      </c>
      <c r="P29" s="64">
        <v>2270.5889999999999</v>
      </c>
      <c r="Q29" s="64">
        <v>8230.8634784054193</v>
      </c>
      <c r="R29" s="50">
        <v>18328.93</v>
      </c>
      <c r="S29" s="22" t="str">
        <f t="shared" si="0"/>
        <v>1</v>
      </c>
      <c r="T29" s="22" t="str">
        <f t="shared" si="2"/>
        <v>1</v>
      </c>
      <c r="U29" s="22" t="str">
        <f t="shared" si="1"/>
        <v>1</v>
      </c>
    </row>
    <row r="30" spans="1:21" ht="24.6" x14ac:dyDescent="0.4">
      <c r="A30" s="22" t="s">
        <v>188</v>
      </c>
      <c r="B30" s="29" t="s">
        <v>123</v>
      </c>
      <c r="C30" s="29" t="s">
        <v>32</v>
      </c>
      <c r="D30" s="46" t="s">
        <v>130</v>
      </c>
      <c r="E30" s="22" t="s">
        <v>178</v>
      </c>
      <c r="F30" s="22" t="s">
        <v>190</v>
      </c>
      <c r="G30" s="22">
        <v>35</v>
      </c>
      <c r="H30" s="30">
        <v>20434</v>
      </c>
      <c r="I30" s="22">
        <v>5</v>
      </c>
      <c r="J30" s="62" t="s">
        <v>218</v>
      </c>
      <c r="K30" s="64">
        <v>66463411.157267801</v>
      </c>
      <c r="L30" s="64">
        <v>64688</v>
      </c>
      <c r="M30" s="64">
        <v>1027.44575743983</v>
      </c>
      <c r="N30" s="49">
        <v>1048.99</v>
      </c>
      <c r="O30" s="64">
        <v>28423313.6927322</v>
      </c>
      <c r="P30" s="64">
        <v>1292.0476000000001</v>
      </c>
      <c r="Q30" s="64">
        <v>21998.658325538599</v>
      </c>
      <c r="R30" s="50">
        <v>18328.93</v>
      </c>
      <c r="S30" s="22" t="str">
        <f t="shared" si="0"/>
        <v>1</v>
      </c>
      <c r="T30" s="22" t="str">
        <f t="shared" si="2"/>
        <v>0</v>
      </c>
      <c r="U30" s="22" t="str">
        <f t="shared" si="1"/>
        <v>0</v>
      </c>
    </row>
    <row r="31" spans="1:21" ht="24.6" x14ac:dyDescent="0.4">
      <c r="A31" s="22" t="s">
        <v>188</v>
      </c>
      <c r="B31" s="29" t="s">
        <v>123</v>
      </c>
      <c r="C31" s="29" t="s">
        <v>33</v>
      </c>
      <c r="D31" s="46" t="s">
        <v>131</v>
      </c>
      <c r="E31" s="22" t="s">
        <v>178</v>
      </c>
      <c r="F31" s="22" t="s">
        <v>192</v>
      </c>
      <c r="G31" s="22">
        <v>120</v>
      </c>
      <c r="H31" s="30">
        <v>84354</v>
      </c>
      <c r="I31" s="22">
        <v>13</v>
      </c>
      <c r="J31" s="62" t="s">
        <v>220</v>
      </c>
      <c r="K31" s="64">
        <v>184442910.28726101</v>
      </c>
      <c r="L31" s="64">
        <v>212970</v>
      </c>
      <c r="M31" s="64">
        <v>866.05113531136305</v>
      </c>
      <c r="N31" s="49">
        <v>1025.52</v>
      </c>
      <c r="O31" s="64">
        <v>140387843.35273901</v>
      </c>
      <c r="P31" s="64">
        <v>12444.0041</v>
      </c>
      <c r="Q31" s="64">
        <v>11281.565179871601</v>
      </c>
      <c r="R31" s="50">
        <v>16532.939999999999</v>
      </c>
      <c r="S31" s="22" t="str">
        <f t="shared" si="0"/>
        <v>1</v>
      </c>
      <c r="T31" s="22" t="str">
        <f t="shared" si="2"/>
        <v>1</v>
      </c>
      <c r="U31" s="22" t="str">
        <f t="shared" si="1"/>
        <v>1</v>
      </c>
    </row>
    <row r="32" spans="1:21" ht="24.6" x14ac:dyDescent="0.4">
      <c r="A32" s="22" t="s">
        <v>188</v>
      </c>
      <c r="B32" s="29" t="s">
        <v>123</v>
      </c>
      <c r="C32" s="29" t="s">
        <v>34</v>
      </c>
      <c r="D32" s="46" t="s">
        <v>132</v>
      </c>
      <c r="E32" s="22" t="s">
        <v>178</v>
      </c>
      <c r="F32" s="22" t="s">
        <v>190</v>
      </c>
      <c r="G32" s="22">
        <v>32</v>
      </c>
      <c r="H32" s="30">
        <v>26160</v>
      </c>
      <c r="I32" s="22">
        <v>5</v>
      </c>
      <c r="J32" s="62" t="s">
        <v>218</v>
      </c>
      <c r="K32" s="64">
        <v>65089342.221868098</v>
      </c>
      <c r="L32" s="64">
        <v>80041</v>
      </c>
      <c r="M32" s="64">
        <v>813.20001276680898</v>
      </c>
      <c r="N32" s="49">
        <v>1048.99</v>
      </c>
      <c r="O32" s="64">
        <v>29869854.848131899</v>
      </c>
      <c r="P32" s="64">
        <v>2212.7642000000001</v>
      </c>
      <c r="Q32" s="64">
        <v>13498.8874314452</v>
      </c>
      <c r="R32" s="50">
        <v>18328.93</v>
      </c>
      <c r="S32" s="22" t="str">
        <f t="shared" si="0"/>
        <v>1</v>
      </c>
      <c r="T32" s="22" t="str">
        <f t="shared" si="2"/>
        <v>1</v>
      </c>
      <c r="U32" s="22" t="str">
        <f t="shared" si="1"/>
        <v>1</v>
      </c>
    </row>
    <row r="33" spans="1:21" ht="24.6" x14ac:dyDescent="0.4">
      <c r="A33" s="22" t="s">
        <v>188</v>
      </c>
      <c r="B33" s="29" t="s">
        <v>123</v>
      </c>
      <c r="C33" s="29" t="s">
        <v>35</v>
      </c>
      <c r="D33" s="46" t="s">
        <v>133</v>
      </c>
      <c r="E33" s="22" t="s">
        <v>178</v>
      </c>
      <c r="F33" s="22" t="s">
        <v>190</v>
      </c>
      <c r="G33" s="22">
        <v>40</v>
      </c>
      <c r="H33" s="30">
        <v>20077</v>
      </c>
      <c r="I33" s="22">
        <v>5</v>
      </c>
      <c r="J33" s="62" t="s">
        <v>218</v>
      </c>
      <c r="K33" s="64">
        <v>65501296.856743097</v>
      </c>
      <c r="L33" s="64">
        <v>70968</v>
      </c>
      <c r="M33" s="64">
        <v>922.96946309242401</v>
      </c>
      <c r="N33" s="49">
        <v>1048.99</v>
      </c>
      <c r="O33" s="64">
        <v>34300158.573256902</v>
      </c>
      <c r="P33" s="64">
        <v>2602.1293999999998</v>
      </c>
      <c r="Q33" s="64">
        <v>13181.5729737564</v>
      </c>
      <c r="R33" s="50">
        <v>18328.93</v>
      </c>
      <c r="S33" s="22" t="str">
        <f t="shared" si="0"/>
        <v>1</v>
      </c>
      <c r="T33" s="22" t="str">
        <f t="shared" si="2"/>
        <v>1</v>
      </c>
      <c r="U33" s="22" t="str">
        <f t="shared" si="1"/>
        <v>1</v>
      </c>
    </row>
    <row r="34" spans="1:21" ht="24.6" x14ac:dyDescent="0.4">
      <c r="A34" s="22" t="s">
        <v>188</v>
      </c>
      <c r="B34" s="29" t="s">
        <v>123</v>
      </c>
      <c r="C34" s="29" t="s">
        <v>36</v>
      </c>
      <c r="D34" s="46" t="s">
        <v>134</v>
      </c>
      <c r="E34" s="22" t="s">
        <v>178</v>
      </c>
      <c r="F34" s="22" t="s">
        <v>190</v>
      </c>
      <c r="G34" s="22">
        <v>40</v>
      </c>
      <c r="H34" s="30">
        <v>31312</v>
      </c>
      <c r="I34" s="22">
        <v>6</v>
      </c>
      <c r="J34" s="62" t="s">
        <v>217</v>
      </c>
      <c r="K34" s="64">
        <v>85814386.457455695</v>
      </c>
      <c r="L34" s="64">
        <v>120688</v>
      </c>
      <c r="M34" s="64">
        <v>711.04323924048595</v>
      </c>
      <c r="N34" s="49">
        <v>1051.83</v>
      </c>
      <c r="O34" s="64">
        <v>33243583.402544301</v>
      </c>
      <c r="P34" s="64">
        <v>3046.5709999999999</v>
      </c>
      <c r="Q34" s="64">
        <v>10911.8032708065</v>
      </c>
      <c r="R34" s="50">
        <v>18244.95</v>
      </c>
      <c r="S34" s="22" t="str">
        <f t="shared" si="0"/>
        <v>1</v>
      </c>
      <c r="T34" s="22" t="str">
        <f t="shared" si="2"/>
        <v>1</v>
      </c>
      <c r="U34" s="22" t="str">
        <f t="shared" si="1"/>
        <v>1</v>
      </c>
    </row>
    <row r="35" spans="1:21" ht="24.6" x14ac:dyDescent="0.4">
      <c r="A35" s="22" t="s">
        <v>188</v>
      </c>
      <c r="B35" s="29" t="s">
        <v>123</v>
      </c>
      <c r="C35" s="29" t="s">
        <v>73</v>
      </c>
      <c r="D35" s="46" t="s">
        <v>290</v>
      </c>
      <c r="E35" s="22" t="s">
        <v>178</v>
      </c>
      <c r="F35" s="22" t="s">
        <v>192</v>
      </c>
      <c r="G35" s="22">
        <v>60</v>
      </c>
      <c r="H35" s="30">
        <v>41578</v>
      </c>
      <c r="I35" s="22">
        <v>12</v>
      </c>
      <c r="J35" s="62" t="s">
        <v>223</v>
      </c>
      <c r="K35" s="64">
        <v>144096085.13126901</v>
      </c>
      <c r="L35" s="64">
        <v>144950</v>
      </c>
      <c r="M35" s="64">
        <v>994.10890052617503</v>
      </c>
      <c r="N35" s="51">
        <v>1089.6099999999999</v>
      </c>
      <c r="O35" s="64">
        <v>61639959.858731002</v>
      </c>
      <c r="P35" s="64">
        <v>4352.5694000000003</v>
      </c>
      <c r="Q35" s="64">
        <v>14161.7408463909</v>
      </c>
      <c r="R35" s="52">
        <v>19549.23</v>
      </c>
      <c r="S35" s="22" t="str">
        <f t="shared" si="0"/>
        <v>1</v>
      </c>
      <c r="T35" s="22" t="str">
        <f t="shared" si="2"/>
        <v>1</v>
      </c>
      <c r="U35" s="22" t="str">
        <f t="shared" si="1"/>
        <v>1</v>
      </c>
    </row>
    <row r="36" spans="1:21" ht="26.4" customHeight="1" x14ac:dyDescent="0.4">
      <c r="A36" s="22" t="s">
        <v>188</v>
      </c>
      <c r="B36" s="29" t="s">
        <v>123</v>
      </c>
      <c r="C36" s="29" t="s">
        <v>77</v>
      </c>
      <c r="D36" s="46" t="s">
        <v>135</v>
      </c>
      <c r="E36" s="22" t="s">
        <v>178</v>
      </c>
      <c r="F36" s="22" t="s">
        <v>190</v>
      </c>
      <c r="G36" s="22">
        <v>32</v>
      </c>
      <c r="H36" s="30">
        <v>30416</v>
      </c>
      <c r="I36" s="22">
        <v>6</v>
      </c>
      <c r="J36" s="62" t="s">
        <v>217</v>
      </c>
      <c r="K36" s="64">
        <v>71730234.976115495</v>
      </c>
      <c r="L36" s="64">
        <v>83742</v>
      </c>
      <c r="M36" s="64">
        <v>856.56223849580203</v>
      </c>
      <c r="N36" s="49">
        <v>1051.83</v>
      </c>
      <c r="O36" s="64">
        <v>23537128.293884501</v>
      </c>
      <c r="P36" s="64">
        <v>2187.0300000000002</v>
      </c>
      <c r="Q36" s="64">
        <v>10762.1424003715</v>
      </c>
      <c r="R36" s="50">
        <v>18244.95</v>
      </c>
      <c r="S36" s="22" t="str">
        <f t="shared" ref="S36:S67" si="3">IF(AND(M36&lt;=N36),"1","0")</f>
        <v>1</v>
      </c>
      <c r="T36" s="22" t="str">
        <f t="shared" si="2"/>
        <v>1</v>
      </c>
      <c r="U36" s="22" t="str">
        <f t="shared" ref="U36:U67" si="4">IF(AND(M36&lt;=N36,Q36&lt;=R36),"1","0")</f>
        <v>1</v>
      </c>
    </row>
    <row r="37" spans="1:21" ht="24.6" x14ac:dyDescent="0.4">
      <c r="A37" s="22" t="s">
        <v>188</v>
      </c>
      <c r="B37" s="29" t="s">
        <v>123</v>
      </c>
      <c r="C37" s="29" t="s">
        <v>86</v>
      </c>
      <c r="D37" s="46" t="s">
        <v>136</v>
      </c>
      <c r="E37" s="22" t="s">
        <v>178</v>
      </c>
      <c r="F37" s="22" t="s">
        <v>190</v>
      </c>
      <c r="G37" s="22">
        <v>30</v>
      </c>
      <c r="H37" s="30">
        <v>19168</v>
      </c>
      <c r="I37" s="22">
        <v>5</v>
      </c>
      <c r="J37" s="62" t="s">
        <v>218</v>
      </c>
      <c r="K37" s="64">
        <v>83945990.287096396</v>
      </c>
      <c r="L37" s="64">
        <v>83236</v>
      </c>
      <c r="M37" s="64">
        <v>1008.52984630564</v>
      </c>
      <c r="N37" s="49">
        <v>1048.99</v>
      </c>
      <c r="O37" s="64">
        <v>24551306.992903601</v>
      </c>
      <c r="P37" s="64">
        <v>1621.6841999999999</v>
      </c>
      <c r="Q37" s="64">
        <v>15139.388416624901</v>
      </c>
      <c r="R37" s="50">
        <v>18328.93</v>
      </c>
      <c r="S37" s="22" t="str">
        <f t="shared" si="3"/>
        <v>1</v>
      </c>
      <c r="T37" s="22" t="str">
        <f t="shared" si="2"/>
        <v>1</v>
      </c>
      <c r="U37" s="22" t="str">
        <f t="shared" si="4"/>
        <v>1</v>
      </c>
    </row>
    <row r="38" spans="1:21" ht="24.6" x14ac:dyDescent="0.4">
      <c r="A38" s="22" t="s">
        <v>188</v>
      </c>
      <c r="B38" s="29" t="s">
        <v>145</v>
      </c>
      <c r="C38" s="29" t="s">
        <v>4</v>
      </c>
      <c r="D38" s="46" t="s">
        <v>146</v>
      </c>
      <c r="E38" s="22" t="s">
        <v>177</v>
      </c>
      <c r="F38" s="22" t="s">
        <v>195</v>
      </c>
      <c r="G38" s="22">
        <v>910</v>
      </c>
      <c r="H38" s="30">
        <v>144787</v>
      </c>
      <c r="I38" s="22">
        <v>19</v>
      </c>
      <c r="J38" s="62" t="s">
        <v>224</v>
      </c>
      <c r="K38" s="64">
        <v>1172428553.9386599</v>
      </c>
      <c r="L38" s="64">
        <v>727858</v>
      </c>
      <c r="M38" s="64">
        <v>1610.7929760182101</v>
      </c>
      <c r="N38" s="49">
        <v>1730.46</v>
      </c>
      <c r="O38" s="64">
        <v>1528258371.5113399</v>
      </c>
      <c r="P38" s="64">
        <v>101870.8011</v>
      </c>
      <c r="Q38" s="64">
        <v>15001.9274905981</v>
      </c>
      <c r="R38" s="50">
        <v>17094.990000000002</v>
      </c>
      <c r="S38" s="22" t="str">
        <f t="shared" si="3"/>
        <v>1</v>
      </c>
      <c r="T38" s="22" t="str">
        <f t="shared" si="2"/>
        <v>1</v>
      </c>
      <c r="U38" s="22" t="str">
        <f t="shared" si="4"/>
        <v>1</v>
      </c>
    </row>
    <row r="39" spans="1:21" ht="24.6" x14ac:dyDescent="0.4">
      <c r="A39" s="22" t="s">
        <v>188</v>
      </c>
      <c r="B39" s="29" t="s">
        <v>145</v>
      </c>
      <c r="C39" s="29" t="s">
        <v>48</v>
      </c>
      <c r="D39" s="46" t="s">
        <v>147</v>
      </c>
      <c r="E39" s="22" t="s">
        <v>178</v>
      </c>
      <c r="F39" s="22" t="s">
        <v>190</v>
      </c>
      <c r="G39" s="22">
        <v>49</v>
      </c>
      <c r="H39" s="30">
        <v>35147</v>
      </c>
      <c r="I39" s="22">
        <v>6</v>
      </c>
      <c r="J39" s="62" t="s">
        <v>217</v>
      </c>
      <c r="K39" s="64">
        <v>95494045.036650702</v>
      </c>
      <c r="L39" s="64">
        <v>91871</v>
      </c>
      <c r="M39" s="64">
        <v>1039.43622075139</v>
      </c>
      <c r="N39" s="49">
        <v>1051.83</v>
      </c>
      <c r="O39" s="64">
        <v>31460230.4333493</v>
      </c>
      <c r="P39" s="64">
        <v>2457.6266000000001</v>
      </c>
      <c r="Q39" s="64">
        <v>12801.061981242099</v>
      </c>
      <c r="R39" s="50">
        <v>18244.95</v>
      </c>
      <c r="S39" s="22" t="str">
        <f t="shared" si="3"/>
        <v>1</v>
      </c>
      <c r="T39" s="22" t="str">
        <f t="shared" si="2"/>
        <v>1</v>
      </c>
      <c r="U39" s="22" t="str">
        <f t="shared" si="4"/>
        <v>1</v>
      </c>
    </row>
    <row r="40" spans="1:21" ht="24.6" x14ac:dyDescent="0.4">
      <c r="A40" s="22" t="s">
        <v>188</v>
      </c>
      <c r="B40" s="29" t="s">
        <v>145</v>
      </c>
      <c r="C40" s="29" t="s">
        <v>49</v>
      </c>
      <c r="D40" s="46" t="s">
        <v>148</v>
      </c>
      <c r="E40" s="22" t="s">
        <v>178</v>
      </c>
      <c r="F40" s="22" t="s">
        <v>190</v>
      </c>
      <c r="G40" s="22">
        <v>39</v>
      </c>
      <c r="H40" s="30">
        <v>23321</v>
      </c>
      <c r="I40" s="22">
        <v>5</v>
      </c>
      <c r="J40" s="62" t="s">
        <v>218</v>
      </c>
      <c r="K40" s="64">
        <v>68116197.913152501</v>
      </c>
      <c r="L40" s="64">
        <v>79322</v>
      </c>
      <c r="M40" s="64">
        <v>858.73021246504698</v>
      </c>
      <c r="N40" s="49">
        <v>1048.99</v>
      </c>
      <c r="O40" s="64">
        <v>23933848.066847499</v>
      </c>
      <c r="P40" s="64">
        <v>2262.8341</v>
      </c>
      <c r="Q40" s="64">
        <v>10576.934502996701</v>
      </c>
      <c r="R40" s="50">
        <v>18328.93</v>
      </c>
      <c r="S40" s="22" t="str">
        <f t="shared" si="3"/>
        <v>1</v>
      </c>
      <c r="T40" s="22" t="str">
        <f t="shared" si="2"/>
        <v>1</v>
      </c>
      <c r="U40" s="22" t="str">
        <f t="shared" si="4"/>
        <v>1</v>
      </c>
    </row>
    <row r="41" spans="1:21" ht="24.6" x14ac:dyDescent="0.4">
      <c r="A41" s="22" t="s">
        <v>188</v>
      </c>
      <c r="B41" s="29" t="s">
        <v>145</v>
      </c>
      <c r="C41" s="29" t="s">
        <v>50</v>
      </c>
      <c r="D41" s="46" t="s">
        <v>149</v>
      </c>
      <c r="E41" s="22" t="s">
        <v>178</v>
      </c>
      <c r="F41" s="22" t="s">
        <v>191</v>
      </c>
      <c r="G41" s="22">
        <v>90</v>
      </c>
      <c r="H41" s="30">
        <v>53192</v>
      </c>
      <c r="I41" s="22">
        <v>10</v>
      </c>
      <c r="J41" s="62" t="s">
        <v>219</v>
      </c>
      <c r="K41" s="64">
        <v>151259350.38491601</v>
      </c>
      <c r="L41" s="64">
        <v>153486</v>
      </c>
      <c r="M41" s="64">
        <v>985.49281618463897</v>
      </c>
      <c r="N41" s="49">
        <v>1086.1400000000001</v>
      </c>
      <c r="O41" s="64">
        <v>106947962.47508501</v>
      </c>
      <c r="P41" s="64">
        <v>7307.8841000000002</v>
      </c>
      <c r="Q41" s="64">
        <v>14634.600249761001</v>
      </c>
      <c r="R41" s="50">
        <v>17156.36</v>
      </c>
      <c r="S41" s="22" t="str">
        <f t="shared" si="3"/>
        <v>1</v>
      </c>
      <c r="T41" s="22" t="str">
        <f t="shared" si="2"/>
        <v>1</v>
      </c>
      <c r="U41" s="22" t="str">
        <f t="shared" si="4"/>
        <v>1</v>
      </c>
    </row>
    <row r="42" spans="1:21" ht="24.6" x14ac:dyDescent="0.4">
      <c r="A42" s="22" t="s">
        <v>188</v>
      </c>
      <c r="B42" s="29" t="s">
        <v>145</v>
      </c>
      <c r="C42" s="29" t="s">
        <v>51</v>
      </c>
      <c r="D42" s="46" t="s">
        <v>150</v>
      </c>
      <c r="E42" s="22" t="s">
        <v>178</v>
      </c>
      <c r="F42" s="22" t="s">
        <v>192</v>
      </c>
      <c r="G42" s="22">
        <v>120</v>
      </c>
      <c r="H42" s="30">
        <v>37049</v>
      </c>
      <c r="I42" s="22">
        <v>13</v>
      </c>
      <c r="J42" s="62" t="s">
        <v>220</v>
      </c>
      <c r="K42" s="64">
        <v>116057452.816918</v>
      </c>
      <c r="L42" s="64">
        <v>141180</v>
      </c>
      <c r="M42" s="64">
        <v>822.05307279301599</v>
      </c>
      <c r="N42" s="49">
        <v>1025.52</v>
      </c>
      <c r="O42" s="64">
        <v>120455490.58308201</v>
      </c>
      <c r="P42" s="64">
        <v>8510.0879000000004</v>
      </c>
      <c r="Q42" s="64">
        <v>14154.4355356285</v>
      </c>
      <c r="R42" s="50">
        <v>16532.939999999999</v>
      </c>
      <c r="S42" s="22" t="str">
        <f t="shared" si="3"/>
        <v>1</v>
      </c>
      <c r="T42" s="22" t="str">
        <f t="shared" si="2"/>
        <v>1</v>
      </c>
      <c r="U42" s="22" t="str">
        <f t="shared" si="4"/>
        <v>1</v>
      </c>
    </row>
    <row r="43" spans="1:21" ht="24.6" x14ac:dyDescent="0.4">
      <c r="A43" s="22" t="s">
        <v>188</v>
      </c>
      <c r="B43" s="29" t="s">
        <v>145</v>
      </c>
      <c r="C43" s="29" t="s">
        <v>52</v>
      </c>
      <c r="D43" s="46" t="s">
        <v>151</v>
      </c>
      <c r="E43" s="22" t="s">
        <v>178</v>
      </c>
      <c r="F43" s="22" t="s">
        <v>190</v>
      </c>
      <c r="G43" s="22">
        <v>36</v>
      </c>
      <c r="H43" s="30">
        <v>36869</v>
      </c>
      <c r="I43" s="22">
        <v>6</v>
      </c>
      <c r="J43" s="62" t="s">
        <v>217</v>
      </c>
      <c r="K43" s="64">
        <v>88691797.731776699</v>
      </c>
      <c r="L43" s="64">
        <v>96839</v>
      </c>
      <c r="M43" s="64">
        <v>915.86858323378704</v>
      </c>
      <c r="N43" s="49">
        <v>1051.83</v>
      </c>
      <c r="O43" s="64">
        <v>35842666.248223297</v>
      </c>
      <c r="P43" s="64">
        <v>2257.4153000000001</v>
      </c>
      <c r="Q43" s="64">
        <v>15877.745777758901</v>
      </c>
      <c r="R43" s="50">
        <v>18244.95</v>
      </c>
      <c r="S43" s="22" t="str">
        <f t="shared" si="3"/>
        <v>1</v>
      </c>
      <c r="T43" s="22" t="str">
        <f t="shared" si="2"/>
        <v>1</v>
      </c>
      <c r="U43" s="22" t="str">
        <f t="shared" si="4"/>
        <v>1</v>
      </c>
    </row>
    <row r="44" spans="1:21" ht="24.6" x14ac:dyDescent="0.4">
      <c r="A44" s="22" t="s">
        <v>188</v>
      </c>
      <c r="B44" s="29" t="s">
        <v>145</v>
      </c>
      <c r="C44" s="29" t="s">
        <v>53</v>
      </c>
      <c r="D44" s="46" t="s">
        <v>302</v>
      </c>
      <c r="E44" s="22" t="s">
        <v>178</v>
      </c>
      <c r="F44" s="22" t="s">
        <v>194</v>
      </c>
      <c r="G44" s="22">
        <v>17</v>
      </c>
      <c r="H44" s="30">
        <v>10569</v>
      </c>
      <c r="I44" s="22">
        <v>2</v>
      </c>
      <c r="J44" s="62" t="s">
        <v>221</v>
      </c>
      <c r="K44" s="64">
        <v>41722969.572834298</v>
      </c>
      <c r="L44" s="64">
        <v>41949</v>
      </c>
      <c r="M44" s="64">
        <v>994.61178032454495</v>
      </c>
      <c r="N44" s="51">
        <v>1181.73</v>
      </c>
      <c r="O44" s="64">
        <v>15991014.297165699</v>
      </c>
      <c r="P44" s="64">
        <v>803.83699999999999</v>
      </c>
      <c r="Q44" s="64">
        <v>19893.354370557299</v>
      </c>
      <c r="R44" s="52">
        <v>21803.74</v>
      </c>
      <c r="S44" s="22" t="str">
        <f t="shared" si="3"/>
        <v>1</v>
      </c>
      <c r="T44" s="22" t="str">
        <f t="shared" si="2"/>
        <v>1</v>
      </c>
      <c r="U44" s="22" t="str">
        <f t="shared" si="4"/>
        <v>1</v>
      </c>
    </row>
    <row r="45" spans="1:21" ht="24.6" x14ac:dyDescent="0.4">
      <c r="A45" s="22" t="s">
        <v>188</v>
      </c>
      <c r="B45" s="29" t="s">
        <v>145</v>
      </c>
      <c r="C45" s="29" t="s">
        <v>54</v>
      </c>
      <c r="D45" s="46" t="s">
        <v>152</v>
      </c>
      <c r="E45" s="22" t="s">
        <v>179</v>
      </c>
      <c r="F45" s="22" t="s">
        <v>196</v>
      </c>
      <c r="G45" s="22">
        <v>286</v>
      </c>
      <c r="H45" s="30">
        <v>90907</v>
      </c>
      <c r="I45" s="22">
        <v>15</v>
      </c>
      <c r="J45" s="62" t="s">
        <v>225</v>
      </c>
      <c r="K45" s="64">
        <v>297608785.83428001</v>
      </c>
      <c r="L45" s="64">
        <v>295100</v>
      </c>
      <c r="M45" s="64">
        <v>1008.50147690369</v>
      </c>
      <c r="N45" s="49">
        <v>1137.8</v>
      </c>
      <c r="O45" s="64">
        <v>329006623.62572002</v>
      </c>
      <c r="P45" s="64">
        <v>25907.99</v>
      </c>
      <c r="Q45" s="64">
        <v>12699.0408605886</v>
      </c>
      <c r="R45" s="50">
        <v>18167.240000000002</v>
      </c>
      <c r="S45" s="22" t="str">
        <f t="shared" si="3"/>
        <v>1</v>
      </c>
      <c r="T45" s="22" t="str">
        <f t="shared" si="2"/>
        <v>1</v>
      </c>
      <c r="U45" s="22" t="str">
        <f t="shared" si="4"/>
        <v>1</v>
      </c>
    </row>
    <row r="46" spans="1:21" ht="24.6" x14ac:dyDescent="0.4">
      <c r="A46" s="22" t="s">
        <v>188</v>
      </c>
      <c r="B46" s="29" t="s">
        <v>145</v>
      </c>
      <c r="C46" s="29" t="s">
        <v>55</v>
      </c>
      <c r="D46" s="46" t="s">
        <v>303</v>
      </c>
      <c r="E46" s="22" t="s">
        <v>178</v>
      </c>
      <c r="F46" s="22" t="s">
        <v>190</v>
      </c>
      <c r="G46" s="22">
        <v>40</v>
      </c>
      <c r="H46" s="30">
        <v>29933</v>
      </c>
      <c r="I46" s="22">
        <v>5</v>
      </c>
      <c r="J46" s="62" t="s">
        <v>218</v>
      </c>
      <c r="K46" s="64">
        <v>85857081.0867856</v>
      </c>
      <c r="L46" s="64">
        <v>85581</v>
      </c>
      <c r="M46" s="64">
        <v>1003.22596238401</v>
      </c>
      <c r="N46" s="49">
        <v>1048.99</v>
      </c>
      <c r="O46" s="64">
        <v>36796677.933214404</v>
      </c>
      <c r="P46" s="64">
        <v>2805.9967000000001</v>
      </c>
      <c r="Q46" s="64">
        <v>13113.585605148601</v>
      </c>
      <c r="R46" s="50">
        <v>18328.93</v>
      </c>
      <c r="S46" s="22" t="str">
        <f t="shared" si="3"/>
        <v>1</v>
      </c>
      <c r="T46" s="22" t="str">
        <f t="shared" si="2"/>
        <v>1</v>
      </c>
      <c r="U46" s="22" t="str">
        <f t="shared" si="4"/>
        <v>1</v>
      </c>
    </row>
    <row r="47" spans="1:21" ht="24.6" x14ac:dyDescent="0.4">
      <c r="A47" s="22" t="s">
        <v>188</v>
      </c>
      <c r="B47" s="29" t="s">
        <v>145</v>
      </c>
      <c r="C47" s="29" t="s">
        <v>56</v>
      </c>
      <c r="D47" s="46" t="s">
        <v>291</v>
      </c>
      <c r="E47" s="22" t="s">
        <v>178</v>
      </c>
      <c r="F47" s="22" t="s">
        <v>191</v>
      </c>
      <c r="G47" s="22">
        <v>82</v>
      </c>
      <c r="H47" s="30">
        <v>51555</v>
      </c>
      <c r="I47" s="22">
        <v>10</v>
      </c>
      <c r="J47" s="62" t="s">
        <v>219</v>
      </c>
      <c r="K47" s="64">
        <v>164015467.24397001</v>
      </c>
      <c r="L47" s="64">
        <v>143418</v>
      </c>
      <c r="M47" s="64">
        <v>1143.6184247721401</v>
      </c>
      <c r="N47" s="49">
        <v>1086.1400000000001</v>
      </c>
      <c r="O47" s="64">
        <v>53878452.6260297</v>
      </c>
      <c r="P47" s="64">
        <v>4868.1518999999998</v>
      </c>
      <c r="Q47" s="64">
        <v>11067.5372775508</v>
      </c>
      <c r="R47" s="50">
        <v>17156.36</v>
      </c>
      <c r="S47" s="22" t="str">
        <f t="shared" si="3"/>
        <v>0</v>
      </c>
      <c r="T47" s="22" t="str">
        <f t="shared" si="2"/>
        <v>1</v>
      </c>
      <c r="U47" s="22" t="str">
        <f t="shared" si="4"/>
        <v>0</v>
      </c>
    </row>
    <row r="48" spans="1:21" ht="24.6" x14ac:dyDescent="0.4">
      <c r="A48" s="22" t="s">
        <v>188</v>
      </c>
      <c r="B48" s="29" t="s">
        <v>145</v>
      </c>
      <c r="C48" s="29" t="s">
        <v>57</v>
      </c>
      <c r="D48" s="46" t="s">
        <v>304</v>
      </c>
      <c r="E48" s="22" t="s">
        <v>178</v>
      </c>
      <c r="F48" s="22" t="s">
        <v>191</v>
      </c>
      <c r="G48" s="22">
        <v>82</v>
      </c>
      <c r="H48" s="30">
        <v>51558</v>
      </c>
      <c r="I48" s="22">
        <v>10</v>
      </c>
      <c r="J48" s="62" t="s">
        <v>219</v>
      </c>
      <c r="K48" s="64">
        <v>164624221.05659801</v>
      </c>
      <c r="L48" s="64">
        <v>164276</v>
      </c>
      <c r="M48" s="64">
        <v>1002.11973177213</v>
      </c>
      <c r="N48" s="49">
        <v>1086.1400000000001</v>
      </c>
      <c r="O48" s="64">
        <v>61694403.153402001</v>
      </c>
      <c r="P48" s="64">
        <v>5954.1647999999996</v>
      </c>
      <c r="Q48" s="64">
        <v>10361.5545128012</v>
      </c>
      <c r="R48" s="50">
        <v>17156.36</v>
      </c>
      <c r="S48" s="22" t="str">
        <f t="shared" si="3"/>
        <v>1</v>
      </c>
      <c r="T48" s="22" t="str">
        <f t="shared" si="2"/>
        <v>1</v>
      </c>
      <c r="U48" s="22" t="str">
        <f t="shared" si="4"/>
        <v>1</v>
      </c>
    </row>
    <row r="49" spans="1:21" ht="24.6" x14ac:dyDescent="0.4">
      <c r="A49" s="22" t="s">
        <v>188</v>
      </c>
      <c r="B49" s="29" t="s">
        <v>145</v>
      </c>
      <c r="C49" s="29" t="s">
        <v>58</v>
      </c>
      <c r="D49" s="46" t="s">
        <v>153</v>
      </c>
      <c r="E49" s="22" t="s">
        <v>178</v>
      </c>
      <c r="F49" s="22" t="s">
        <v>190</v>
      </c>
      <c r="G49" s="22">
        <v>38</v>
      </c>
      <c r="H49" s="30">
        <v>26007</v>
      </c>
      <c r="I49" s="22">
        <v>5</v>
      </c>
      <c r="J49" s="62" t="s">
        <v>218</v>
      </c>
      <c r="K49" s="64">
        <v>80766738.741949096</v>
      </c>
      <c r="L49" s="64">
        <v>93519</v>
      </c>
      <c r="M49" s="64">
        <v>863.63988859963297</v>
      </c>
      <c r="N49" s="49">
        <v>1048.99</v>
      </c>
      <c r="O49" s="64">
        <v>36214894.508050904</v>
      </c>
      <c r="P49" s="64">
        <v>2612.5698000000002</v>
      </c>
      <c r="Q49" s="64">
        <v>13861.7902220453</v>
      </c>
      <c r="R49" s="50">
        <v>18328.93</v>
      </c>
      <c r="S49" s="22" t="str">
        <f t="shared" si="3"/>
        <v>1</v>
      </c>
      <c r="T49" s="22" t="str">
        <f t="shared" si="2"/>
        <v>1</v>
      </c>
      <c r="U49" s="22" t="str">
        <f t="shared" si="4"/>
        <v>1</v>
      </c>
    </row>
    <row r="50" spans="1:21" ht="24.6" x14ac:dyDescent="0.4">
      <c r="A50" s="22" t="s">
        <v>188</v>
      </c>
      <c r="B50" s="29" t="s">
        <v>145</v>
      </c>
      <c r="C50" s="29" t="s">
        <v>59</v>
      </c>
      <c r="D50" s="46" t="s">
        <v>154</v>
      </c>
      <c r="E50" s="22" t="s">
        <v>178</v>
      </c>
      <c r="F50" s="22" t="s">
        <v>190</v>
      </c>
      <c r="G50" s="22">
        <v>35</v>
      </c>
      <c r="H50" s="30">
        <v>17422</v>
      </c>
      <c r="I50" s="22">
        <v>5</v>
      </c>
      <c r="J50" s="62" t="s">
        <v>218</v>
      </c>
      <c r="K50" s="64">
        <v>51825508.410366103</v>
      </c>
      <c r="L50" s="64">
        <v>58061</v>
      </c>
      <c r="M50" s="64">
        <v>892.60447478283402</v>
      </c>
      <c r="N50" s="49">
        <v>1048.99</v>
      </c>
      <c r="O50" s="64">
        <v>23628390.3596339</v>
      </c>
      <c r="P50" s="64">
        <v>1751.4170999999999</v>
      </c>
      <c r="Q50" s="64">
        <v>13491.0127117258</v>
      </c>
      <c r="R50" s="50">
        <v>18328.93</v>
      </c>
      <c r="S50" s="22" t="str">
        <f t="shared" si="3"/>
        <v>1</v>
      </c>
      <c r="T50" s="22" t="str">
        <f t="shared" si="2"/>
        <v>1</v>
      </c>
      <c r="U50" s="22" t="str">
        <f t="shared" si="4"/>
        <v>1</v>
      </c>
    </row>
    <row r="51" spans="1:21" ht="24.6" x14ac:dyDescent="0.4">
      <c r="A51" s="22" t="s">
        <v>188</v>
      </c>
      <c r="B51" s="29" t="s">
        <v>145</v>
      </c>
      <c r="C51" s="29" t="s">
        <v>60</v>
      </c>
      <c r="D51" s="46" t="s">
        <v>155</v>
      </c>
      <c r="E51" s="22" t="s">
        <v>178</v>
      </c>
      <c r="F51" s="22" t="s">
        <v>190</v>
      </c>
      <c r="G51" s="22">
        <v>42</v>
      </c>
      <c r="H51" s="30">
        <v>24394</v>
      </c>
      <c r="I51" s="22">
        <v>5</v>
      </c>
      <c r="J51" s="62" t="s">
        <v>218</v>
      </c>
      <c r="K51" s="64">
        <v>114693027.43970101</v>
      </c>
      <c r="L51" s="64">
        <v>110972</v>
      </c>
      <c r="M51" s="64">
        <v>1033.5312280548401</v>
      </c>
      <c r="N51" s="49">
        <v>1048.99</v>
      </c>
      <c r="O51" s="64">
        <v>26731854.310298599</v>
      </c>
      <c r="P51" s="64">
        <v>2292.5949000000001</v>
      </c>
      <c r="Q51" s="64">
        <v>11660.086267442401</v>
      </c>
      <c r="R51" s="50">
        <v>18328.93</v>
      </c>
      <c r="S51" s="22" t="str">
        <f t="shared" si="3"/>
        <v>1</v>
      </c>
      <c r="T51" s="22" t="str">
        <f t="shared" si="2"/>
        <v>1</v>
      </c>
      <c r="U51" s="22" t="str">
        <f t="shared" si="4"/>
        <v>1</v>
      </c>
    </row>
    <row r="52" spans="1:21" ht="24.6" x14ac:dyDescent="0.4">
      <c r="A52" s="22" t="s">
        <v>188</v>
      </c>
      <c r="B52" s="29" t="s">
        <v>145</v>
      </c>
      <c r="C52" s="29" t="s">
        <v>61</v>
      </c>
      <c r="D52" s="46" t="s">
        <v>156</v>
      </c>
      <c r="E52" s="22" t="s">
        <v>178</v>
      </c>
      <c r="F52" s="22" t="s">
        <v>190</v>
      </c>
      <c r="G52" s="22">
        <v>34</v>
      </c>
      <c r="H52" s="30">
        <v>32958</v>
      </c>
      <c r="I52" s="22">
        <v>6</v>
      </c>
      <c r="J52" s="62" t="s">
        <v>217</v>
      </c>
      <c r="K52" s="64">
        <v>89654925.679493397</v>
      </c>
      <c r="L52" s="64">
        <v>98083</v>
      </c>
      <c r="M52" s="64">
        <v>914.07201736787601</v>
      </c>
      <c r="N52" s="49">
        <v>1051.83</v>
      </c>
      <c r="O52" s="64">
        <v>27062037.710506599</v>
      </c>
      <c r="P52" s="64">
        <v>2148.9828000000002</v>
      </c>
      <c r="Q52" s="64">
        <v>12592.952214650901</v>
      </c>
      <c r="R52" s="50">
        <v>18244.95</v>
      </c>
      <c r="S52" s="22" t="str">
        <f t="shared" si="3"/>
        <v>1</v>
      </c>
      <c r="T52" s="22" t="str">
        <f t="shared" si="2"/>
        <v>1</v>
      </c>
      <c r="U52" s="22" t="str">
        <f t="shared" si="4"/>
        <v>1</v>
      </c>
    </row>
    <row r="53" spans="1:21" ht="24.6" x14ac:dyDescent="0.4">
      <c r="A53" s="22" t="s">
        <v>188</v>
      </c>
      <c r="B53" s="29" t="s">
        <v>145</v>
      </c>
      <c r="C53" s="29" t="s">
        <v>62</v>
      </c>
      <c r="D53" s="46" t="s">
        <v>157</v>
      </c>
      <c r="E53" s="22" t="s">
        <v>178</v>
      </c>
      <c r="F53" s="22" t="s">
        <v>190</v>
      </c>
      <c r="G53" s="22">
        <v>34</v>
      </c>
      <c r="H53" s="30">
        <v>27552</v>
      </c>
      <c r="I53" s="22">
        <v>5</v>
      </c>
      <c r="J53" s="62" t="s">
        <v>218</v>
      </c>
      <c r="K53" s="64">
        <v>74821324.809292704</v>
      </c>
      <c r="L53" s="64">
        <v>75564</v>
      </c>
      <c r="M53" s="64">
        <v>990.17157388826195</v>
      </c>
      <c r="N53" s="49">
        <v>1048.99</v>
      </c>
      <c r="O53" s="64">
        <v>19999746.0107073</v>
      </c>
      <c r="P53" s="64">
        <v>1787.59</v>
      </c>
      <c r="Q53" s="64">
        <v>11188.1057796851</v>
      </c>
      <c r="R53" s="50">
        <v>18328.93</v>
      </c>
      <c r="S53" s="22" t="str">
        <f t="shared" si="3"/>
        <v>1</v>
      </c>
      <c r="T53" s="22" t="str">
        <f t="shared" si="2"/>
        <v>1</v>
      </c>
      <c r="U53" s="22" t="str">
        <f t="shared" si="4"/>
        <v>1</v>
      </c>
    </row>
    <row r="54" spans="1:21" ht="24.6" x14ac:dyDescent="0.4">
      <c r="A54" s="22" t="s">
        <v>188</v>
      </c>
      <c r="B54" s="29" t="s">
        <v>145</v>
      </c>
      <c r="C54" s="29" t="s">
        <v>75</v>
      </c>
      <c r="D54" s="46" t="s">
        <v>292</v>
      </c>
      <c r="E54" s="22" t="s">
        <v>179</v>
      </c>
      <c r="F54" s="22" t="s">
        <v>189</v>
      </c>
      <c r="G54" s="22">
        <v>276</v>
      </c>
      <c r="H54" s="30">
        <v>111722</v>
      </c>
      <c r="I54" s="22">
        <v>16</v>
      </c>
      <c r="J54" s="62" t="s">
        <v>216</v>
      </c>
      <c r="K54" s="64">
        <v>367568365.91436398</v>
      </c>
      <c r="L54" s="64">
        <v>334617</v>
      </c>
      <c r="M54" s="64">
        <v>1098.4748710148101</v>
      </c>
      <c r="N54" s="49">
        <v>1162.52</v>
      </c>
      <c r="O54" s="64">
        <v>343597730.38563699</v>
      </c>
      <c r="P54" s="64">
        <v>27768.4692</v>
      </c>
      <c r="Q54" s="64">
        <v>12373.664817851601</v>
      </c>
      <c r="R54" s="50">
        <v>18035.23</v>
      </c>
      <c r="S54" s="22" t="str">
        <f t="shared" si="3"/>
        <v>1</v>
      </c>
      <c r="T54" s="22" t="str">
        <f t="shared" si="2"/>
        <v>1</v>
      </c>
      <c r="U54" s="22" t="str">
        <f t="shared" si="4"/>
        <v>1</v>
      </c>
    </row>
    <row r="55" spans="1:21" ht="24.6" x14ac:dyDescent="0.4">
      <c r="A55" s="22" t="s">
        <v>188</v>
      </c>
      <c r="B55" s="29" t="s">
        <v>145</v>
      </c>
      <c r="C55" s="29" t="s">
        <v>78</v>
      </c>
      <c r="D55" s="46" t="s">
        <v>305</v>
      </c>
      <c r="E55" s="22" t="s">
        <v>178</v>
      </c>
      <c r="F55" s="22" t="s">
        <v>190</v>
      </c>
      <c r="G55" s="22">
        <v>40</v>
      </c>
      <c r="H55" s="30">
        <v>28208</v>
      </c>
      <c r="I55" s="22">
        <v>5</v>
      </c>
      <c r="J55" s="62" t="s">
        <v>218</v>
      </c>
      <c r="K55" s="64">
        <v>69923618.183813795</v>
      </c>
      <c r="L55" s="64">
        <v>67723</v>
      </c>
      <c r="M55" s="64">
        <v>1032.4943990049701</v>
      </c>
      <c r="N55" s="49">
        <v>1048.99</v>
      </c>
      <c r="O55" s="64">
        <v>31067227.936186299</v>
      </c>
      <c r="P55" s="64">
        <v>2028.5322000000001</v>
      </c>
      <c r="Q55" s="64">
        <v>15315.126837122099</v>
      </c>
      <c r="R55" s="50">
        <v>18328.93</v>
      </c>
      <c r="S55" s="22" t="str">
        <f t="shared" si="3"/>
        <v>1</v>
      </c>
      <c r="T55" s="22" t="str">
        <f t="shared" si="2"/>
        <v>1</v>
      </c>
      <c r="U55" s="22" t="str">
        <f t="shared" si="4"/>
        <v>1</v>
      </c>
    </row>
    <row r="56" spans="1:21" ht="24.6" x14ac:dyDescent="0.4">
      <c r="A56" s="22" t="s">
        <v>188</v>
      </c>
      <c r="B56" s="29" t="s">
        <v>137</v>
      </c>
      <c r="C56" s="29" t="s">
        <v>3</v>
      </c>
      <c r="D56" s="46" t="s">
        <v>138</v>
      </c>
      <c r="E56" s="22" t="s">
        <v>179</v>
      </c>
      <c r="F56" s="22" t="s">
        <v>189</v>
      </c>
      <c r="G56" s="22">
        <v>420</v>
      </c>
      <c r="H56" s="30">
        <v>111792</v>
      </c>
      <c r="I56" s="22">
        <v>17</v>
      </c>
      <c r="J56" s="62" t="s">
        <v>222</v>
      </c>
      <c r="K56" s="64">
        <v>619908017.33378994</v>
      </c>
      <c r="L56" s="64">
        <v>468084</v>
      </c>
      <c r="M56" s="64">
        <v>1324.3520764089101</v>
      </c>
      <c r="N56" s="49">
        <v>1330.24</v>
      </c>
      <c r="O56" s="64">
        <v>798646679.17621005</v>
      </c>
      <c r="P56" s="64">
        <v>57175.671699999999</v>
      </c>
      <c r="Q56" s="64">
        <v>13968.2955255287</v>
      </c>
      <c r="R56" s="50">
        <v>18008.61</v>
      </c>
      <c r="S56" s="22" t="str">
        <f t="shared" si="3"/>
        <v>1</v>
      </c>
      <c r="T56" s="22" t="str">
        <f t="shared" si="2"/>
        <v>1</v>
      </c>
      <c r="U56" s="22" t="str">
        <f t="shared" si="4"/>
        <v>1</v>
      </c>
    </row>
    <row r="57" spans="1:21" ht="24.6" x14ac:dyDescent="0.4">
      <c r="A57" s="22" t="s">
        <v>188</v>
      </c>
      <c r="B57" s="29" t="s">
        <v>137</v>
      </c>
      <c r="C57" s="29" t="s">
        <v>39</v>
      </c>
      <c r="D57" s="46" t="s">
        <v>139</v>
      </c>
      <c r="E57" s="22" t="s">
        <v>178</v>
      </c>
      <c r="F57" s="22" t="s">
        <v>192</v>
      </c>
      <c r="G57" s="22">
        <v>120</v>
      </c>
      <c r="H57" s="30">
        <v>58279</v>
      </c>
      <c r="I57" s="22">
        <v>13</v>
      </c>
      <c r="J57" s="62" t="s">
        <v>220</v>
      </c>
      <c r="K57" s="64">
        <v>169236253.29283601</v>
      </c>
      <c r="L57" s="64">
        <v>172033</v>
      </c>
      <c r="M57" s="64">
        <v>983.742963808318</v>
      </c>
      <c r="N57" s="49">
        <v>1025.52</v>
      </c>
      <c r="O57" s="64">
        <v>139685446.607164</v>
      </c>
      <c r="P57" s="64">
        <v>10041.286400000001</v>
      </c>
      <c r="Q57" s="64">
        <v>13911.1106926662</v>
      </c>
      <c r="R57" s="50">
        <v>16532.939999999999</v>
      </c>
      <c r="S57" s="22" t="str">
        <f t="shared" si="3"/>
        <v>1</v>
      </c>
      <c r="T57" s="22" t="str">
        <f t="shared" si="2"/>
        <v>1</v>
      </c>
      <c r="U57" s="22" t="str">
        <f t="shared" si="4"/>
        <v>1</v>
      </c>
    </row>
    <row r="58" spans="1:21" ht="24.6" x14ac:dyDescent="0.4">
      <c r="A58" s="22" t="s">
        <v>188</v>
      </c>
      <c r="B58" s="29" t="s">
        <v>137</v>
      </c>
      <c r="C58" s="29" t="s">
        <v>41</v>
      </c>
      <c r="D58" s="46" t="s">
        <v>140</v>
      </c>
      <c r="E58" s="22" t="s">
        <v>178</v>
      </c>
      <c r="F58" s="22" t="s">
        <v>190</v>
      </c>
      <c r="G58" s="22">
        <v>30</v>
      </c>
      <c r="H58" s="30">
        <v>22880</v>
      </c>
      <c r="I58" s="22">
        <v>5</v>
      </c>
      <c r="J58" s="62" t="s">
        <v>218</v>
      </c>
      <c r="K58" s="64">
        <v>62271259.331504501</v>
      </c>
      <c r="L58" s="64">
        <v>69611</v>
      </c>
      <c r="M58" s="64">
        <v>894.56062018221996</v>
      </c>
      <c r="N58" s="49">
        <v>1048.99</v>
      </c>
      <c r="O58" s="64">
        <v>31730988.808495499</v>
      </c>
      <c r="P58" s="64">
        <v>2288.1055999999999</v>
      </c>
      <c r="Q58" s="64">
        <v>13867.7991122855</v>
      </c>
      <c r="R58" s="50">
        <v>18328.93</v>
      </c>
      <c r="S58" s="22" t="str">
        <f t="shared" si="3"/>
        <v>1</v>
      </c>
      <c r="T58" s="22" t="str">
        <f t="shared" si="2"/>
        <v>1</v>
      </c>
      <c r="U58" s="22" t="str">
        <f t="shared" si="4"/>
        <v>1</v>
      </c>
    </row>
    <row r="59" spans="1:21" ht="24.6" x14ac:dyDescent="0.4">
      <c r="A59" s="22" t="s">
        <v>188</v>
      </c>
      <c r="B59" s="29" t="s">
        <v>137</v>
      </c>
      <c r="C59" s="29" t="s">
        <v>42</v>
      </c>
      <c r="D59" s="46" t="s">
        <v>141</v>
      </c>
      <c r="E59" s="22" t="s">
        <v>178</v>
      </c>
      <c r="F59" s="22" t="s">
        <v>190</v>
      </c>
      <c r="G59" s="22">
        <v>30</v>
      </c>
      <c r="H59" s="30">
        <v>20377</v>
      </c>
      <c r="I59" s="22">
        <v>5</v>
      </c>
      <c r="J59" s="62" t="s">
        <v>218</v>
      </c>
      <c r="K59" s="64">
        <v>94805471.929670602</v>
      </c>
      <c r="L59" s="64">
        <v>81536</v>
      </c>
      <c r="M59" s="64">
        <v>1162.7437197025899</v>
      </c>
      <c r="N59" s="49">
        <v>1048.99</v>
      </c>
      <c r="O59" s="64">
        <v>28605224.710329399</v>
      </c>
      <c r="P59" s="64">
        <v>2209.3849</v>
      </c>
      <c r="Q59" s="64">
        <v>12947.144117047899</v>
      </c>
      <c r="R59" s="50">
        <v>18328.93</v>
      </c>
      <c r="S59" s="22" t="str">
        <f t="shared" si="3"/>
        <v>0</v>
      </c>
      <c r="T59" s="22" t="str">
        <f t="shared" si="2"/>
        <v>1</v>
      </c>
      <c r="U59" s="22" t="str">
        <f t="shared" si="4"/>
        <v>0</v>
      </c>
    </row>
    <row r="60" spans="1:21" ht="24.6" x14ac:dyDescent="0.4">
      <c r="A60" s="22" t="s">
        <v>188</v>
      </c>
      <c r="B60" s="29" t="s">
        <v>137</v>
      </c>
      <c r="C60" s="29" t="s">
        <v>74</v>
      </c>
      <c r="D60" s="46" t="s">
        <v>293</v>
      </c>
      <c r="E60" s="22" t="s">
        <v>179</v>
      </c>
      <c r="F60" s="22" t="s">
        <v>196</v>
      </c>
      <c r="G60" s="22">
        <v>266</v>
      </c>
      <c r="H60" s="30">
        <v>61551</v>
      </c>
      <c r="I60" s="22">
        <v>15</v>
      </c>
      <c r="J60" s="62" t="s">
        <v>225</v>
      </c>
      <c r="K60" s="64">
        <v>271530292.32531202</v>
      </c>
      <c r="L60" s="64">
        <v>259145</v>
      </c>
      <c r="M60" s="64">
        <v>1047.7929048421199</v>
      </c>
      <c r="N60" s="49">
        <v>1137.8</v>
      </c>
      <c r="O60" s="64">
        <v>447061898.17468798</v>
      </c>
      <c r="P60" s="64">
        <v>24781.885600000001</v>
      </c>
      <c r="Q60" s="64">
        <v>18039.866109893101</v>
      </c>
      <c r="R60" s="50">
        <v>18167.240000000002</v>
      </c>
      <c r="S60" s="22" t="str">
        <f t="shared" si="3"/>
        <v>1</v>
      </c>
      <c r="T60" s="22" t="str">
        <f t="shared" si="2"/>
        <v>1</v>
      </c>
      <c r="U60" s="22" t="str">
        <f t="shared" si="4"/>
        <v>1</v>
      </c>
    </row>
    <row r="61" spans="1:21" ht="24.6" x14ac:dyDescent="0.4">
      <c r="A61" s="22" t="s">
        <v>188</v>
      </c>
      <c r="B61" s="29" t="s">
        <v>137</v>
      </c>
      <c r="C61" s="29" t="s">
        <v>79</v>
      </c>
      <c r="D61" s="46" t="s">
        <v>142</v>
      </c>
      <c r="E61" s="22" t="s">
        <v>178</v>
      </c>
      <c r="F61" s="22" t="s">
        <v>190</v>
      </c>
      <c r="G61" s="22">
        <v>30</v>
      </c>
      <c r="H61" s="30">
        <v>19837</v>
      </c>
      <c r="I61" s="22">
        <v>5</v>
      </c>
      <c r="J61" s="62" t="s">
        <v>218</v>
      </c>
      <c r="K61" s="64">
        <v>57937052.762886398</v>
      </c>
      <c r="L61" s="64">
        <v>59572</v>
      </c>
      <c r="M61" s="64">
        <v>972.55510580283396</v>
      </c>
      <c r="N61" s="49">
        <v>1048.99</v>
      </c>
      <c r="O61" s="64">
        <v>31842606.4271136</v>
      </c>
      <c r="P61" s="64">
        <v>1872.8454999999999</v>
      </c>
      <c r="Q61" s="64">
        <v>17002.260158199701</v>
      </c>
      <c r="R61" s="50">
        <v>18328.93</v>
      </c>
      <c r="S61" s="22" t="str">
        <f t="shared" si="3"/>
        <v>1</v>
      </c>
      <c r="T61" s="22" t="str">
        <f t="shared" si="2"/>
        <v>1</v>
      </c>
      <c r="U61" s="22" t="str">
        <f t="shared" si="4"/>
        <v>1</v>
      </c>
    </row>
    <row r="62" spans="1:21" ht="24.6" x14ac:dyDescent="0.4">
      <c r="A62" s="22" t="s">
        <v>188</v>
      </c>
      <c r="B62" s="29" t="s">
        <v>137</v>
      </c>
      <c r="C62" s="29" t="s">
        <v>83</v>
      </c>
      <c r="D62" s="46" t="s">
        <v>306</v>
      </c>
      <c r="E62" s="22" t="s">
        <v>178</v>
      </c>
      <c r="F62" s="22" t="s">
        <v>194</v>
      </c>
      <c r="G62" s="22">
        <v>30</v>
      </c>
      <c r="H62" s="30">
        <v>11739</v>
      </c>
      <c r="I62" s="22">
        <v>2</v>
      </c>
      <c r="J62" s="62" t="s">
        <v>221</v>
      </c>
      <c r="K62" s="64">
        <v>44664970.459584497</v>
      </c>
      <c r="L62" s="64">
        <v>37555</v>
      </c>
      <c r="M62" s="64">
        <v>1189.32154066262</v>
      </c>
      <c r="N62" s="51">
        <v>1181.73</v>
      </c>
      <c r="O62" s="64">
        <v>18539404.120415501</v>
      </c>
      <c r="P62" s="64">
        <v>1141.7637999999999</v>
      </c>
      <c r="Q62" s="64">
        <v>16237.5126277567</v>
      </c>
      <c r="R62" s="52">
        <v>21803.74</v>
      </c>
      <c r="S62" s="22" t="str">
        <f t="shared" si="3"/>
        <v>0</v>
      </c>
      <c r="T62" s="22" t="str">
        <f t="shared" si="2"/>
        <v>1</v>
      </c>
      <c r="U62" s="22" t="str">
        <f t="shared" si="4"/>
        <v>0</v>
      </c>
    </row>
    <row r="63" spans="1:21" ht="24.6" x14ac:dyDescent="0.4">
      <c r="A63" s="22" t="s">
        <v>188</v>
      </c>
      <c r="B63" s="29" t="s">
        <v>137</v>
      </c>
      <c r="C63" s="29" t="s">
        <v>84</v>
      </c>
      <c r="D63" s="46" t="s">
        <v>143</v>
      </c>
      <c r="E63" s="22" t="s">
        <v>178</v>
      </c>
      <c r="F63" s="22" t="s">
        <v>190</v>
      </c>
      <c r="G63" s="22">
        <v>30</v>
      </c>
      <c r="H63" s="30">
        <v>36201</v>
      </c>
      <c r="I63" s="22">
        <v>6</v>
      </c>
      <c r="J63" s="62" t="s">
        <v>217</v>
      </c>
      <c r="K63" s="64">
        <v>65065586.497065701</v>
      </c>
      <c r="L63" s="64">
        <v>68262</v>
      </c>
      <c r="M63" s="64">
        <v>953.17433560495795</v>
      </c>
      <c r="N63" s="49">
        <v>1051.83</v>
      </c>
      <c r="O63" s="64">
        <v>23451373.8029343</v>
      </c>
      <c r="P63" s="64">
        <v>1758.2723000000001</v>
      </c>
      <c r="Q63" s="64">
        <v>13337.7371655882</v>
      </c>
      <c r="R63" s="50">
        <v>18244.95</v>
      </c>
      <c r="S63" s="22" t="str">
        <f t="shared" si="3"/>
        <v>1</v>
      </c>
      <c r="T63" s="22" t="str">
        <f t="shared" si="2"/>
        <v>1</v>
      </c>
      <c r="U63" s="22" t="str">
        <f t="shared" si="4"/>
        <v>1</v>
      </c>
    </row>
    <row r="64" spans="1:21" ht="24.6" x14ac:dyDescent="0.4">
      <c r="A64" s="22" t="s">
        <v>188</v>
      </c>
      <c r="B64" s="29" t="s">
        <v>137</v>
      </c>
      <c r="C64" s="29" t="s">
        <v>85</v>
      </c>
      <c r="D64" s="46" t="s">
        <v>144</v>
      </c>
      <c r="E64" s="22" t="s">
        <v>178</v>
      </c>
      <c r="F64" s="22" t="s">
        <v>190</v>
      </c>
      <c r="G64" s="22">
        <v>30</v>
      </c>
      <c r="H64" s="30">
        <v>28529</v>
      </c>
      <c r="I64" s="22">
        <v>5</v>
      </c>
      <c r="J64" s="62" t="s">
        <v>218</v>
      </c>
      <c r="K64" s="64">
        <v>62234132.293946996</v>
      </c>
      <c r="L64" s="64">
        <v>63522</v>
      </c>
      <c r="M64" s="64">
        <v>979.72564298899499</v>
      </c>
      <c r="N64" s="49">
        <v>1048.99</v>
      </c>
      <c r="O64" s="64">
        <v>29078437.786052998</v>
      </c>
      <c r="P64" s="64">
        <v>2071.9427000000001</v>
      </c>
      <c r="Q64" s="64">
        <v>14034.3831834988</v>
      </c>
      <c r="R64" s="50">
        <v>18328.93</v>
      </c>
      <c r="S64" s="22" t="str">
        <f t="shared" si="3"/>
        <v>1</v>
      </c>
      <c r="T64" s="22" t="str">
        <f t="shared" si="2"/>
        <v>1</v>
      </c>
      <c r="U64" s="22" t="str">
        <f t="shared" si="4"/>
        <v>1</v>
      </c>
    </row>
    <row r="65" spans="1:21" ht="24.6" x14ac:dyDescent="0.4">
      <c r="A65" s="22" t="s">
        <v>188</v>
      </c>
      <c r="B65" s="29" t="s">
        <v>98</v>
      </c>
      <c r="C65" s="29" t="s">
        <v>1</v>
      </c>
      <c r="D65" s="46" t="s">
        <v>307</v>
      </c>
      <c r="E65" s="22" t="s">
        <v>179</v>
      </c>
      <c r="F65" s="22" t="s">
        <v>189</v>
      </c>
      <c r="G65" s="22">
        <v>386</v>
      </c>
      <c r="H65" s="30">
        <v>101007</v>
      </c>
      <c r="I65" s="22">
        <v>16</v>
      </c>
      <c r="J65" s="62" t="s">
        <v>216</v>
      </c>
      <c r="K65" s="64">
        <v>295018170.42854398</v>
      </c>
      <c r="L65" s="64">
        <v>329524</v>
      </c>
      <c r="M65" s="64">
        <v>895.28583784047203</v>
      </c>
      <c r="N65" s="49">
        <v>1162.52</v>
      </c>
      <c r="O65" s="64">
        <v>580022493.11145699</v>
      </c>
      <c r="P65" s="64">
        <v>31541.632000000001</v>
      </c>
      <c r="Q65" s="64">
        <v>18389.108499885398</v>
      </c>
      <c r="R65" s="50">
        <v>18035.23</v>
      </c>
      <c r="S65" s="22" t="str">
        <f t="shared" si="3"/>
        <v>1</v>
      </c>
      <c r="T65" s="22" t="str">
        <f t="shared" si="2"/>
        <v>0</v>
      </c>
      <c r="U65" s="22" t="str">
        <f t="shared" si="4"/>
        <v>0</v>
      </c>
    </row>
    <row r="66" spans="1:21" ht="24.6" x14ac:dyDescent="0.4">
      <c r="A66" s="22" t="s">
        <v>188</v>
      </c>
      <c r="B66" s="29" t="s">
        <v>98</v>
      </c>
      <c r="C66" s="29" t="s">
        <v>6</v>
      </c>
      <c r="D66" s="46" t="s">
        <v>99</v>
      </c>
      <c r="E66" s="22" t="s">
        <v>178</v>
      </c>
      <c r="F66" s="22" t="s">
        <v>191</v>
      </c>
      <c r="G66" s="22">
        <v>70</v>
      </c>
      <c r="H66" s="30">
        <v>68171</v>
      </c>
      <c r="I66" s="22">
        <v>10</v>
      </c>
      <c r="J66" s="62" t="s">
        <v>219</v>
      </c>
      <c r="K66" s="64">
        <v>134635928.11046299</v>
      </c>
      <c r="L66" s="64">
        <v>141121</v>
      </c>
      <c r="M66" s="64">
        <v>954.04601803036405</v>
      </c>
      <c r="N66" s="49">
        <v>1086.1400000000001</v>
      </c>
      <c r="O66" s="64">
        <v>53172136.689537004</v>
      </c>
      <c r="P66" s="64">
        <v>4562.424</v>
      </c>
      <c r="Q66" s="64">
        <v>11654.361078570701</v>
      </c>
      <c r="R66" s="50">
        <v>17156.36</v>
      </c>
      <c r="S66" s="22" t="str">
        <f t="shared" si="3"/>
        <v>1</v>
      </c>
      <c r="T66" s="22" t="str">
        <f t="shared" si="2"/>
        <v>1</v>
      </c>
      <c r="U66" s="22" t="str">
        <f t="shared" si="4"/>
        <v>1</v>
      </c>
    </row>
    <row r="67" spans="1:21" ht="24.6" x14ac:dyDescent="0.4">
      <c r="A67" s="22" t="s">
        <v>188</v>
      </c>
      <c r="B67" s="29" t="s">
        <v>98</v>
      </c>
      <c r="C67" s="29" t="s">
        <v>7</v>
      </c>
      <c r="D67" s="46" t="s">
        <v>100</v>
      </c>
      <c r="E67" s="22" t="s">
        <v>178</v>
      </c>
      <c r="F67" s="22" t="s">
        <v>190</v>
      </c>
      <c r="G67" s="22">
        <v>40</v>
      </c>
      <c r="H67" s="30">
        <v>45855</v>
      </c>
      <c r="I67" s="22">
        <v>6</v>
      </c>
      <c r="J67" s="62" t="s">
        <v>217</v>
      </c>
      <c r="K67" s="64">
        <v>116176707.246186</v>
      </c>
      <c r="L67" s="64">
        <v>105500</v>
      </c>
      <c r="M67" s="64">
        <v>1101.2010165515301</v>
      </c>
      <c r="N67" s="49">
        <v>1051.83</v>
      </c>
      <c r="O67" s="64">
        <v>32768017.163813502</v>
      </c>
      <c r="P67" s="64">
        <v>2057.6673999999998</v>
      </c>
      <c r="Q67" s="64">
        <v>15924.8366202495</v>
      </c>
      <c r="R67" s="50">
        <v>18244.95</v>
      </c>
      <c r="S67" s="22" t="str">
        <f t="shared" si="3"/>
        <v>0</v>
      </c>
      <c r="T67" s="22" t="str">
        <f t="shared" si="2"/>
        <v>1</v>
      </c>
      <c r="U67" s="22" t="str">
        <f t="shared" si="4"/>
        <v>0</v>
      </c>
    </row>
    <row r="68" spans="1:21" ht="24.6" x14ac:dyDescent="0.4">
      <c r="A68" s="22" t="s">
        <v>188</v>
      </c>
      <c r="B68" s="29" t="s">
        <v>98</v>
      </c>
      <c r="C68" s="29" t="s">
        <v>8</v>
      </c>
      <c r="D68" s="46" t="s">
        <v>101</v>
      </c>
      <c r="E68" s="22" t="s">
        <v>178</v>
      </c>
      <c r="F68" s="22" t="s">
        <v>192</v>
      </c>
      <c r="G68" s="22">
        <v>96</v>
      </c>
      <c r="H68" s="30">
        <v>80002</v>
      </c>
      <c r="I68" s="22">
        <v>12</v>
      </c>
      <c r="J68" s="62" t="s">
        <v>223</v>
      </c>
      <c r="K68" s="64">
        <v>129864056.898395</v>
      </c>
      <c r="L68" s="64">
        <v>150255</v>
      </c>
      <c r="M68" s="64">
        <v>864.29108447902104</v>
      </c>
      <c r="N68" s="51">
        <v>1089.6099999999999</v>
      </c>
      <c r="O68" s="64">
        <v>99796701.591604695</v>
      </c>
      <c r="P68" s="64">
        <v>7059.9368000000004</v>
      </c>
      <c r="Q68" s="64">
        <v>14135.636680431</v>
      </c>
      <c r="R68" s="52">
        <v>19549.23</v>
      </c>
      <c r="S68" s="22" t="str">
        <f t="shared" ref="S68:S91" si="5">IF(AND(M68&lt;=N68),"1","0")</f>
        <v>1</v>
      </c>
      <c r="T68" s="22" t="str">
        <f t="shared" si="2"/>
        <v>1</v>
      </c>
      <c r="U68" s="22" t="str">
        <f t="shared" ref="U68:U91" si="6">IF(AND(M68&lt;=N68,Q68&lt;=R68),"1","0")</f>
        <v>1</v>
      </c>
    </row>
    <row r="69" spans="1:21" ht="24.6" x14ac:dyDescent="0.4">
      <c r="A69" s="22" t="s">
        <v>188</v>
      </c>
      <c r="B69" s="29" t="s">
        <v>98</v>
      </c>
      <c r="C69" s="29" t="s">
        <v>9</v>
      </c>
      <c r="D69" s="46" t="s">
        <v>102</v>
      </c>
      <c r="E69" s="22" t="s">
        <v>178</v>
      </c>
      <c r="F69" s="22" t="s">
        <v>191</v>
      </c>
      <c r="G69" s="22">
        <v>50</v>
      </c>
      <c r="H69" s="30">
        <v>52318</v>
      </c>
      <c r="I69" s="22">
        <v>10</v>
      </c>
      <c r="J69" s="62" t="s">
        <v>219</v>
      </c>
      <c r="K69" s="64">
        <v>114284128.159887</v>
      </c>
      <c r="L69" s="64">
        <v>101668</v>
      </c>
      <c r="M69" s="64">
        <v>1124.0914364390701</v>
      </c>
      <c r="N69" s="49">
        <v>1086.1400000000001</v>
      </c>
      <c r="O69" s="64">
        <v>34201923.5101128</v>
      </c>
      <c r="P69" s="64">
        <v>2428.0520000000001</v>
      </c>
      <c r="Q69" s="64">
        <v>14086.157755316901</v>
      </c>
      <c r="R69" s="50">
        <v>17156.36</v>
      </c>
      <c r="S69" s="22" t="str">
        <f t="shared" si="5"/>
        <v>0</v>
      </c>
      <c r="T69" s="22" t="str">
        <f t="shared" ref="T69:T91" si="7">IF(AND(Q69&lt;=R69),"1","0")</f>
        <v>1</v>
      </c>
      <c r="U69" s="22" t="str">
        <f t="shared" si="6"/>
        <v>0</v>
      </c>
    </row>
    <row r="70" spans="1:21" ht="24.6" x14ac:dyDescent="0.4">
      <c r="A70" s="22" t="s">
        <v>188</v>
      </c>
      <c r="B70" s="29" t="s">
        <v>98</v>
      </c>
      <c r="C70" s="29" t="s">
        <v>80</v>
      </c>
      <c r="D70" s="46" t="s">
        <v>294</v>
      </c>
      <c r="E70" s="22" t="s">
        <v>178</v>
      </c>
      <c r="F70" s="22" t="s">
        <v>190</v>
      </c>
      <c r="G70" s="22">
        <v>30</v>
      </c>
      <c r="H70" s="30">
        <v>28321</v>
      </c>
      <c r="I70" s="22">
        <v>5</v>
      </c>
      <c r="J70" s="62" t="s">
        <v>218</v>
      </c>
      <c r="K70" s="64">
        <v>79306986.915601507</v>
      </c>
      <c r="L70" s="64">
        <v>75924</v>
      </c>
      <c r="M70" s="64">
        <v>1044.5575432748701</v>
      </c>
      <c r="N70" s="49">
        <v>1048.99</v>
      </c>
      <c r="O70" s="64">
        <v>40679999.434398502</v>
      </c>
      <c r="P70" s="64">
        <v>2351.7408</v>
      </c>
      <c r="Q70" s="64">
        <v>17297.8244177243</v>
      </c>
      <c r="R70" s="50">
        <v>18328.93</v>
      </c>
      <c r="S70" s="22" t="str">
        <f t="shared" si="5"/>
        <v>1</v>
      </c>
      <c r="T70" s="22" t="str">
        <f t="shared" si="7"/>
        <v>1</v>
      </c>
      <c r="U70" s="22" t="str">
        <f t="shared" si="6"/>
        <v>1</v>
      </c>
    </row>
    <row r="71" spans="1:21" ht="24.6" x14ac:dyDescent="0.4">
      <c r="A71" s="22" t="s">
        <v>188</v>
      </c>
      <c r="B71" s="29" t="s">
        <v>103</v>
      </c>
      <c r="C71" s="29" t="s">
        <v>0</v>
      </c>
      <c r="D71" s="46" t="s">
        <v>104</v>
      </c>
      <c r="E71" s="22" t="s">
        <v>177</v>
      </c>
      <c r="F71" s="22" t="s">
        <v>195</v>
      </c>
      <c r="G71" s="22">
        <v>1155</v>
      </c>
      <c r="H71" s="30">
        <v>260627</v>
      </c>
      <c r="I71" s="22">
        <v>20</v>
      </c>
      <c r="J71" s="62" t="s">
        <v>227</v>
      </c>
      <c r="K71" s="64">
        <v>1517807094.62835</v>
      </c>
      <c r="L71" s="64">
        <v>889901</v>
      </c>
      <c r="M71" s="64">
        <v>1705.5909529580799</v>
      </c>
      <c r="N71" s="49">
        <v>2039.26</v>
      </c>
      <c r="O71" s="64">
        <v>2628288968.6916499</v>
      </c>
      <c r="P71" s="64">
        <v>184640.9957</v>
      </c>
      <c r="Q71" s="64">
        <v>14234.5905291912</v>
      </c>
      <c r="R71" s="50">
        <v>17519.55</v>
      </c>
      <c r="S71" s="22" t="str">
        <f t="shared" si="5"/>
        <v>1</v>
      </c>
      <c r="T71" s="22" t="str">
        <f t="shared" si="7"/>
        <v>1</v>
      </c>
      <c r="U71" s="22" t="str">
        <f t="shared" si="6"/>
        <v>1</v>
      </c>
    </row>
    <row r="72" spans="1:21" ht="24.6" x14ac:dyDescent="0.4">
      <c r="A72" s="22" t="s">
        <v>188</v>
      </c>
      <c r="B72" s="29" t="s">
        <v>103</v>
      </c>
      <c r="C72" s="29" t="s">
        <v>10</v>
      </c>
      <c r="D72" s="46" t="s">
        <v>105</v>
      </c>
      <c r="E72" s="22" t="s">
        <v>178</v>
      </c>
      <c r="F72" s="22" t="s">
        <v>191</v>
      </c>
      <c r="G72" s="22">
        <v>60</v>
      </c>
      <c r="H72" s="30">
        <v>50158</v>
      </c>
      <c r="I72" s="22">
        <v>10</v>
      </c>
      <c r="J72" s="62" t="s">
        <v>219</v>
      </c>
      <c r="K72" s="64">
        <v>121306169.64758</v>
      </c>
      <c r="L72" s="64">
        <v>145203</v>
      </c>
      <c r="M72" s="64">
        <v>835.42467888115402</v>
      </c>
      <c r="N72" s="49">
        <v>1086.1400000000001</v>
      </c>
      <c r="O72" s="64">
        <v>36231483.152419701</v>
      </c>
      <c r="P72" s="64">
        <v>3955.4839000000002</v>
      </c>
      <c r="Q72" s="64">
        <v>9159.8105486966397</v>
      </c>
      <c r="R72" s="50">
        <v>17156.36</v>
      </c>
      <c r="S72" s="22" t="str">
        <f t="shared" si="5"/>
        <v>1</v>
      </c>
      <c r="T72" s="22" t="str">
        <f t="shared" si="7"/>
        <v>1</v>
      </c>
      <c r="U72" s="22" t="str">
        <f t="shared" si="6"/>
        <v>1</v>
      </c>
    </row>
    <row r="73" spans="1:21" ht="24.6" x14ac:dyDescent="0.4">
      <c r="A73" s="22" t="s">
        <v>188</v>
      </c>
      <c r="B73" s="29" t="s">
        <v>103</v>
      </c>
      <c r="C73" s="29" t="s">
        <v>11</v>
      </c>
      <c r="D73" s="46" t="s">
        <v>106</v>
      </c>
      <c r="E73" s="22" t="s">
        <v>178</v>
      </c>
      <c r="F73" s="22" t="s">
        <v>191</v>
      </c>
      <c r="G73" s="22">
        <v>60</v>
      </c>
      <c r="H73" s="30">
        <v>48061</v>
      </c>
      <c r="I73" s="22">
        <v>9</v>
      </c>
      <c r="J73" s="62" t="s">
        <v>283</v>
      </c>
      <c r="K73" s="64">
        <v>90250665.739172295</v>
      </c>
      <c r="L73" s="64">
        <v>122918</v>
      </c>
      <c r="M73" s="64">
        <v>734.23473973846296</v>
      </c>
      <c r="N73" s="49">
        <v>1022.58</v>
      </c>
      <c r="O73" s="64">
        <v>47417626.600827597</v>
      </c>
      <c r="P73" s="64">
        <v>3460.8166999999999</v>
      </c>
      <c r="Q73" s="64">
        <v>13701.282301610399</v>
      </c>
      <c r="R73" s="52">
        <v>17295.560000000001</v>
      </c>
      <c r="S73" s="22" t="str">
        <f t="shared" si="5"/>
        <v>1</v>
      </c>
      <c r="T73" s="22" t="str">
        <f t="shared" si="7"/>
        <v>1</v>
      </c>
      <c r="U73" s="22" t="str">
        <f t="shared" si="6"/>
        <v>1</v>
      </c>
    </row>
    <row r="74" spans="1:21" ht="24.6" x14ac:dyDescent="0.4">
      <c r="A74" s="31" t="s">
        <v>188</v>
      </c>
      <c r="B74" s="32" t="s">
        <v>103</v>
      </c>
      <c r="C74" s="32" t="s">
        <v>12</v>
      </c>
      <c r="D74" s="48" t="s">
        <v>107</v>
      </c>
      <c r="E74" s="31" t="s">
        <v>179</v>
      </c>
      <c r="F74" s="31" t="s">
        <v>189</v>
      </c>
      <c r="G74" s="31">
        <v>296</v>
      </c>
      <c r="H74" s="33">
        <v>81488</v>
      </c>
      <c r="I74" s="31">
        <v>16</v>
      </c>
      <c r="J74" s="62" t="s">
        <v>216</v>
      </c>
      <c r="K74" s="64">
        <v>284838590.35701299</v>
      </c>
      <c r="L74" s="64">
        <v>319235</v>
      </c>
      <c r="M74" s="64">
        <v>892.25363872073297</v>
      </c>
      <c r="N74" s="49">
        <v>1162.52</v>
      </c>
      <c r="O74" s="64">
        <v>388981102.12298697</v>
      </c>
      <c r="P74" s="64">
        <v>33174.160000000003</v>
      </c>
      <c r="Q74" s="64">
        <v>11725.424309853999</v>
      </c>
      <c r="R74" s="50">
        <v>18035.23</v>
      </c>
      <c r="S74" s="22" t="str">
        <f t="shared" si="5"/>
        <v>1</v>
      </c>
      <c r="T74" s="22" t="str">
        <f t="shared" si="7"/>
        <v>1</v>
      </c>
      <c r="U74" s="22" t="str">
        <f t="shared" si="6"/>
        <v>1</v>
      </c>
    </row>
    <row r="75" spans="1:21" ht="24.6" x14ac:dyDescent="0.4">
      <c r="A75" s="22" t="s">
        <v>188</v>
      </c>
      <c r="B75" s="29" t="s">
        <v>103</v>
      </c>
      <c r="C75" s="29" t="s">
        <v>13</v>
      </c>
      <c r="D75" s="46" t="s">
        <v>108</v>
      </c>
      <c r="E75" s="22" t="s">
        <v>178</v>
      </c>
      <c r="F75" s="22" t="s">
        <v>194</v>
      </c>
      <c r="G75" s="22">
        <v>10</v>
      </c>
      <c r="H75" s="30">
        <v>3920</v>
      </c>
      <c r="I75" s="22">
        <v>2</v>
      </c>
      <c r="J75" s="62" t="s">
        <v>221</v>
      </c>
      <c r="K75" s="64">
        <v>36817634.022855997</v>
      </c>
      <c r="L75" s="64">
        <v>30412</v>
      </c>
      <c r="M75" s="64">
        <v>1210.62850265869</v>
      </c>
      <c r="N75" s="51">
        <v>1181.73</v>
      </c>
      <c r="O75" s="64">
        <v>12955681.837144</v>
      </c>
      <c r="P75" s="64">
        <v>696.46690000000001</v>
      </c>
      <c r="Q75" s="64">
        <v>18602.0065521334</v>
      </c>
      <c r="R75" s="52">
        <v>21803.74</v>
      </c>
      <c r="S75" s="22" t="str">
        <f t="shared" si="5"/>
        <v>0</v>
      </c>
      <c r="T75" s="22" t="str">
        <f t="shared" si="7"/>
        <v>1</v>
      </c>
      <c r="U75" s="22" t="str">
        <f t="shared" si="6"/>
        <v>0</v>
      </c>
    </row>
    <row r="76" spans="1:21" ht="24.6" x14ac:dyDescent="0.4">
      <c r="A76" s="22" t="s">
        <v>188</v>
      </c>
      <c r="B76" s="29" t="s">
        <v>103</v>
      </c>
      <c r="C76" s="29" t="s">
        <v>14</v>
      </c>
      <c r="D76" s="46" t="s">
        <v>109</v>
      </c>
      <c r="E76" s="22" t="s">
        <v>178</v>
      </c>
      <c r="F76" s="22" t="s">
        <v>190</v>
      </c>
      <c r="G76" s="22">
        <v>40</v>
      </c>
      <c r="H76" s="30">
        <v>35655</v>
      </c>
      <c r="I76" s="22">
        <v>6</v>
      </c>
      <c r="J76" s="62" t="s">
        <v>217</v>
      </c>
      <c r="K76" s="64">
        <v>86685085.361530304</v>
      </c>
      <c r="L76" s="64">
        <v>103168</v>
      </c>
      <c r="M76" s="64">
        <v>840.23229452475903</v>
      </c>
      <c r="N76" s="49">
        <v>1051.83</v>
      </c>
      <c r="O76" s="64">
        <v>36721021.788469702</v>
      </c>
      <c r="P76" s="64">
        <v>3072.1985</v>
      </c>
      <c r="Q76" s="64">
        <v>11952.6852800917</v>
      </c>
      <c r="R76" s="50">
        <v>18244.95</v>
      </c>
      <c r="S76" s="22" t="str">
        <f t="shared" si="5"/>
        <v>1</v>
      </c>
      <c r="T76" s="22" t="str">
        <f t="shared" si="7"/>
        <v>1</v>
      </c>
      <c r="U76" s="22" t="str">
        <f t="shared" si="6"/>
        <v>1</v>
      </c>
    </row>
    <row r="77" spans="1:21" ht="24.6" x14ac:dyDescent="0.4">
      <c r="A77" s="22" t="s">
        <v>188</v>
      </c>
      <c r="B77" s="29" t="s">
        <v>103</v>
      </c>
      <c r="C77" s="29" t="s">
        <v>15</v>
      </c>
      <c r="D77" s="46" t="s">
        <v>110</v>
      </c>
      <c r="E77" s="22" t="s">
        <v>178</v>
      </c>
      <c r="F77" s="22" t="s">
        <v>192</v>
      </c>
      <c r="G77" s="22">
        <v>147</v>
      </c>
      <c r="H77" s="30">
        <v>89783</v>
      </c>
      <c r="I77" s="22">
        <v>13</v>
      </c>
      <c r="J77" s="62" t="s">
        <v>220</v>
      </c>
      <c r="K77" s="64">
        <v>174297983.42316401</v>
      </c>
      <c r="L77" s="64">
        <v>203718</v>
      </c>
      <c r="M77" s="64">
        <v>855.58459941273895</v>
      </c>
      <c r="N77" s="49">
        <v>1025.52</v>
      </c>
      <c r="O77" s="64">
        <v>204945492.02683601</v>
      </c>
      <c r="P77" s="64">
        <v>15068.125700000001</v>
      </c>
      <c r="Q77" s="64">
        <v>13601.2597789011</v>
      </c>
      <c r="R77" s="50">
        <v>16532.939999999999</v>
      </c>
      <c r="S77" s="22" t="str">
        <f t="shared" si="5"/>
        <v>1</v>
      </c>
      <c r="T77" s="22" t="str">
        <f t="shared" si="7"/>
        <v>1</v>
      </c>
      <c r="U77" s="22" t="str">
        <f t="shared" si="6"/>
        <v>1</v>
      </c>
    </row>
    <row r="78" spans="1:21" ht="24.6" x14ac:dyDescent="0.4">
      <c r="A78" s="22" t="s">
        <v>188</v>
      </c>
      <c r="B78" s="29" t="s">
        <v>103</v>
      </c>
      <c r="C78" s="29" t="s">
        <v>16</v>
      </c>
      <c r="D78" s="46" t="s">
        <v>111</v>
      </c>
      <c r="E78" s="22" t="s">
        <v>178</v>
      </c>
      <c r="F78" s="22" t="s">
        <v>190</v>
      </c>
      <c r="G78" s="22">
        <v>35</v>
      </c>
      <c r="H78" s="30">
        <v>24417</v>
      </c>
      <c r="I78" s="22">
        <v>5</v>
      </c>
      <c r="J78" s="62" t="s">
        <v>218</v>
      </c>
      <c r="K78" s="64">
        <v>59664176.312766597</v>
      </c>
      <c r="L78" s="64">
        <v>74291</v>
      </c>
      <c r="M78" s="64">
        <v>803.11445952762199</v>
      </c>
      <c r="N78" s="49">
        <v>1048.99</v>
      </c>
      <c r="O78" s="64">
        <v>24096216.157233398</v>
      </c>
      <c r="P78" s="64">
        <v>1811.09</v>
      </c>
      <c r="Q78" s="64">
        <v>13304.814314712899</v>
      </c>
      <c r="R78" s="50">
        <v>18328.93</v>
      </c>
      <c r="S78" s="22" t="str">
        <f t="shared" si="5"/>
        <v>1</v>
      </c>
      <c r="T78" s="22" t="str">
        <f t="shared" si="7"/>
        <v>1</v>
      </c>
      <c r="U78" s="22" t="str">
        <f t="shared" si="6"/>
        <v>1</v>
      </c>
    </row>
    <row r="79" spans="1:21" ht="24.6" x14ac:dyDescent="0.4">
      <c r="A79" s="22" t="s">
        <v>188</v>
      </c>
      <c r="B79" s="29" t="s">
        <v>103</v>
      </c>
      <c r="C79" s="29" t="s">
        <v>17</v>
      </c>
      <c r="D79" s="46" t="s">
        <v>112</v>
      </c>
      <c r="E79" s="22" t="s">
        <v>178</v>
      </c>
      <c r="F79" s="22" t="s">
        <v>190</v>
      </c>
      <c r="G79" s="22">
        <v>30</v>
      </c>
      <c r="H79" s="30">
        <v>29145</v>
      </c>
      <c r="I79" s="22">
        <v>5</v>
      </c>
      <c r="J79" s="62" t="s">
        <v>218</v>
      </c>
      <c r="K79" s="64">
        <v>63873026.532603398</v>
      </c>
      <c r="L79" s="64">
        <v>77409</v>
      </c>
      <c r="M79" s="64">
        <v>825.13695478049601</v>
      </c>
      <c r="N79" s="49">
        <v>1048.99</v>
      </c>
      <c r="O79" s="64">
        <v>25956805.4973966</v>
      </c>
      <c r="P79" s="64">
        <v>1902.7639999999999</v>
      </c>
      <c r="Q79" s="64">
        <v>13641.6315935117</v>
      </c>
      <c r="R79" s="50">
        <v>18328.93</v>
      </c>
      <c r="S79" s="22" t="str">
        <f t="shared" si="5"/>
        <v>1</v>
      </c>
      <c r="T79" s="22" t="str">
        <f t="shared" si="7"/>
        <v>1</v>
      </c>
      <c r="U79" s="22" t="str">
        <f t="shared" si="6"/>
        <v>1</v>
      </c>
    </row>
    <row r="80" spans="1:21" ht="24.6" x14ac:dyDescent="0.4">
      <c r="A80" s="22" t="s">
        <v>188</v>
      </c>
      <c r="B80" s="29" t="s">
        <v>103</v>
      </c>
      <c r="C80" s="29" t="s">
        <v>18</v>
      </c>
      <c r="D80" s="46" t="s">
        <v>113</v>
      </c>
      <c r="E80" s="22" t="s">
        <v>178</v>
      </c>
      <c r="F80" s="22" t="s">
        <v>190</v>
      </c>
      <c r="G80" s="22">
        <v>30</v>
      </c>
      <c r="H80" s="30">
        <v>35092</v>
      </c>
      <c r="I80" s="22">
        <v>6</v>
      </c>
      <c r="J80" s="62" t="s">
        <v>217</v>
      </c>
      <c r="K80" s="64">
        <v>77142658.967318207</v>
      </c>
      <c r="L80" s="64">
        <v>88725</v>
      </c>
      <c r="M80" s="64">
        <v>869.45797652655006</v>
      </c>
      <c r="N80" s="49">
        <v>1051.83</v>
      </c>
      <c r="O80" s="64">
        <v>36719021.752681799</v>
      </c>
      <c r="P80" s="64">
        <v>3105.71</v>
      </c>
      <c r="Q80" s="64">
        <v>11823.068397462001</v>
      </c>
      <c r="R80" s="50">
        <v>18244.95</v>
      </c>
      <c r="S80" s="22" t="str">
        <f t="shared" si="5"/>
        <v>1</v>
      </c>
      <c r="T80" s="22" t="str">
        <f t="shared" si="7"/>
        <v>1</v>
      </c>
      <c r="U80" s="22" t="str">
        <f t="shared" si="6"/>
        <v>1</v>
      </c>
    </row>
    <row r="81" spans="1:21" ht="24.6" x14ac:dyDescent="0.4">
      <c r="A81" s="22" t="s">
        <v>188</v>
      </c>
      <c r="B81" s="29" t="s">
        <v>103</v>
      </c>
      <c r="C81" s="29" t="s">
        <v>19</v>
      </c>
      <c r="D81" s="46" t="s">
        <v>114</v>
      </c>
      <c r="E81" s="22" t="s">
        <v>178</v>
      </c>
      <c r="F81" s="22" t="s">
        <v>191</v>
      </c>
      <c r="G81" s="22">
        <v>60</v>
      </c>
      <c r="H81" s="30">
        <v>42085</v>
      </c>
      <c r="I81" s="22">
        <v>9</v>
      </c>
      <c r="J81" s="62" t="s">
        <v>283</v>
      </c>
      <c r="K81" s="64">
        <v>125208835.31725299</v>
      </c>
      <c r="L81" s="64">
        <v>127134</v>
      </c>
      <c r="M81" s="64">
        <v>984.85720041258105</v>
      </c>
      <c r="N81" s="49">
        <v>1022.58</v>
      </c>
      <c r="O81" s="64">
        <v>50164621.312746897</v>
      </c>
      <c r="P81" s="64">
        <v>4418.9553999999998</v>
      </c>
      <c r="Q81" s="64">
        <v>11352.144742793</v>
      </c>
      <c r="R81" s="52">
        <v>17295.560000000001</v>
      </c>
      <c r="S81" s="22" t="str">
        <f t="shared" si="5"/>
        <v>1</v>
      </c>
      <c r="T81" s="22" t="str">
        <f t="shared" si="7"/>
        <v>1</v>
      </c>
      <c r="U81" s="22" t="str">
        <f t="shared" si="6"/>
        <v>1</v>
      </c>
    </row>
    <row r="82" spans="1:21" ht="24.6" x14ac:dyDescent="0.4">
      <c r="A82" s="22" t="s">
        <v>188</v>
      </c>
      <c r="B82" s="29" t="s">
        <v>103</v>
      </c>
      <c r="C82" s="29" t="s">
        <v>20</v>
      </c>
      <c r="D82" s="46" t="s">
        <v>115</v>
      </c>
      <c r="E82" s="22" t="s">
        <v>178</v>
      </c>
      <c r="F82" s="22" t="s">
        <v>192</v>
      </c>
      <c r="G82" s="22">
        <v>294</v>
      </c>
      <c r="H82" s="30">
        <v>84895</v>
      </c>
      <c r="I82" s="22">
        <v>13</v>
      </c>
      <c r="J82" s="62" t="s">
        <v>220</v>
      </c>
      <c r="K82" s="64">
        <v>153421103.18239799</v>
      </c>
      <c r="L82" s="64">
        <v>253726</v>
      </c>
      <c r="M82" s="64">
        <v>604.67237564300797</v>
      </c>
      <c r="N82" s="49">
        <v>1025.52</v>
      </c>
      <c r="O82" s="64">
        <v>176676063.95760199</v>
      </c>
      <c r="P82" s="64">
        <v>17941.518800000002</v>
      </c>
      <c r="Q82" s="64">
        <v>9847.3304254265295</v>
      </c>
      <c r="R82" s="50">
        <v>16532.939999999999</v>
      </c>
      <c r="S82" s="22" t="str">
        <f t="shared" si="5"/>
        <v>1</v>
      </c>
      <c r="T82" s="22" t="str">
        <f t="shared" si="7"/>
        <v>1</v>
      </c>
      <c r="U82" s="22" t="str">
        <f t="shared" si="6"/>
        <v>1</v>
      </c>
    </row>
    <row r="83" spans="1:21" ht="24.6" x14ac:dyDescent="0.4">
      <c r="A83" s="22" t="s">
        <v>188</v>
      </c>
      <c r="B83" s="29" t="s">
        <v>103</v>
      </c>
      <c r="C83" s="29" t="s">
        <v>21</v>
      </c>
      <c r="D83" s="46" t="s">
        <v>308</v>
      </c>
      <c r="E83" s="22" t="s">
        <v>178</v>
      </c>
      <c r="F83" s="22" t="s">
        <v>190</v>
      </c>
      <c r="G83" s="22">
        <v>70</v>
      </c>
      <c r="H83" s="30">
        <v>46566</v>
      </c>
      <c r="I83" s="22">
        <v>6</v>
      </c>
      <c r="J83" s="62" t="s">
        <v>217</v>
      </c>
      <c r="K83" s="64">
        <v>104279501.417551</v>
      </c>
      <c r="L83" s="64">
        <v>137376</v>
      </c>
      <c r="M83" s="64">
        <v>759.08092692719799</v>
      </c>
      <c r="N83" s="49">
        <v>1051.83</v>
      </c>
      <c r="O83" s="64">
        <v>54243397.722449198</v>
      </c>
      <c r="P83" s="64">
        <v>4237.2898999999998</v>
      </c>
      <c r="Q83" s="64">
        <v>12801.4365319798</v>
      </c>
      <c r="R83" s="50">
        <v>18244.95</v>
      </c>
      <c r="S83" s="22" t="str">
        <f t="shared" si="5"/>
        <v>1</v>
      </c>
      <c r="T83" s="22" t="str">
        <f t="shared" si="7"/>
        <v>1</v>
      </c>
      <c r="U83" s="22" t="str">
        <f t="shared" si="6"/>
        <v>1</v>
      </c>
    </row>
    <row r="84" spans="1:21" ht="24.6" x14ac:dyDescent="0.4">
      <c r="A84" s="22" t="s">
        <v>188</v>
      </c>
      <c r="B84" s="29" t="s">
        <v>103</v>
      </c>
      <c r="C84" s="29" t="s">
        <v>22</v>
      </c>
      <c r="D84" s="46" t="s">
        <v>116</v>
      </c>
      <c r="E84" s="22" t="s">
        <v>178</v>
      </c>
      <c r="F84" s="22" t="s">
        <v>192</v>
      </c>
      <c r="G84" s="22">
        <v>126</v>
      </c>
      <c r="H84" s="30">
        <v>86888</v>
      </c>
      <c r="I84" s="22">
        <v>13</v>
      </c>
      <c r="J84" s="62" t="s">
        <v>220</v>
      </c>
      <c r="K84" s="64">
        <v>163332517.58374</v>
      </c>
      <c r="L84" s="64">
        <v>209494</v>
      </c>
      <c r="M84" s="64">
        <v>779.65248448041405</v>
      </c>
      <c r="N84" s="49">
        <v>1025.52</v>
      </c>
      <c r="O84" s="64">
        <v>117583672.14625999</v>
      </c>
      <c r="P84" s="64">
        <v>11035.1518</v>
      </c>
      <c r="Q84" s="64">
        <v>10655.374232936299</v>
      </c>
      <c r="R84" s="50">
        <v>16532.939999999999</v>
      </c>
      <c r="S84" s="22" t="str">
        <f t="shared" si="5"/>
        <v>1</v>
      </c>
      <c r="T84" s="22" t="str">
        <f t="shared" si="7"/>
        <v>1</v>
      </c>
      <c r="U84" s="22" t="str">
        <f t="shared" si="6"/>
        <v>1</v>
      </c>
    </row>
    <row r="85" spans="1:21" ht="24.6" x14ac:dyDescent="0.4">
      <c r="A85" s="22" t="s">
        <v>188</v>
      </c>
      <c r="B85" s="29" t="s">
        <v>103</v>
      </c>
      <c r="C85" s="29" t="s">
        <v>23</v>
      </c>
      <c r="D85" s="46" t="s">
        <v>117</v>
      </c>
      <c r="E85" s="22" t="s">
        <v>178</v>
      </c>
      <c r="F85" s="22" t="s">
        <v>190</v>
      </c>
      <c r="G85" s="22">
        <v>30</v>
      </c>
      <c r="H85" s="30">
        <v>22098</v>
      </c>
      <c r="I85" s="22">
        <v>5</v>
      </c>
      <c r="J85" s="62" t="s">
        <v>218</v>
      </c>
      <c r="K85" s="64">
        <v>71160457.679321304</v>
      </c>
      <c r="L85" s="64">
        <v>86910</v>
      </c>
      <c r="M85" s="64">
        <v>818.78331238431997</v>
      </c>
      <c r="N85" s="49">
        <v>1048.99</v>
      </c>
      <c r="O85" s="64">
        <v>15322329.0406787</v>
      </c>
      <c r="P85" s="64">
        <v>2039.2709</v>
      </c>
      <c r="Q85" s="64">
        <v>7513.6309946259298</v>
      </c>
      <c r="R85" s="50">
        <v>18328.93</v>
      </c>
      <c r="S85" s="22" t="str">
        <f t="shared" si="5"/>
        <v>1</v>
      </c>
      <c r="T85" s="22" t="str">
        <f t="shared" si="7"/>
        <v>1</v>
      </c>
      <c r="U85" s="22" t="str">
        <f t="shared" si="6"/>
        <v>1</v>
      </c>
    </row>
    <row r="86" spans="1:21" ht="24.6" x14ac:dyDescent="0.4">
      <c r="A86" s="22" t="s">
        <v>188</v>
      </c>
      <c r="B86" s="29" t="s">
        <v>103</v>
      </c>
      <c r="C86" s="29" t="s">
        <v>24</v>
      </c>
      <c r="D86" s="46" t="s">
        <v>118</v>
      </c>
      <c r="E86" s="22" t="s">
        <v>178</v>
      </c>
      <c r="F86" s="22" t="s">
        <v>190</v>
      </c>
      <c r="G86" s="22">
        <v>30</v>
      </c>
      <c r="H86" s="30">
        <v>20546</v>
      </c>
      <c r="I86" s="22">
        <v>5</v>
      </c>
      <c r="J86" s="62" t="s">
        <v>218</v>
      </c>
      <c r="K86" s="64">
        <v>53835252.834768899</v>
      </c>
      <c r="L86" s="64">
        <v>67879</v>
      </c>
      <c r="M86" s="64">
        <v>793.106157055479</v>
      </c>
      <c r="N86" s="49">
        <v>1048.99</v>
      </c>
      <c r="O86" s="64">
        <v>25680192.005231101</v>
      </c>
      <c r="P86" s="64">
        <v>2003.4149</v>
      </c>
      <c r="Q86" s="64">
        <v>12818.2095507182</v>
      </c>
      <c r="R86" s="50">
        <v>18328.93</v>
      </c>
      <c r="S86" s="22" t="str">
        <f t="shared" si="5"/>
        <v>1</v>
      </c>
      <c r="T86" s="22" t="str">
        <f t="shared" si="7"/>
        <v>1</v>
      </c>
      <c r="U86" s="22" t="str">
        <f t="shared" si="6"/>
        <v>1</v>
      </c>
    </row>
    <row r="87" spans="1:21" ht="24.6" x14ac:dyDescent="0.4">
      <c r="A87" s="22" t="s">
        <v>188</v>
      </c>
      <c r="B87" s="29" t="s">
        <v>103</v>
      </c>
      <c r="C87" s="29" t="s">
        <v>25</v>
      </c>
      <c r="D87" s="46" t="s">
        <v>119</v>
      </c>
      <c r="E87" s="22" t="s">
        <v>178</v>
      </c>
      <c r="F87" s="22" t="s">
        <v>190</v>
      </c>
      <c r="G87" s="22">
        <v>30</v>
      </c>
      <c r="H87" s="30">
        <v>23229</v>
      </c>
      <c r="I87" s="22">
        <v>5</v>
      </c>
      <c r="J87" s="62" t="s">
        <v>218</v>
      </c>
      <c r="K87" s="64">
        <v>49897617.5576654</v>
      </c>
      <c r="L87" s="64">
        <v>66009</v>
      </c>
      <c r="M87" s="64">
        <v>755.92142825471296</v>
      </c>
      <c r="N87" s="49">
        <v>1048.99</v>
      </c>
      <c r="O87" s="64">
        <v>32017775.712334599</v>
      </c>
      <c r="P87" s="64">
        <v>2756.0120000000002</v>
      </c>
      <c r="Q87" s="64">
        <v>11617.429718134301</v>
      </c>
      <c r="R87" s="50">
        <v>18328.93</v>
      </c>
      <c r="S87" s="22" t="str">
        <f t="shared" si="5"/>
        <v>1</v>
      </c>
      <c r="T87" s="22" t="str">
        <f t="shared" si="7"/>
        <v>1</v>
      </c>
      <c r="U87" s="22" t="str">
        <f t="shared" si="6"/>
        <v>1</v>
      </c>
    </row>
    <row r="88" spans="1:21" ht="24.6" x14ac:dyDescent="0.4">
      <c r="A88" s="22" t="s">
        <v>188</v>
      </c>
      <c r="B88" s="29" t="s">
        <v>103</v>
      </c>
      <c r="C88" s="29" t="s">
        <v>26</v>
      </c>
      <c r="D88" s="46" t="s">
        <v>120</v>
      </c>
      <c r="E88" s="22" t="s">
        <v>178</v>
      </c>
      <c r="F88" s="22" t="s">
        <v>190</v>
      </c>
      <c r="G88" s="22">
        <v>30</v>
      </c>
      <c r="H88" s="30">
        <v>19357</v>
      </c>
      <c r="I88" s="22">
        <v>5</v>
      </c>
      <c r="J88" s="62" t="s">
        <v>218</v>
      </c>
      <c r="K88" s="64">
        <v>55958710.437248297</v>
      </c>
      <c r="L88" s="64">
        <v>68828</v>
      </c>
      <c r="M88" s="64">
        <v>813.022468141574</v>
      </c>
      <c r="N88" s="49">
        <v>1048.99</v>
      </c>
      <c r="O88" s="64">
        <v>23591037.372751702</v>
      </c>
      <c r="P88" s="64">
        <v>2077.2197000000001</v>
      </c>
      <c r="Q88" s="64">
        <v>11357.025630342199</v>
      </c>
      <c r="R88" s="50">
        <v>18328.93</v>
      </c>
      <c r="S88" s="22" t="str">
        <f t="shared" si="5"/>
        <v>1</v>
      </c>
      <c r="T88" s="22" t="str">
        <f t="shared" si="7"/>
        <v>1</v>
      </c>
      <c r="U88" s="22" t="str">
        <f t="shared" si="6"/>
        <v>1</v>
      </c>
    </row>
    <row r="89" spans="1:21" ht="24.6" x14ac:dyDescent="0.4">
      <c r="A89" s="22" t="s">
        <v>188</v>
      </c>
      <c r="B89" s="29" t="s">
        <v>103</v>
      </c>
      <c r="C89" s="29" t="s">
        <v>72</v>
      </c>
      <c r="D89" s="46" t="s">
        <v>295</v>
      </c>
      <c r="E89" s="22" t="s">
        <v>178</v>
      </c>
      <c r="F89" s="22" t="s">
        <v>192</v>
      </c>
      <c r="G89" s="22">
        <v>138</v>
      </c>
      <c r="H89" s="30">
        <v>96461</v>
      </c>
      <c r="I89" s="22">
        <v>13</v>
      </c>
      <c r="J89" s="62" t="s">
        <v>220</v>
      </c>
      <c r="K89" s="64">
        <v>206284790.66470999</v>
      </c>
      <c r="L89" s="64">
        <v>293380</v>
      </c>
      <c r="M89" s="64">
        <v>703.13174267063096</v>
      </c>
      <c r="N89" s="49">
        <v>1025.52</v>
      </c>
      <c r="O89" s="64">
        <v>189493018.60529</v>
      </c>
      <c r="P89" s="64">
        <v>14566.25</v>
      </c>
      <c r="Q89" s="64">
        <v>13009.046158434099</v>
      </c>
      <c r="R89" s="50">
        <v>16532.939999999999</v>
      </c>
      <c r="S89" s="22" t="str">
        <f t="shared" si="5"/>
        <v>1</v>
      </c>
      <c r="T89" s="22" t="str">
        <f t="shared" si="7"/>
        <v>1</v>
      </c>
      <c r="U89" s="22" t="str">
        <f t="shared" si="6"/>
        <v>1</v>
      </c>
    </row>
    <row r="90" spans="1:21" ht="24.6" x14ac:dyDescent="0.4">
      <c r="A90" s="22" t="s">
        <v>188</v>
      </c>
      <c r="B90" s="29" t="s">
        <v>103</v>
      </c>
      <c r="C90" s="29" t="s">
        <v>81</v>
      </c>
      <c r="D90" s="46" t="s">
        <v>121</v>
      </c>
      <c r="E90" s="22" t="s">
        <v>178</v>
      </c>
      <c r="F90" s="22" t="s">
        <v>190</v>
      </c>
      <c r="G90" s="22">
        <v>30</v>
      </c>
      <c r="H90" s="30">
        <v>17958</v>
      </c>
      <c r="I90" s="22">
        <v>5</v>
      </c>
      <c r="J90" s="62" t="s">
        <v>218</v>
      </c>
      <c r="K90" s="64">
        <v>49040332.944374003</v>
      </c>
      <c r="L90" s="64">
        <v>60628</v>
      </c>
      <c r="M90" s="64">
        <v>808.87268167140599</v>
      </c>
      <c r="N90" s="49">
        <v>1048.99</v>
      </c>
      <c r="O90" s="64">
        <v>20717389.535626002</v>
      </c>
      <c r="P90" s="64">
        <v>1627.2759000000001</v>
      </c>
      <c r="Q90" s="64">
        <v>12731.331875329801</v>
      </c>
      <c r="R90" s="50">
        <v>18328.93</v>
      </c>
      <c r="S90" s="22" t="str">
        <f t="shared" si="5"/>
        <v>1</v>
      </c>
      <c r="T90" s="22" t="str">
        <f t="shared" si="7"/>
        <v>1</v>
      </c>
      <c r="U90" s="22" t="str">
        <f t="shared" si="6"/>
        <v>1</v>
      </c>
    </row>
    <row r="91" spans="1:21" ht="24.6" x14ac:dyDescent="0.4">
      <c r="A91" s="22" t="s">
        <v>188</v>
      </c>
      <c r="B91" s="29" t="s">
        <v>103</v>
      </c>
      <c r="C91" s="29" t="s">
        <v>82</v>
      </c>
      <c r="D91" s="46" t="s">
        <v>122</v>
      </c>
      <c r="E91" s="22" t="s">
        <v>178</v>
      </c>
      <c r="F91" s="22" t="s">
        <v>194</v>
      </c>
      <c r="G91" s="22">
        <v>30</v>
      </c>
      <c r="H91" s="30">
        <v>18961</v>
      </c>
      <c r="I91" s="22">
        <v>3</v>
      </c>
      <c r="J91" s="62" t="s">
        <v>226</v>
      </c>
      <c r="K91" s="64">
        <v>47419819.802287802</v>
      </c>
      <c r="L91" s="64">
        <v>57554</v>
      </c>
      <c r="M91" s="64">
        <v>823.91875112568698</v>
      </c>
      <c r="N91" s="49">
        <v>1040.96</v>
      </c>
      <c r="O91" s="64">
        <v>14559865.1977122</v>
      </c>
      <c r="P91" s="64">
        <v>1567.7959000000001</v>
      </c>
      <c r="Q91" s="64">
        <v>9286.8371436053803</v>
      </c>
      <c r="R91" s="50">
        <v>18506.48</v>
      </c>
      <c r="S91" s="22" t="str">
        <f t="shared" si="5"/>
        <v>1</v>
      </c>
      <c r="T91" s="22" t="str">
        <f t="shared" si="7"/>
        <v>1</v>
      </c>
      <c r="U91" s="22" t="str">
        <f t="shared" si="6"/>
        <v>1</v>
      </c>
    </row>
    <row r="92" spans="1:21" x14ac:dyDescent="0.4">
      <c r="A92" s="124" t="s">
        <v>172</v>
      </c>
      <c r="B92" s="125"/>
      <c r="C92" s="126"/>
      <c r="D92" s="34"/>
      <c r="E92" s="35"/>
      <c r="F92" s="35"/>
      <c r="G92" s="35"/>
      <c r="H92" s="34"/>
      <c r="I92" s="34"/>
      <c r="J92" s="34"/>
      <c r="K92" s="61"/>
      <c r="L92" s="61"/>
      <c r="M92" s="61"/>
      <c r="N92" s="34"/>
      <c r="O92" s="34"/>
      <c r="P92" s="34"/>
      <c r="Q92" s="34"/>
      <c r="R92" s="34"/>
      <c r="S92" s="34"/>
      <c r="T92" s="34"/>
      <c r="U92" s="36">
        <f>COUNTIF(U4:U91,"1")</f>
        <v>75</v>
      </c>
    </row>
    <row r="93" spans="1:21" x14ac:dyDescent="0.4">
      <c r="R93" s="1" t="s">
        <v>173</v>
      </c>
      <c r="S93" s="7">
        <f>COUNTIF(S4:S91,1)</f>
        <v>77</v>
      </c>
      <c r="T93" s="7">
        <f>COUNTIF(T4:T91,1)</f>
        <v>84</v>
      </c>
      <c r="U93" s="7">
        <f>COUNTIF(U4:U91,1)</f>
        <v>75</v>
      </c>
    </row>
    <row r="94" spans="1:21" x14ac:dyDescent="0.4">
      <c r="R94" s="1" t="s">
        <v>158</v>
      </c>
      <c r="S94" s="1">
        <f>COUNTIF(S4:S15,1)</f>
        <v>11</v>
      </c>
      <c r="T94" s="1">
        <f>COUNTIF(T4:T15,1)</f>
        <v>11</v>
      </c>
      <c r="U94" s="1">
        <f>COUNTIF(U4:U15,1)</f>
        <v>11</v>
      </c>
    </row>
    <row r="95" spans="1:21" x14ac:dyDescent="0.4">
      <c r="R95" s="1" t="s">
        <v>89</v>
      </c>
      <c r="S95" s="1">
        <f>COUNTIF(S16:S23,1)</f>
        <v>5</v>
      </c>
      <c r="T95" s="1">
        <f>COUNTIF(T16:T23,1)</f>
        <v>7</v>
      </c>
      <c r="U95" s="1">
        <f>COUNTIF(U16:U23,1)</f>
        <v>5</v>
      </c>
    </row>
    <row r="96" spans="1:21" x14ac:dyDescent="0.4">
      <c r="R96" s="1" t="s">
        <v>123</v>
      </c>
      <c r="S96" s="1">
        <f>COUNTIF(S24:S37,1)</f>
        <v>13</v>
      </c>
      <c r="T96" s="1">
        <f>COUNTIF(T24:T37,1)</f>
        <v>13</v>
      </c>
      <c r="U96" s="1">
        <f>COUNTIF(U24:U37,1)</f>
        <v>12</v>
      </c>
    </row>
    <row r="97" spans="18:21" x14ac:dyDescent="0.4">
      <c r="R97" s="1" t="s">
        <v>145</v>
      </c>
      <c r="S97" s="1">
        <f>COUNTIF(S38:S55,1)</f>
        <v>17</v>
      </c>
      <c r="T97" s="1">
        <f>COUNTIF(T38:T55,1)</f>
        <v>18</v>
      </c>
      <c r="U97" s="1">
        <f>COUNTIF(U38:U55,1)</f>
        <v>17</v>
      </c>
    </row>
    <row r="98" spans="18:21" x14ac:dyDescent="0.4">
      <c r="R98" s="1" t="s">
        <v>137</v>
      </c>
      <c r="S98" s="1">
        <f>COUNTIF(S56:S64,1)</f>
        <v>7</v>
      </c>
      <c r="T98" s="1">
        <f>COUNTIF(T56:T64,1)</f>
        <v>9</v>
      </c>
      <c r="U98" s="1">
        <f>COUNTIF(U56:U64,1)</f>
        <v>7</v>
      </c>
    </row>
    <row r="99" spans="18:21" x14ac:dyDescent="0.4">
      <c r="R99" s="1" t="s">
        <v>230</v>
      </c>
      <c r="S99" s="1">
        <f>COUNTIF(S65:S70,1)</f>
        <v>4</v>
      </c>
      <c r="T99" s="1">
        <f>COUNTIF(T65:T70,1)</f>
        <v>5</v>
      </c>
      <c r="U99" s="1">
        <f>COUNTIF(U65:U70,1)</f>
        <v>3</v>
      </c>
    </row>
    <row r="100" spans="18:21" x14ac:dyDescent="0.4">
      <c r="R100" s="1" t="s">
        <v>103</v>
      </c>
      <c r="S100" s="1">
        <f>COUNTIF(S71:S91,1)</f>
        <v>20</v>
      </c>
      <c r="T100" s="1">
        <f>COUNTIF(T71:T91,1)</f>
        <v>21</v>
      </c>
      <c r="U100" s="1">
        <f>COUNTIF(U71:U91,1)</f>
        <v>20</v>
      </c>
    </row>
  </sheetData>
  <autoFilter ref="A3:U101" xr:uid="{00000000-0009-0000-0000-000003000000}"/>
  <mergeCells count="15">
    <mergeCell ref="A92:C92"/>
    <mergeCell ref="D2:D3"/>
    <mergeCell ref="C2:C3"/>
    <mergeCell ref="B2:B3"/>
    <mergeCell ref="A2:A3"/>
    <mergeCell ref="B1:O1"/>
    <mergeCell ref="E2:E3"/>
    <mergeCell ref="K2:N2"/>
    <mergeCell ref="O2:R2"/>
    <mergeCell ref="S2:U2"/>
    <mergeCell ref="J2:J3"/>
    <mergeCell ref="I2:I3"/>
    <mergeCell ref="H2:H3"/>
    <mergeCell ref="G2:G3"/>
    <mergeCell ref="F2:F3"/>
  </mergeCells>
  <conditionalFormatting sqref="S4:U91">
    <cfRule type="containsText" dxfId="2" priority="1" operator="containsText" text="1">
      <formula>NOT(ISERROR(SEARCH("1",S4)))</formula>
    </cfRule>
    <cfRule type="containsText" dxfId="1" priority="2" operator="containsText" text="0">
      <formula>NOT(ISERROR(SEARCH("0",S4)))</formula>
    </cfRule>
    <cfRule type="containsText" dxfId="0" priority="3" stopIfTrue="1" operator="containsText" text="ไม่ผ่าน">
      <formula>NOT(ISERROR(SEARCH("ไม่ผ่าน",S4)))</formula>
    </cfRule>
  </conditionalFormatting>
  <pageMargins left="0.11811023622047245" right="0.11811023622047245" top="0.55118110236220474" bottom="0.55118110236220474" header="0.31496062992125984" footer="0.31496062992125984"/>
  <pageSetup paperSize="9" scale="47" orientation="landscape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H22"/>
  <sheetViews>
    <sheetView workbookViewId="0">
      <selection activeCell="AK13" sqref="AK13"/>
    </sheetView>
  </sheetViews>
  <sheetFormatPr defaultRowHeight="13.8" x14ac:dyDescent="0.25"/>
  <cols>
    <col min="2" max="2" width="4" customWidth="1"/>
    <col min="3" max="4" width="8.69921875" hidden="1" customWidth="1"/>
    <col min="7" max="7" width="5" customWidth="1"/>
    <col min="8" max="8" width="6.8984375" hidden="1" customWidth="1"/>
    <col min="9" max="10" width="8.69921875" hidden="1" customWidth="1"/>
    <col min="13" max="13" width="4.3984375" customWidth="1"/>
    <col min="14" max="14" width="8.69921875" hidden="1" customWidth="1"/>
    <col min="16" max="16" width="0.8984375" customWidth="1"/>
    <col min="17" max="17" width="8.69921875" hidden="1" customWidth="1"/>
    <col min="19" max="19" width="4.09765625" customWidth="1"/>
    <col min="20" max="21" width="8.69921875" hidden="1" customWidth="1"/>
    <col min="23" max="23" width="4" customWidth="1"/>
    <col min="24" max="24" width="8.69921875" hidden="1" customWidth="1"/>
    <col min="26" max="26" width="2.296875" customWidth="1"/>
    <col min="27" max="27" width="8.69921875" hidden="1" customWidth="1"/>
    <col min="29" max="29" width="2.296875" customWidth="1"/>
    <col min="30" max="30" width="8.69921875" hidden="1" customWidth="1"/>
    <col min="32" max="32" width="3.69921875" customWidth="1"/>
    <col min="34" max="34" width="2.296875" customWidth="1"/>
  </cols>
  <sheetData>
    <row r="2" spans="1:34" ht="16.8" x14ac:dyDescent="0.25">
      <c r="A2" s="156" t="s">
        <v>246</v>
      </c>
      <c r="B2" s="156"/>
      <c r="C2" s="156"/>
      <c r="D2" s="156"/>
      <c r="E2" s="156"/>
      <c r="F2" s="156"/>
      <c r="G2" s="156"/>
      <c r="H2" s="156"/>
      <c r="I2" s="156"/>
      <c r="J2" s="156"/>
      <c r="K2" s="9"/>
      <c r="L2" s="156"/>
      <c r="M2" s="156"/>
      <c r="N2" s="157"/>
      <c r="O2" s="168"/>
      <c r="P2" s="169"/>
      <c r="Q2" s="172" t="s">
        <v>247</v>
      </c>
      <c r="R2" s="172"/>
      <c r="S2" s="172"/>
      <c r="T2" s="172" t="s">
        <v>248</v>
      </c>
      <c r="U2" s="172"/>
      <c r="V2" s="172" t="s">
        <v>249</v>
      </c>
      <c r="W2" s="172"/>
      <c r="X2" s="173"/>
      <c r="Y2" s="155"/>
      <c r="Z2" s="156"/>
      <c r="AA2" s="157"/>
      <c r="AB2" s="158"/>
      <c r="AC2" s="159"/>
      <c r="AD2" s="159"/>
      <c r="AE2" s="160" t="s">
        <v>250</v>
      </c>
      <c r="AF2" s="160"/>
      <c r="AG2" s="159"/>
      <c r="AH2" s="161"/>
    </row>
    <row r="3" spans="1:34" ht="33.6" x14ac:dyDescent="0.25">
      <c r="A3" s="162" t="s">
        <v>251</v>
      </c>
      <c r="B3" s="163"/>
      <c r="C3" s="163"/>
      <c r="D3" s="164"/>
      <c r="E3" s="165" t="s">
        <v>252</v>
      </c>
      <c r="F3" s="166"/>
      <c r="G3" s="166"/>
      <c r="H3" s="166"/>
      <c r="I3" s="166"/>
      <c r="J3" s="167"/>
      <c r="K3" s="13" t="s">
        <v>253</v>
      </c>
      <c r="L3" s="168" t="s">
        <v>254</v>
      </c>
      <c r="M3" s="169"/>
      <c r="N3" s="170"/>
      <c r="O3" s="171" t="s">
        <v>255</v>
      </c>
      <c r="P3" s="172"/>
      <c r="Q3" s="14"/>
      <c r="R3" s="171" t="s">
        <v>256</v>
      </c>
      <c r="S3" s="172"/>
      <c r="T3" s="169"/>
      <c r="U3" s="170"/>
      <c r="V3" s="171" t="s">
        <v>257</v>
      </c>
      <c r="W3" s="172"/>
      <c r="X3" s="173"/>
      <c r="Y3" s="158" t="s">
        <v>254</v>
      </c>
      <c r="Z3" s="159"/>
      <c r="AA3" s="161"/>
      <c r="AB3" s="174" t="s">
        <v>255</v>
      </c>
      <c r="AC3" s="160"/>
      <c r="AD3" s="175"/>
      <c r="AE3" s="176" t="s">
        <v>256</v>
      </c>
      <c r="AF3" s="177"/>
      <c r="AG3" s="160" t="s">
        <v>257</v>
      </c>
      <c r="AH3" s="175"/>
    </row>
    <row r="4" spans="1:34" ht="16.8" x14ac:dyDescent="0.25">
      <c r="A4" s="196">
        <v>1</v>
      </c>
      <c r="B4" s="197"/>
      <c r="C4" s="197"/>
      <c r="D4" s="198"/>
      <c r="E4" s="199" t="s">
        <v>258</v>
      </c>
      <c r="F4" s="200"/>
      <c r="G4" s="200"/>
      <c r="H4" s="200"/>
      <c r="I4" s="200"/>
      <c r="J4" s="201"/>
      <c r="K4" s="15" t="s">
        <v>259</v>
      </c>
      <c r="L4" s="184" t="s">
        <v>259</v>
      </c>
      <c r="M4" s="185"/>
      <c r="N4" s="186"/>
      <c r="O4" s="184" t="s">
        <v>259</v>
      </c>
      <c r="P4" s="185"/>
      <c r="Q4" s="12"/>
      <c r="R4" s="202" t="s">
        <v>259</v>
      </c>
      <c r="S4" s="203"/>
      <c r="T4" s="163"/>
      <c r="U4" s="164"/>
      <c r="V4" s="184" t="s">
        <v>259</v>
      </c>
      <c r="W4" s="185"/>
      <c r="X4" s="186"/>
      <c r="Y4" s="184" t="s">
        <v>259</v>
      </c>
      <c r="Z4" s="185"/>
      <c r="AA4" s="186"/>
      <c r="AB4" s="184" t="s">
        <v>259</v>
      </c>
      <c r="AC4" s="185"/>
      <c r="AD4" s="186"/>
      <c r="AE4" s="184" t="s">
        <v>259</v>
      </c>
      <c r="AF4" s="185"/>
      <c r="AG4" s="185" t="s">
        <v>259</v>
      </c>
      <c r="AH4" s="186"/>
    </row>
    <row r="5" spans="1:34" ht="16.8" x14ac:dyDescent="0.25">
      <c r="A5" s="187" t="s">
        <v>234</v>
      </c>
      <c r="B5" s="188"/>
      <c r="C5" s="188"/>
      <c r="D5" s="189"/>
      <c r="E5" s="190" t="s">
        <v>240</v>
      </c>
      <c r="F5" s="191"/>
      <c r="G5" s="191"/>
      <c r="H5" s="191"/>
      <c r="I5" s="191"/>
      <c r="J5" s="192"/>
      <c r="K5" s="8">
        <v>41</v>
      </c>
      <c r="L5" s="178">
        <v>41</v>
      </c>
      <c r="M5" s="179"/>
      <c r="N5" s="180"/>
      <c r="O5" s="193">
        <v>905.7</v>
      </c>
      <c r="P5" s="194"/>
      <c r="Q5" s="195"/>
      <c r="R5" s="193">
        <v>248.42</v>
      </c>
      <c r="S5" s="194"/>
      <c r="T5" s="194"/>
      <c r="U5" s="195"/>
      <c r="V5" s="181">
        <v>1154.1199999999999</v>
      </c>
      <c r="W5" s="182"/>
      <c r="X5" s="183"/>
      <c r="Y5" s="178">
        <v>33</v>
      </c>
      <c r="Z5" s="179"/>
      <c r="AA5" s="180"/>
      <c r="AB5" s="181">
        <v>18876.87</v>
      </c>
      <c r="AC5" s="182"/>
      <c r="AD5" s="183"/>
      <c r="AE5" s="181">
        <v>6231.96</v>
      </c>
      <c r="AF5" s="182"/>
      <c r="AG5" s="182">
        <v>25108.83</v>
      </c>
      <c r="AH5" s="183"/>
    </row>
    <row r="6" spans="1:34" ht="16.8" x14ac:dyDescent="0.25">
      <c r="A6" s="187" t="s">
        <v>235</v>
      </c>
      <c r="B6" s="188"/>
      <c r="C6" s="188"/>
      <c r="D6" s="189"/>
      <c r="E6" s="190" t="s">
        <v>241</v>
      </c>
      <c r="F6" s="191"/>
      <c r="G6" s="191"/>
      <c r="H6" s="191"/>
      <c r="I6" s="191"/>
      <c r="J6" s="192"/>
      <c r="K6" s="8">
        <v>31</v>
      </c>
      <c r="L6" s="178">
        <v>31</v>
      </c>
      <c r="M6" s="179"/>
      <c r="N6" s="180"/>
      <c r="O6" s="193">
        <v>791.22</v>
      </c>
      <c r="P6" s="194"/>
      <c r="Q6" s="195"/>
      <c r="R6" s="193">
        <v>134.19</v>
      </c>
      <c r="S6" s="194"/>
      <c r="T6" s="194"/>
      <c r="U6" s="195"/>
      <c r="V6" s="193">
        <v>925.41</v>
      </c>
      <c r="W6" s="194"/>
      <c r="X6" s="195"/>
      <c r="Y6" s="178">
        <v>24</v>
      </c>
      <c r="Z6" s="179"/>
      <c r="AA6" s="180"/>
      <c r="AB6" s="181">
        <v>15153.65</v>
      </c>
      <c r="AC6" s="182"/>
      <c r="AD6" s="183"/>
      <c r="AE6" s="181">
        <v>4012.52</v>
      </c>
      <c r="AF6" s="182"/>
      <c r="AG6" s="182">
        <v>19166.169999999998</v>
      </c>
      <c r="AH6" s="183"/>
    </row>
    <row r="7" spans="1:34" ht="16.8" x14ac:dyDescent="0.25">
      <c r="A7" s="187" t="s">
        <v>236</v>
      </c>
      <c r="B7" s="188"/>
      <c r="C7" s="188"/>
      <c r="D7" s="189"/>
      <c r="E7" s="190" t="s">
        <v>242</v>
      </c>
      <c r="F7" s="191"/>
      <c r="G7" s="191"/>
      <c r="H7" s="191"/>
      <c r="I7" s="191"/>
      <c r="J7" s="192"/>
      <c r="K7" s="8">
        <v>3</v>
      </c>
      <c r="L7" s="178">
        <v>3</v>
      </c>
      <c r="M7" s="179"/>
      <c r="N7" s="180"/>
      <c r="O7" s="181">
        <v>1037.2</v>
      </c>
      <c r="P7" s="182"/>
      <c r="Q7" s="183"/>
      <c r="R7" s="193">
        <v>373.69</v>
      </c>
      <c r="S7" s="194"/>
      <c r="T7" s="194"/>
      <c r="U7" s="195"/>
      <c r="V7" s="181">
        <v>1410.89</v>
      </c>
      <c r="W7" s="182"/>
      <c r="X7" s="183"/>
      <c r="Y7" s="178">
        <v>3</v>
      </c>
      <c r="Z7" s="179"/>
      <c r="AA7" s="180"/>
      <c r="AB7" s="181">
        <v>18412.27</v>
      </c>
      <c r="AC7" s="182"/>
      <c r="AD7" s="183"/>
      <c r="AE7" s="181">
        <v>2942.75</v>
      </c>
      <c r="AF7" s="182"/>
      <c r="AG7" s="182">
        <v>21355.01</v>
      </c>
      <c r="AH7" s="183"/>
    </row>
    <row r="8" spans="1:34" ht="16.8" x14ac:dyDescent="0.25">
      <c r="A8" s="187" t="s">
        <v>237</v>
      </c>
      <c r="B8" s="188"/>
      <c r="C8" s="188"/>
      <c r="D8" s="189"/>
      <c r="E8" s="190" t="s">
        <v>243</v>
      </c>
      <c r="F8" s="191"/>
      <c r="G8" s="191"/>
      <c r="H8" s="191"/>
      <c r="I8" s="191"/>
      <c r="J8" s="192"/>
      <c r="K8" s="8">
        <v>270</v>
      </c>
      <c r="L8" s="178">
        <v>261</v>
      </c>
      <c r="M8" s="179"/>
      <c r="N8" s="180"/>
      <c r="O8" s="193">
        <v>872.3</v>
      </c>
      <c r="P8" s="194"/>
      <c r="Q8" s="195"/>
      <c r="R8" s="193">
        <v>159.96</v>
      </c>
      <c r="S8" s="194"/>
      <c r="T8" s="194"/>
      <c r="U8" s="195"/>
      <c r="V8" s="181">
        <v>1032.27</v>
      </c>
      <c r="W8" s="182"/>
      <c r="X8" s="183"/>
      <c r="Y8" s="178">
        <v>248</v>
      </c>
      <c r="Z8" s="179"/>
      <c r="AA8" s="180"/>
      <c r="AB8" s="181">
        <v>16848.87</v>
      </c>
      <c r="AC8" s="182"/>
      <c r="AD8" s="183"/>
      <c r="AE8" s="181">
        <v>4826.3900000000003</v>
      </c>
      <c r="AF8" s="182"/>
      <c r="AG8" s="182">
        <v>21675.27</v>
      </c>
      <c r="AH8" s="183"/>
    </row>
    <row r="9" spans="1:34" ht="16.8" x14ac:dyDescent="0.25">
      <c r="A9" s="187" t="s">
        <v>238</v>
      </c>
      <c r="B9" s="188"/>
      <c r="C9" s="188"/>
      <c r="D9" s="189"/>
      <c r="E9" s="190" t="s">
        <v>244</v>
      </c>
      <c r="F9" s="191"/>
      <c r="G9" s="191"/>
      <c r="H9" s="191"/>
      <c r="I9" s="191"/>
      <c r="J9" s="192"/>
      <c r="K9" s="8">
        <v>222</v>
      </c>
      <c r="L9" s="178">
        <v>215</v>
      </c>
      <c r="M9" s="179"/>
      <c r="N9" s="180"/>
      <c r="O9" s="193">
        <v>832.11</v>
      </c>
      <c r="P9" s="194"/>
      <c r="Q9" s="195"/>
      <c r="R9" s="193">
        <v>137.25</v>
      </c>
      <c r="S9" s="194"/>
      <c r="T9" s="194"/>
      <c r="U9" s="195"/>
      <c r="V9" s="193">
        <v>969.37</v>
      </c>
      <c r="W9" s="194"/>
      <c r="X9" s="195"/>
      <c r="Y9" s="178">
        <v>204</v>
      </c>
      <c r="Z9" s="179"/>
      <c r="AA9" s="180"/>
      <c r="AB9" s="181">
        <v>14724.26</v>
      </c>
      <c r="AC9" s="182"/>
      <c r="AD9" s="183"/>
      <c r="AE9" s="181">
        <v>3880.11</v>
      </c>
      <c r="AF9" s="182"/>
      <c r="AG9" s="182">
        <v>18604.37</v>
      </c>
      <c r="AH9" s="183"/>
    </row>
    <row r="10" spans="1:34" ht="16.8" x14ac:dyDescent="0.25">
      <c r="A10" s="187" t="s">
        <v>239</v>
      </c>
      <c r="B10" s="188"/>
      <c r="C10" s="188"/>
      <c r="D10" s="189"/>
      <c r="E10" s="190" t="s">
        <v>245</v>
      </c>
      <c r="F10" s="191"/>
      <c r="G10" s="191"/>
      <c r="H10" s="191"/>
      <c r="I10" s="191"/>
      <c r="J10" s="192"/>
      <c r="K10" s="8">
        <v>11</v>
      </c>
      <c r="L10" s="178">
        <v>11</v>
      </c>
      <c r="M10" s="179"/>
      <c r="N10" s="180"/>
      <c r="O10" s="193">
        <v>973.38</v>
      </c>
      <c r="P10" s="194"/>
      <c r="Q10" s="195"/>
      <c r="R10" s="193">
        <v>204.68</v>
      </c>
      <c r="S10" s="194"/>
      <c r="T10" s="194"/>
      <c r="U10" s="195"/>
      <c r="V10" s="181">
        <v>1178.05</v>
      </c>
      <c r="W10" s="182"/>
      <c r="X10" s="183"/>
      <c r="Y10" s="178">
        <v>11</v>
      </c>
      <c r="Z10" s="179"/>
      <c r="AA10" s="180"/>
      <c r="AB10" s="181">
        <v>20976.39</v>
      </c>
      <c r="AC10" s="182"/>
      <c r="AD10" s="183"/>
      <c r="AE10" s="181">
        <v>7084.75</v>
      </c>
      <c r="AF10" s="182"/>
      <c r="AG10" s="182">
        <v>28061.14</v>
      </c>
      <c r="AH10" s="183"/>
    </row>
    <row r="11" spans="1:34" ht="16.8" x14ac:dyDescent="0.25">
      <c r="A11" s="187" t="s">
        <v>260</v>
      </c>
      <c r="B11" s="188"/>
      <c r="C11" s="188"/>
      <c r="D11" s="189"/>
      <c r="E11" s="190" t="s">
        <v>261</v>
      </c>
      <c r="F11" s="191"/>
      <c r="G11" s="191"/>
      <c r="H11" s="191"/>
      <c r="I11" s="191"/>
      <c r="J11" s="192"/>
      <c r="K11" s="8">
        <v>39</v>
      </c>
      <c r="L11" s="178">
        <v>37</v>
      </c>
      <c r="M11" s="179"/>
      <c r="N11" s="180"/>
      <c r="O11" s="193">
        <v>852.86</v>
      </c>
      <c r="P11" s="194"/>
      <c r="Q11" s="195"/>
      <c r="R11" s="193">
        <v>165.07</v>
      </c>
      <c r="S11" s="194"/>
      <c r="T11" s="194"/>
      <c r="U11" s="195"/>
      <c r="V11" s="181">
        <v>1017.92</v>
      </c>
      <c r="W11" s="182"/>
      <c r="X11" s="183"/>
      <c r="Y11" s="178">
        <v>37</v>
      </c>
      <c r="Z11" s="179"/>
      <c r="AA11" s="180"/>
      <c r="AB11" s="181">
        <v>14837.05</v>
      </c>
      <c r="AC11" s="182"/>
      <c r="AD11" s="183"/>
      <c r="AE11" s="181">
        <v>3412.43</v>
      </c>
      <c r="AF11" s="182"/>
      <c r="AG11" s="182">
        <v>18249.48</v>
      </c>
      <c r="AH11" s="183"/>
    </row>
    <row r="12" spans="1:34" ht="16.8" x14ac:dyDescent="0.25">
      <c r="A12" s="187" t="s">
        <v>262</v>
      </c>
      <c r="B12" s="188"/>
      <c r="C12" s="188"/>
      <c r="D12" s="189"/>
      <c r="E12" s="190" t="s">
        <v>263</v>
      </c>
      <c r="F12" s="191"/>
      <c r="G12" s="191"/>
      <c r="H12" s="191"/>
      <c r="I12" s="191"/>
      <c r="J12" s="192"/>
      <c r="K12" s="8">
        <v>62</v>
      </c>
      <c r="L12" s="178">
        <v>62</v>
      </c>
      <c r="M12" s="179"/>
      <c r="N12" s="180"/>
      <c r="O12" s="193">
        <v>877.71</v>
      </c>
      <c r="P12" s="194"/>
      <c r="Q12" s="195"/>
      <c r="R12" s="193">
        <v>156.12</v>
      </c>
      <c r="S12" s="194"/>
      <c r="T12" s="194"/>
      <c r="U12" s="195"/>
      <c r="V12" s="181">
        <v>1033.83</v>
      </c>
      <c r="W12" s="182"/>
      <c r="X12" s="183"/>
      <c r="Y12" s="178">
        <v>60</v>
      </c>
      <c r="Z12" s="179"/>
      <c r="AA12" s="180"/>
      <c r="AB12" s="181">
        <v>14843.59</v>
      </c>
      <c r="AC12" s="182"/>
      <c r="AD12" s="183"/>
      <c r="AE12" s="181">
        <v>3908.24</v>
      </c>
      <c r="AF12" s="182"/>
      <c r="AG12" s="182">
        <v>18751.830000000002</v>
      </c>
      <c r="AH12" s="183"/>
    </row>
    <row r="13" spans="1:34" ht="16.8" x14ac:dyDescent="0.25">
      <c r="A13" s="187" t="s">
        <v>264</v>
      </c>
      <c r="B13" s="188"/>
      <c r="C13" s="188"/>
      <c r="D13" s="189"/>
      <c r="E13" s="190" t="s">
        <v>265</v>
      </c>
      <c r="F13" s="191"/>
      <c r="G13" s="191"/>
      <c r="H13" s="191"/>
      <c r="I13" s="191"/>
      <c r="J13" s="192"/>
      <c r="K13" s="8">
        <v>24</v>
      </c>
      <c r="L13" s="178">
        <v>24</v>
      </c>
      <c r="M13" s="179"/>
      <c r="N13" s="180"/>
      <c r="O13" s="193">
        <v>904.51</v>
      </c>
      <c r="P13" s="194"/>
      <c r="Q13" s="195"/>
      <c r="R13" s="193">
        <v>160.63999999999999</v>
      </c>
      <c r="S13" s="194"/>
      <c r="T13" s="194"/>
      <c r="U13" s="195"/>
      <c r="V13" s="181">
        <v>1065.1500000000001</v>
      </c>
      <c r="W13" s="182"/>
      <c r="X13" s="183"/>
      <c r="Y13" s="178">
        <v>24</v>
      </c>
      <c r="Z13" s="179"/>
      <c r="AA13" s="180"/>
      <c r="AB13" s="181">
        <v>17419.580000000002</v>
      </c>
      <c r="AC13" s="182"/>
      <c r="AD13" s="183"/>
      <c r="AE13" s="181">
        <v>7218.05</v>
      </c>
      <c r="AF13" s="182"/>
      <c r="AG13" s="182">
        <v>24637.63</v>
      </c>
      <c r="AH13" s="183"/>
    </row>
    <row r="14" spans="1:34" ht="16.8" x14ac:dyDescent="0.25">
      <c r="A14" s="187" t="s">
        <v>266</v>
      </c>
      <c r="B14" s="188"/>
      <c r="C14" s="188"/>
      <c r="D14" s="189"/>
      <c r="E14" s="190" t="s">
        <v>267</v>
      </c>
      <c r="F14" s="191"/>
      <c r="G14" s="191"/>
      <c r="H14" s="191"/>
      <c r="I14" s="191"/>
      <c r="J14" s="192"/>
      <c r="K14" s="8">
        <v>72</v>
      </c>
      <c r="L14" s="178">
        <v>69</v>
      </c>
      <c r="M14" s="179"/>
      <c r="N14" s="180"/>
      <c r="O14" s="193">
        <v>882.81</v>
      </c>
      <c r="P14" s="194"/>
      <c r="Q14" s="195"/>
      <c r="R14" s="193">
        <v>130.72</v>
      </c>
      <c r="S14" s="194"/>
      <c r="T14" s="194"/>
      <c r="U14" s="195"/>
      <c r="V14" s="181">
        <v>1013.53</v>
      </c>
      <c r="W14" s="182"/>
      <c r="X14" s="183"/>
      <c r="Y14" s="178">
        <v>69</v>
      </c>
      <c r="Z14" s="179"/>
      <c r="AA14" s="180"/>
      <c r="AB14" s="181">
        <v>15063.89</v>
      </c>
      <c r="AC14" s="182"/>
      <c r="AD14" s="183"/>
      <c r="AE14" s="181">
        <v>3265.02</v>
      </c>
      <c r="AF14" s="182"/>
      <c r="AG14" s="182">
        <v>18328.91</v>
      </c>
      <c r="AH14" s="183"/>
    </row>
    <row r="15" spans="1:34" ht="16.8" x14ac:dyDescent="0.25">
      <c r="A15" s="187" t="s">
        <v>268</v>
      </c>
      <c r="B15" s="188"/>
      <c r="C15" s="188"/>
      <c r="D15" s="189"/>
      <c r="E15" s="190" t="s">
        <v>269</v>
      </c>
      <c r="F15" s="191"/>
      <c r="G15" s="191"/>
      <c r="H15" s="191"/>
      <c r="I15" s="191"/>
      <c r="J15" s="192"/>
      <c r="K15" s="8">
        <v>7</v>
      </c>
      <c r="L15" s="178">
        <v>7</v>
      </c>
      <c r="M15" s="179"/>
      <c r="N15" s="180"/>
      <c r="O15" s="193">
        <v>941.55</v>
      </c>
      <c r="P15" s="194"/>
      <c r="Q15" s="195"/>
      <c r="R15" s="193">
        <v>224.85</v>
      </c>
      <c r="S15" s="194"/>
      <c r="T15" s="194"/>
      <c r="U15" s="195"/>
      <c r="V15" s="181">
        <v>1166.4000000000001</v>
      </c>
      <c r="W15" s="182"/>
      <c r="X15" s="183"/>
      <c r="Y15" s="178">
        <v>7</v>
      </c>
      <c r="Z15" s="179"/>
      <c r="AA15" s="180"/>
      <c r="AB15" s="181">
        <v>20466.740000000002</v>
      </c>
      <c r="AC15" s="182"/>
      <c r="AD15" s="183"/>
      <c r="AE15" s="181">
        <v>6347.89</v>
      </c>
      <c r="AF15" s="182"/>
      <c r="AG15" s="182">
        <v>26814.63</v>
      </c>
      <c r="AH15" s="183"/>
    </row>
    <row r="16" spans="1:34" ht="16.8" x14ac:dyDescent="0.25">
      <c r="A16" s="187" t="s">
        <v>270</v>
      </c>
      <c r="B16" s="188"/>
      <c r="C16" s="188"/>
      <c r="D16" s="189"/>
      <c r="E16" s="190" t="s">
        <v>271</v>
      </c>
      <c r="F16" s="191"/>
      <c r="G16" s="191"/>
      <c r="H16" s="191"/>
      <c r="I16" s="191"/>
      <c r="J16" s="192"/>
      <c r="K16" s="8">
        <v>30</v>
      </c>
      <c r="L16" s="178">
        <v>30</v>
      </c>
      <c r="M16" s="179"/>
      <c r="N16" s="180"/>
      <c r="O16" s="193">
        <v>881.9</v>
      </c>
      <c r="P16" s="194"/>
      <c r="Q16" s="195"/>
      <c r="R16" s="193">
        <v>121.24</v>
      </c>
      <c r="S16" s="194"/>
      <c r="T16" s="194"/>
      <c r="U16" s="195"/>
      <c r="V16" s="181">
        <v>1003.14</v>
      </c>
      <c r="W16" s="182"/>
      <c r="X16" s="183"/>
      <c r="Y16" s="178">
        <v>27</v>
      </c>
      <c r="Z16" s="179"/>
      <c r="AA16" s="180"/>
      <c r="AB16" s="181">
        <v>15414.9</v>
      </c>
      <c r="AC16" s="182"/>
      <c r="AD16" s="183"/>
      <c r="AE16" s="181">
        <v>2756.56</v>
      </c>
      <c r="AF16" s="182"/>
      <c r="AG16" s="182">
        <v>18171.46</v>
      </c>
      <c r="AH16" s="183"/>
    </row>
    <row r="17" spans="1:34" ht="16.8" x14ac:dyDescent="0.25">
      <c r="A17" s="187" t="s">
        <v>272</v>
      </c>
      <c r="B17" s="188"/>
      <c r="C17" s="188"/>
      <c r="D17" s="189"/>
      <c r="E17" s="190" t="s">
        <v>273</v>
      </c>
      <c r="F17" s="191"/>
      <c r="G17" s="191"/>
      <c r="H17" s="191"/>
      <c r="I17" s="191"/>
      <c r="J17" s="192"/>
      <c r="K17" s="8">
        <v>29</v>
      </c>
      <c r="L17" s="178">
        <v>29</v>
      </c>
      <c r="M17" s="179"/>
      <c r="N17" s="180"/>
      <c r="O17" s="193">
        <v>986.39</v>
      </c>
      <c r="P17" s="194"/>
      <c r="Q17" s="195"/>
      <c r="R17" s="193">
        <v>170.2</v>
      </c>
      <c r="S17" s="194"/>
      <c r="T17" s="194"/>
      <c r="U17" s="195"/>
      <c r="V17" s="181">
        <v>1156.5899999999999</v>
      </c>
      <c r="W17" s="182"/>
      <c r="X17" s="183"/>
      <c r="Y17" s="178">
        <v>28</v>
      </c>
      <c r="Z17" s="179"/>
      <c r="AA17" s="180"/>
      <c r="AB17" s="181">
        <v>15432.83</v>
      </c>
      <c r="AC17" s="182"/>
      <c r="AD17" s="183"/>
      <c r="AE17" s="181">
        <v>2232.5100000000002</v>
      </c>
      <c r="AF17" s="182"/>
      <c r="AG17" s="182">
        <v>17665.34</v>
      </c>
      <c r="AH17" s="183"/>
    </row>
    <row r="18" spans="1:34" ht="16.8" x14ac:dyDescent="0.25">
      <c r="A18" s="187" t="s">
        <v>274</v>
      </c>
      <c r="B18" s="188"/>
      <c r="C18" s="188"/>
      <c r="D18" s="189"/>
      <c r="E18" s="190" t="s">
        <v>275</v>
      </c>
      <c r="F18" s="191"/>
      <c r="G18" s="191"/>
      <c r="H18" s="191"/>
      <c r="I18" s="191"/>
      <c r="J18" s="192"/>
      <c r="K18" s="8">
        <v>26</v>
      </c>
      <c r="L18" s="178">
        <v>26</v>
      </c>
      <c r="M18" s="179"/>
      <c r="N18" s="180"/>
      <c r="O18" s="181">
        <v>1025.67</v>
      </c>
      <c r="P18" s="182"/>
      <c r="Q18" s="183"/>
      <c r="R18" s="193">
        <v>161.99</v>
      </c>
      <c r="S18" s="194"/>
      <c r="T18" s="194"/>
      <c r="U18" s="195"/>
      <c r="V18" s="181">
        <v>1187.6500000000001</v>
      </c>
      <c r="W18" s="182"/>
      <c r="X18" s="183"/>
      <c r="Y18" s="178">
        <v>26</v>
      </c>
      <c r="Z18" s="179"/>
      <c r="AA18" s="180"/>
      <c r="AB18" s="181">
        <v>14727.46</v>
      </c>
      <c r="AC18" s="182"/>
      <c r="AD18" s="183"/>
      <c r="AE18" s="181">
        <v>2555.4299999999998</v>
      </c>
      <c r="AF18" s="182"/>
      <c r="AG18" s="182">
        <v>17282.88</v>
      </c>
      <c r="AH18" s="183"/>
    </row>
    <row r="19" spans="1:34" ht="16.8" x14ac:dyDescent="0.25">
      <c r="A19" s="187" t="s">
        <v>276</v>
      </c>
      <c r="B19" s="188"/>
      <c r="C19" s="188"/>
      <c r="D19" s="189"/>
      <c r="E19" s="190" t="s">
        <v>277</v>
      </c>
      <c r="F19" s="191"/>
      <c r="G19" s="191"/>
      <c r="H19" s="191"/>
      <c r="I19" s="191"/>
      <c r="J19" s="192"/>
      <c r="K19" s="8">
        <v>13</v>
      </c>
      <c r="L19" s="178">
        <v>12</v>
      </c>
      <c r="M19" s="179"/>
      <c r="N19" s="180"/>
      <c r="O19" s="181">
        <v>1147.6300000000001</v>
      </c>
      <c r="P19" s="182"/>
      <c r="Q19" s="183"/>
      <c r="R19" s="193">
        <v>162.49</v>
      </c>
      <c r="S19" s="194"/>
      <c r="T19" s="194"/>
      <c r="U19" s="195"/>
      <c r="V19" s="181">
        <v>1310.1199999999999</v>
      </c>
      <c r="W19" s="182"/>
      <c r="X19" s="183"/>
      <c r="Y19" s="178">
        <v>13</v>
      </c>
      <c r="Z19" s="179"/>
      <c r="AA19" s="180"/>
      <c r="AB19" s="181">
        <v>17240.400000000001</v>
      </c>
      <c r="AC19" s="182"/>
      <c r="AD19" s="183"/>
      <c r="AE19" s="181">
        <v>2430.83</v>
      </c>
      <c r="AF19" s="182"/>
      <c r="AG19" s="182">
        <v>19671.22</v>
      </c>
      <c r="AH19" s="183"/>
    </row>
    <row r="20" spans="1:34" ht="16.8" x14ac:dyDescent="0.25">
      <c r="A20" s="187" t="s">
        <v>278</v>
      </c>
      <c r="B20" s="188"/>
      <c r="C20" s="188"/>
      <c r="D20" s="189"/>
      <c r="E20" s="190" t="s">
        <v>279</v>
      </c>
      <c r="F20" s="191"/>
      <c r="G20" s="191"/>
      <c r="H20" s="191"/>
      <c r="I20" s="191"/>
      <c r="J20" s="192"/>
      <c r="K20" s="8">
        <v>18</v>
      </c>
      <c r="L20" s="178">
        <v>18</v>
      </c>
      <c r="M20" s="179"/>
      <c r="N20" s="180"/>
      <c r="O20" s="181">
        <v>1331.1</v>
      </c>
      <c r="P20" s="182"/>
      <c r="Q20" s="183"/>
      <c r="R20" s="193">
        <v>232.26</v>
      </c>
      <c r="S20" s="194"/>
      <c r="T20" s="194"/>
      <c r="U20" s="195"/>
      <c r="V20" s="181">
        <v>1563.36</v>
      </c>
      <c r="W20" s="182"/>
      <c r="X20" s="183"/>
      <c r="Y20" s="178">
        <v>16</v>
      </c>
      <c r="Z20" s="179"/>
      <c r="AA20" s="180"/>
      <c r="AB20" s="181">
        <v>14463.73</v>
      </c>
      <c r="AC20" s="182"/>
      <c r="AD20" s="183"/>
      <c r="AE20" s="181">
        <v>1314.56</v>
      </c>
      <c r="AF20" s="182"/>
      <c r="AG20" s="182">
        <v>15778.28</v>
      </c>
      <c r="AH20" s="183"/>
    </row>
    <row r="21" spans="1:34" ht="16.8" x14ac:dyDescent="0.25">
      <c r="A21" s="187" t="s">
        <v>280</v>
      </c>
      <c r="B21" s="188"/>
      <c r="C21" s="188"/>
      <c r="D21" s="189"/>
      <c r="E21" s="190" t="s">
        <v>281</v>
      </c>
      <c r="F21" s="191"/>
      <c r="G21" s="191"/>
      <c r="H21" s="191"/>
      <c r="I21" s="191"/>
      <c r="J21" s="192"/>
      <c r="K21" s="8">
        <v>4</v>
      </c>
      <c r="L21" s="178">
        <v>4</v>
      </c>
      <c r="M21" s="179"/>
      <c r="N21" s="180"/>
      <c r="O21" s="181">
        <v>1538.13</v>
      </c>
      <c r="P21" s="182"/>
      <c r="Q21" s="183"/>
      <c r="R21" s="193">
        <v>360.06</v>
      </c>
      <c r="S21" s="194"/>
      <c r="T21" s="194"/>
      <c r="U21" s="195"/>
      <c r="V21" s="181">
        <v>1898.19</v>
      </c>
      <c r="W21" s="182"/>
      <c r="X21" s="183"/>
      <c r="Y21" s="178">
        <v>4</v>
      </c>
      <c r="Z21" s="179"/>
      <c r="AA21" s="180"/>
      <c r="AB21" s="181">
        <v>17262.66</v>
      </c>
      <c r="AC21" s="182"/>
      <c r="AD21" s="183"/>
      <c r="AE21" s="181">
        <v>3360.41</v>
      </c>
      <c r="AF21" s="182"/>
      <c r="AG21" s="182">
        <v>20623.07</v>
      </c>
      <c r="AH21" s="183"/>
    </row>
    <row r="22" spans="1:34" ht="16.8" x14ac:dyDescent="0.25">
      <c r="A22" s="162"/>
      <c r="B22" s="163"/>
      <c r="C22" s="163"/>
      <c r="D22" s="164"/>
      <c r="E22" s="10"/>
      <c r="F22" s="11"/>
      <c r="G22" s="166" t="s">
        <v>282</v>
      </c>
      <c r="H22" s="166"/>
      <c r="I22" s="166"/>
      <c r="J22" s="167"/>
      <c r="K22" s="16">
        <v>902</v>
      </c>
      <c r="L22" s="204">
        <v>880</v>
      </c>
      <c r="M22" s="205"/>
      <c r="N22" s="206"/>
      <c r="O22" s="207">
        <v>466.72</v>
      </c>
      <c r="P22" s="208"/>
      <c r="Q22" s="209"/>
      <c r="R22" s="207">
        <v>250.47</v>
      </c>
      <c r="S22" s="208"/>
      <c r="T22" s="208"/>
      <c r="U22" s="209"/>
      <c r="V22" s="207">
        <v>717.19</v>
      </c>
      <c r="W22" s="208"/>
      <c r="X22" s="209"/>
      <c r="Y22" s="204">
        <v>834</v>
      </c>
      <c r="Z22" s="205"/>
      <c r="AA22" s="206"/>
      <c r="AB22" s="210">
        <v>30265.94</v>
      </c>
      <c r="AC22" s="211"/>
      <c r="AD22" s="212"/>
      <c r="AE22" s="210">
        <v>23009.7</v>
      </c>
      <c r="AF22" s="211"/>
      <c r="AG22" s="211">
        <v>53275.63</v>
      </c>
      <c r="AH22" s="212"/>
    </row>
  </sheetData>
  <mergeCells count="218">
    <mergeCell ref="AG21:AH21"/>
    <mergeCell ref="V20:X20"/>
    <mergeCell ref="Y20:AA20"/>
    <mergeCell ref="AB20:AD20"/>
    <mergeCell ref="AE20:AF20"/>
    <mergeCell ref="AG20:AH20"/>
    <mergeCell ref="Y22:AA22"/>
    <mergeCell ref="AB22:AD22"/>
    <mergeCell ref="AE22:AF22"/>
    <mergeCell ref="AG22:AH22"/>
    <mergeCell ref="R21:U21"/>
    <mergeCell ref="V21:X21"/>
    <mergeCell ref="Y21:AA21"/>
    <mergeCell ref="AB21:AD21"/>
    <mergeCell ref="AE21:AF21"/>
    <mergeCell ref="A22:D22"/>
    <mergeCell ref="G22:J22"/>
    <mergeCell ref="L22:N22"/>
    <mergeCell ref="O22:Q22"/>
    <mergeCell ref="R22:U22"/>
    <mergeCell ref="V22:X22"/>
    <mergeCell ref="A21:D21"/>
    <mergeCell ref="E21:F21"/>
    <mergeCell ref="G21:J21"/>
    <mergeCell ref="L21:N21"/>
    <mergeCell ref="O21:Q21"/>
    <mergeCell ref="AB17:AD17"/>
    <mergeCell ref="AE17:AF17"/>
    <mergeCell ref="AG17:AH17"/>
    <mergeCell ref="R17:U17"/>
    <mergeCell ref="AG19:AH19"/>
    <mergeCell ref="A20:D20"/>
    <mergeCell ref="E20:J20"/>
    <mergeCell ref="L20:N20"/>
    <mergeCell ref="O20:Q20"/>
    <mergeCell ref="R20:U20"/>
    <mergeCell ref="A19:D19"/>
    <mergeCell ref="E19:F19"/>
    <mergeCell ref="G19:J19"/>
    <mergeCell ref="L19:N19"/>
    <mergeCell ref="O19:Q19"/>
    <mergeCell ref="R19:U19"/>
    <mergeCell ref="V19:X19"/>
    <mergeCell ref="Y19:AA19"/>
    <mergeCell ref="AB19:AD19"/>
    <mergeCell ref="AE19:AF19"/>
    <mergeCell ref="AG16:AH16"/>
    <mergeCell ref="V15:X15"/>
    <mergeCell ref="Y15:AA15"/>
    <mergeCell ref="AB15:AD15"/>
    <mergeCell ref="AE15:AF15"/>
    <mergeCell ref="AG15:AH15"/>
    <mergeCell ref="A18:D18"/>
    <mergeCell ref="E18:F18"/>
    <mergeCell ref="G18:J18"/>
    <mergeCell ref="L18:N18"/>
    <mergeCell ref="O18:Q18"/>
    <mergeCell ref="A17:D17"/>
    <mergeCell ref="E17:F17"/>
    <mergeCell ref="G17:J17"/>
    <mergeCell ref="L17:N17"/>
    <mergeCell ref="O17:Q17"/>
    <mergeCell ref="R18:U18"/>
    <mergeCell ref="V18:X18"/>
    <mergeCell ref="Y18:AA18"/>
    <mergeCell ref="AB18:AD18"/>
    <mergeCell ref="AE18:AF18"/>
    <mergeCell ref="AG18:AH18"/>
    <mergeCell ref="V17:X17"/>
    <mergeCell ref="Y17:AA17"/>
    <mergeCell ref="A16:D16"/>
    <mergeCell ref="E16:F16"/>
    <mergeCell ref="G16:J16"/>
    <mergeCell ref="L16:N16"/>
    <mergeCell ref="O16:Q16"/>
    <mergeCell ref="V14:X14"/>
    <mergeCell ref="Y14:AA14"/>
    <mergeCell ref="AB14:AD14"/>
    <mergeCell ref="AE14:AF14"/>
    <mergeCell ref="R16:U16"/>
    <mergeCell ref="V16:X16"/>
    <mergeCell ref="Y16:AA16"/>
    <mergeCell ref="AB16:AD16"/>
    <mergeCell ref="AE16:AF16"/>
    <mergeCell ref="AG14:AH14"/>
    <mergeCell ref="A15:D15"/>
    <mergeCell ref="E15:J15"/>
    <mergeCell ref="L15:N15"/>
    <mergeCell ref="O15:Q15"/>
    <mergeCell ref="R15:U15"/>
    <mergeCell ref="Y13:AA13"/>
    <mergeCell ref="AB13:AD13"/>
    <mergeCell ref="AE13:AF13"/>
    <mergeCell ref="AG13:AH13"/>
    <mergeCell ref="A14:D14"/>
    <mergeCell ref="E14:F14"/>
    <mergeCell ref="G14:J14"/>
    <mergeCell ref="L14:N14"/>
    <mergeCell ref="O14:Q14"/>
    <mergeCell ref="R14:U14"/>
    <mergeCell ref="A13:D13"/>
    <mergeCell ref="E13:J13"/>
    <mergeCell ref="L13:N13"/>
    <mergeCell ref="O13:Q13"/>
    <mergeCell ref="R13:U13"/>
    <mergeCell ref="V13:X13"/>
    <mergeCell ref="V12:X12"/>
    <mergeCell ref="Y12:AA12"/>
    <mergeCell ref="AB12:AD12"/>
    <mergeCell ref="AE12:AF12"/>
    <mergeCell ref="AG12:AH12"/>
    <mergeCell ref="V11:X11"/>
    <mergeCell ref="Y11:AA11"/>
    <mergeCell ref="AB11:AD11"/>
    <mergeCell ref="AE11:AF11"/>
    <mergeCell ref="AG11:AH11"/>
    <mergeCell ref="A12:D12"/>
    <mergeCell ref="E12:J12"/>
    <mergeCell ref="L12:N12"/>
    <mergeCell ref="O12:Q12"/>
    <mergeCell ref="R12:U12"/>
    <mergeCell ref="A11:D11"/>
    <mergeCell ref="E11:J11"/>
    <mergeCell ref="L11:N11"/>
    <mergeCell ref="O11:Q11"/>
    <mergeCell ref="R11:U11"/>
    <mergeCell ref="AG8:AH8"/>
    <mergeCell ref="A9:D9"/>
    <mergeCell ref="E9:J9"/>
    <mergeCell ref="L9:N9"/>
    <mergeCell ref="O9:Q9"/>
    <mergeCell ref="R9:U9"/>
    <mergeCell ref="V9:X9"/>
    <mergeCell ref="Y10:AA10"/>
    <mergeCell ref="AB10:AD10"/>
    <mergeCell ref="AE10:AF10"/>
    <mergeCell ref="AG10:AH10"/>
    <mergeCell ref="Y9:AA9"/>
    <mergeCell ref="AB9:AD9"/>
    <mergeCell ref="AE9:AF9"/>
    <mergeCell ref="AG9:AH9"/>
    <mergeCell ref="A10:D10"/>
    <mergeCell ref="E10:J10"/>
    <mergeCell ref="L10:N10"/>
    <mergeCell ref="O10:Q10"/>
    <mergeCell ref="R10:U10"/>
    <mergeCell ref="V10:X10"/>
    <mergeCell ref="A8:D8"/>
    <mergeCell ref="E8:J8"/>
    <mergeCell ref="L8:N8"/>
    <mergeCell ref="O8:Q8"/>
    <mergeCell ref="R8:U8"/>
    <mergeCell ref="V8:X8"/>
    <mergeCell ref="Y8:AA8"/>
    <mergeCell ref="AB8:AD8"/>
    <mergeCell ref="AE8:AF8"/>
    <mergeCell ref="Y6:AA6"/>
    <mergeCell ref="AB6:AD6"/>
    <mergeCell ref="AE6:AF6"/>
    <mergeCell ref="AG6:AH6"/>
    <mergeCell ref="A7:D7"/>
    <mergeCell ref="E7:J7"/>
    <mergeCell ref="L7:N7"/>
    <mergeCell ref="O7:Q7"/>
    <mergeCell ref="R7:U7"/>
    <mergeCell ref="V7:X7"/>
    <mergeCell ref="Y7:AA7"/>
    <mergeCell ref="AB7:AD7"/>
    <mergeCell ref="AE7:AF7"/>
    <mergeCell ref="AG7:AH7"/>
    <mergeCell ref="A6:D6"/>
    <mergeCell ref="E6:J6"/>
    <mergeCell ref="L6:N6"/>
    <mergeCell ref="O6:Q6"/>
    <mergeCell ref="R6:U6"/>
    <mergeCell ref="V6:X6"/>
    <mergeCell ref="Y5:AA5"/>
    <mergeCell ref="AB5:AD5"/>
    <mergeCell ref="AE5:AF5"/>
    <mergeCell ref="AG5:AH5"/>
    <mergeCell ref="V4:X4"/>
    <mergeCell ref="Y4:AA4"/>
    <mergeCell ref="A5:D5"/>
    <mergeCell ref="E5:J5"/>
    <mergeCell ref="L5:N5"/>
    <mergeCell ref="O5:Q5"/>
    <mergeCell ref="R5:U5"/>
    <mergeCell ref="V5:X5"/>
    <mergeCell ref="AB4:AD4"/>
    <mergeCell ref="AE4:AF4"/>
    <mergeCell ref="AG4:AH4"/>
    <mergeCell ref="A4:D4"/>
    <mergeCell ref="E4:J4"/>
    <mergeCell ref="L4:N4"/>
    <mergeCell ref="O4:P4"/>
    <mergeCell ref="R4:S4"/>
    <mergeCell ref="T4:U4"/>
    <mergeCell ref="Y2:AA2"/>
    <mergeCell ref="AB2:AD2"/>
    <mergeCell ref="AE2:AF2"/>
    <mergeCell ref="AG2:AH2"/>
    <mergeCell ref="A3:D3"/>
    <mergeCell ref="E3:J3"/>
    <mergeCell ref="L3:N3"/>
    <mergeCell ref="O3:P3"/>
    <mergeCell ref="R3:S3"/>
    <mergeCell ref="T3:U3"/>
    <mergeCell ref="A2:J2"/>
    <mergeCell ref="L2:N2"/>
    <mergeCell ref="O2:P2"/>
    <mergeCell ref="Q2:S2"/>
    <mergeCell ref="T2:U2"/>
    <mergeCell ref="V2:X2"/>
    <mergeCell ref="V3:X3"/>
    <mergeCell ref="Y3:AA3"/>
    <mergeCell ref="AB3:AD3"/>
    <mergeCell ref="AE3:AF3"/>
    <mergeCell ref="AG3:A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รายเขต</vt:lpstr>
      <vt:lpstr>ค่ากลางกลุ่ม UnitCost, HGR</vt:lpstr>
      <vt:lpstr>Q3Y69</vt:lpstr>
      <vt:lpstr>สรุปUnit Cost และ HGR</vt:lpstr>
      <vt:lpstr>Sheet1</vt:lpstr>
      <vt:lpstr>'สรุปUnit Cost และ HGR'!Print_Titles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BD LENOVO</cp:lastModifiedBy>
  <cp:lastPrinted>2022-07-04T07:59:25Z</cp:lastPrinted>
  <dcterms:created xsi:type="dcterms:W3CDTF">2017-06-01T08:46:22Z</dcterms:created>
  <dcterms:modified xsi:type="dcterms:W3CDTF">2026-09-21T09:21:14Z</dcterms:modified>
</cp:coreProperties>
</file>