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ANWISA69\benchmarking data\2569\Benchmarking 2.69\"/>
    </mc:Choice>
  </mc:AlternateContent>
  <bookViews>
    <workbookView xWindow="-108" yWindow="-108" windowWidth="23256" windowHeight="12456" tabRatio="882" firstSheet="4" activeTab="8"/>
  </bookViews>
  <sheets>
    <sheet name="1.รายชื่อ รพ." sheetId="12" r:id="rId1"/>
    <sheet name="2.Hosp. Group" sheetId="29" r:id="rId2"/>
    <sheet name="3.สูตรการคำนวณ" sheetId="1" r:id="rId3"/>
    <sheet name="DATA" sheetId="26" r:id="rId4"/>
    <sheet name="4.งบ มี.ค.69" sheetId="25" r:id="rId5"/>
    <sheet name="6.รายรับ" sheetId="14" r:id="rId6"/>
    <sheet name="7.รายจ่าย" sheetId="15" r:id="rId7"/>
    <sheet name="8.คำนวณ" sheetId="11" r:id="rId8"/>
    <sheet name="9.รายได้(แยกกลุ่ม)" sheetId="3" r:id="rId9"/>
    <sheet name="10.ค่าใช้จ่าย(แยกกลุ่ม)" sheetId="20" r:id="rId10"/>
    <sheet name="รายได้(แยกจังหวัด)" sheetId="18" r:id="rId11"/>
    <sheet name="ค่าใช้จ่าย(แยกจังหวัด)" sheetId="23" r:id="rId12"/>
    <sheet name="สรุปรายได้" sheetId="7" r:id="rId13"/>
    <sheet name="สรุปค่าใช้จ่าย" sheetId="24" r:id="rId14"/>
    <sheet name="สรุปรายงาน" sheetId="31" r:id="rId15"/>
  </sheets>
  <externalReferences>
    <externalReference r:id="rId16"/>
  </externalReferences>
  <definedNames>
    <definedName name="_xlnm._FilterDatabase" localSheetId="9" hidden="1">'10.ค่าใช้จ่าย(แยกกลุ่ม)'!$A$1:$A$154</definedName>
    <definedName name="_xlnm._FilterDatabase" localSheetId="1" hidden="1">'2.Hosp. Group'!$A$3:$K$92</definedName>
    <definedName name="_xlnm._FilterDatabase" localSheetId="4" hidden="1">'4.งบ มี.ค.69'!$A$4:$CM$472</definedName>
    <definedName name="_xlnm._FilterDatabase" localSheetId="5" hidden="1">'6.รายรับ'!$A$3:$Z$91</definedName>
    <definedName name="_xlnm._FilterDatabase" localSheetId="6" hidden="1">'7.รายจ่าย'!$A$1:$WRD$89</definedName>
    <definedName name="_xlnm._FilterDatabase" localSheetId="7" hidden="1">'8.คำนวณ'!$A$2:$AG$90</definedName>
    <definedName name="_xlnm._FilterDatabase" localSheetId="8" hidden="1">'9.รายได้(แยกกลุ่ม)'!$A$1:$A$154</definedName>
    <definedName name="_xlnm._FilterDatabase" localSheetId="3" hidden="1">DATA!$A$4:$M$94</definedName>
    <definedName name="data">'[1]งบทดลอง รพ.'!$A$2:$CL$438</definedName>
    <definedName name="data1" localSheetId="1">#REF!</definedName>
    <definedName name="data1">#REF!</definedName>
    <definedName name="NEW" localSheetId="1">#REF!</definedName>
    <definedName name="NEW">#REF!</definedName>
    <definedName name="_xlnm.Print_Area" localSheetId="3">DATA!$A$1:$M$94</definedName>
    <definedName name="_xlnm.Print_Titles" localSheetId="1">'2.Hosp. Group'!$1:$4</definedName>
    <definedName name="_xlnm.Print_Titles" localSheetId="2">'3.สูตรการคำนวณ'!$11:$12</definedName>
    <definedName name="_xlnm.Print_Titles" localSheetId="3">DATA!$1:$4</definedName>
    <definedName name="test1" localSheetId="1">#REF!</definedName>
    <definedName name="test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6" i="23" l="1"/>
  <c r="D96" i="23"/>
  <c r="E96" i="23"/>
  <c r="F96" i="23"/>
  <c r="G96" i="23"/>
  <c r="H96" i="23"/>
  <c r="I96" i="23"/>
  <c r="J96" i="23"/>
  <c r="K96" i="23"/>
  <c r="L96" i="23"/>
  <c r="B96" i="23"/>
  <c r="S64" i="11"/>
  <c r="C4" i="20" l="1"/>
  <c r="Z4" i="14" l="1"/>
  <c r="BV496" i="25"/>
  <c r="S4" i="11" l="1"/>
  <c r="S5" i="11"/>
  <c r="S6" i="11"/>
  <c r="S7" i="11"/>
  <c r="S8" i="11"/>
  <c r="S9" i="11"/>
  <c r="S10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0" i="11"/>
  <c r="S51" i="11"/>
  <c r="S52" i="11"/>
  <c r="S53" i="11"/>
  <c r="S54" i="11"/>
  <c r="S55" i="11"/>
  <c r="S56" i="11"/>
  <c r="S57" i="11"/>
  <c r="S58" i="11"/>
  <c r="S59" i="11"/>
  <c r="S60" i="11"/>
  <c r="S61" i="11"/>
  <c r="S62" i="11"/>
  <c r="S63" i="11"/>
  <c r="S65" i="11"/>
  <c r="S66" i="11"/>
  <c r="S67" i="11"/>
  <c r="S68" i="11"/>
  <c r="S69" i="11"/>
  <c r="S70" i="11"/>
  <c r="S71" i="11"/>
  <c r="S72" i="11"/>
  <c r="S73" i="11"/>
  <c r="S74" i="11"/>
  <c r="S75" i="11"/>
  <c r="S76" i="11"/>
  <c r="S77" i="11"/>
  <c r="S78" i="11"/>
  <c r="S79" i="11"/>
  <c r="S80" i="11"/>
  <c r="S81" i="11"/>
  <c r="S82" i="11"/>
  <c r="S83" i="11"/>
  <c r="S84" i="11"/>
  <c r="S85" i="11"/>
  <c r="S86" i="11"/>
  <c r="S87" i="11"/>
  <c r="S88" i="11"/>
  <c r="S89" i="11"/>
  <c r="S90" i="11"/>
  <c r="S3" i="11"/>
  <c r="B142" i="20" l="1"/>
  <c r="A15" i="23" s="1"/>
  <c r="B143" i="20"/>
  <c r="A76" i="23" s="1"/>
  <c r="B144" i="20"/>
  <c r="A43" i="23" s="1"/>
  <c r="B141" i="20"/>
  <c r="A85" i="23" s="1"/>
  <c r="B132" i="20"/>
  <c r="A62" i="23" s="1"/>
  <c r="B133" i="20"/>
  <c r="A26" i="23" s="1"/>
  <c r="B134" i="20"/>
  <c r="A108" i="23" s="1"/>
  <c r="B135" i="20"/>
  <c r="A63" i="23" s="1"/>
  <c r="B131" i="20"/>
  <c r="A75" i="23" s="1"/>
  <c r="B124" i="20"/>
  <c r="A106" i="23" s="1"/>
  <c r="B125" i="20"/>
  <c r="A107" i="23" s="1"/>
  <c r="B123" i="20"/>
  <c r="A105" i="23" s="1"/>
  <c r="B117" i="20"/>
  <c r="A42" i="23" s="1"/>
  <c r="B113" i="20"/>
  <c r="A84" i="23" s="1"/>
  <c r="B114" i="20"/>
  <c r="A74" i="23" s="1"/>
  <c r="B115" i="20"/>
  <c r="A104" i="23" s="1"/>
  <c r="B116" i="20"/>
  <c r="A14" i="23" s="1"/>
  <c r="B112" i="20"/>
  <c r="A25" i="23" s="1"/>
  <c r="B106" i="20"/>
  <c r="A13" i="23" s="1"/>
  <c r="B101" i="20"/>
  <c r="A58" i="23" s="1"/>
  <c r="B102" i="20"/>
  <c r="A83" i="23" s="1"/>
  <c r="B103" i="20"/>
  <c r="A59" i="23" s="1"/>
  <c r="B104" i="20"/>
  <c r="A60" i="23" s="1"/>
  <c r="B105" i="20"/>
  <c r="A61" i="23" s="1"/>
  <c r="B100" i="20"/>
  <c r="A24" i="23" s="1"/>
  <c r="B94" i="20"/>
  <c r="A41" i="23" s="1"/>
  <c r="B93" i="20"/>
  <c r="A40" i="23" s="1"/>
  <c r="N106" i="20" l="1"/>
  <c r="N105" i="20"/>
  <c r="Z105" i="20" s="1"/>
  <c r="AL105" i="20" s="1"/>
  <c r="N104" i="20"/>
  <c r="Z104" i="20" s="1"/>
  <c r="AL104" i="20" s="1"/>
  <c r="N103" i="20"/>
  <c r="Z103" i="20" s="1"/>
  <c r="M59" i="23" s="1"/>
  <c r="N102" i="20"/>
  <c r="Z102" i="20" s="1"/>
  <c r="AL102" i="20" s="1"/>
  <c r="N101" i="20"/>
  <c r="Z101" i="20" s="1"/>
  <c r="AL101" i="20" s="1"/>
  <c r="N94" i="20"/>
  <c r="Z94" i="20" s="1"/>
  <c r="AL94" i="20" s="1"/>
  <c r="N117" i="20"/>
  <c r="Z117" i="20" s="1"/>
  <c r="AL117" i="20" s="1"/>
  <c r="N93" i="20"/>
  <c r="Z93" i="20" s="1"/>
  <c r="AL93" i="20" s="1"/>
  <c r="N116" i="20"/>
  <c r="Z116" i="20" s="1"/>
  <c r="AL116" i="20" s="1"/>
  <c r="N115" i="20"/>
  <c r="Z115" i="20" s="1"/>
  <c r="N114" i="20"/>
  <c r="Z114" i="20" s="1"/>
  <c r="AL114" i="20" s="1"/>
  <c r="N113" i="20"/>
  <c r="Z113" i="20" s="1"/>
  <c r="AL113" i="20" s="1"/>
  <c r="Z106" i="20"/>
  <c r="AL106" i="20" s="1"/>
  <c r="M13" i="23"/>
  <c r="B63" i="20"/>
  <c r="B64" i="20"/>
  <c r="B65" i="20"/>
  <c r="B66" i="20"/>
  <c r="B67" i="20"/>
  <c r="B68" i="20"/>
  <c r="B69" i="20"/>
  <c r="B70" i="20"/>
  <c r="B71" i="20"/>
  <c r="B62" i="20"/>
  <c r="A21" i="23" s="1"/>
  <c r="B46" i="20"/>
  <c r="A36" i="23" s="1"/>
  <c r="B47" i="20"/>
  <c r="A50" i="23" s="1"/>
  <c r="B48" i="20"/>
  <c r="A73" i="23" s="1"/>
  <c r="B49" i="20"/>
  <c r="A37" i="23" s="1"/>
  <c r="B50" i="20"/>
  <c r="A51" i="23" s="1"/>
  <c r="B51" i="20"/>
  <c r="A52" i="23" s="1"/>
  <c r="B52" i="20"/>
  <c r="A53" i="23" s="1"/>
  <c r="B53" i="20"/>
  <c r="A98" i="23" s="1"/>
  <c r="B54" i="20"/>
  <c r="A54" i="23" s="1"/>
  <c r="B55" i="20"/>
  <c r="A20" i="23" s="1"/>
  <c r="B56" i="20"/>
  <c r="A55" i="23" s="1"/>
  <c r="B45" i="20"/>
  <c r="A35" i="23" s="1"/>
  <c r="B31" i="20"/>
  <c r="A95" i="23" s="1"/>
  <c r="B32" i="20"/>
  <c r="A33" i="23" s="1"/>
  <c r="B33" i="20"/>
  <c r="A71" i="23" s="1"/>
  <c r="B34" i="20"/>
  <c r="A72" i="23" s="1"/>
  <c r="B35" i="20"/>
  <c r="A34" i="23" s="1"/>
  <c r="B36" i="20"/>
  <c r="A96" i="23" s="1"/>
  <c r="B37" i="20"/>
  <c r="A80" i="23" s="1"/>
  <c r="B38" i="20"/>
  <c r="A49" i="23" s="1"/>
  <c r="B39" i="20"/>
  <c r="A97" i="23" s="1"/>
  <c r="B25" i="20"/>
  <c r="B16" i="20"/>
  <c r="B17" i="20"/>
  <c r="B18" i="20"/>
  <c r="B19" i="20"/>
  <c r="B20" i="20"/>
  <c r="B21" i="20"/>
  <c r="B22" i="20"/>
  <c r="B23" i="20"/>
  <c r="B24" i="20"/>
  <c r="B15" i="20"/>
  <c r="A90" i="23" s="1"/>
  <c r="B9" i="20"/>
  <c r="B8" i="20"/>
  <c r="B7" i="20"/>
  <c r="B6" i="20"/>
  <c r="B5" i="20"/>
  <c r="B4" i="20"/>
  <c r="A89" i="23" s="1"/>
  <c r="B151" i="3"/>
  <c r="A109" i="18" s="1"/>
  <c r="B150" i="3"/>
  <c r="A64" i="18" s="1"/>
  <c r="B142" i="3"/>
  <c r="A15" i="18" s="1"/>
  <c r="B143" i="3"/>
  <c r="A76" i="18" s="1"/>
  <c r="B144" i="3"/>
  <c r="A43" i="18" s="1"/>
  <c r="B141" i="3"/>
  <c r="A85" i="18" s="1"/>
  <c r="B132" i="3"/>
  <c r="A62" i="18" s="1"/>
  <c r="B133" i="3"/>
  <c r="A26" i="18" s="1"/>
  <c r="B134" i="3"/>
  <c r="A108" i="18" s="1"/>
  <c r="B135" i="3"/>
  <c r="A63" i="18" s="1"/>
  <c r="B131" i="3"/>
  <c r="A75" i="18" s="1"/>
  <c r="B124" i="3"/>
  <c r="B125" i="3"/>
  <c r="A107" i="18" s="1"/>
  <c r="B123" i="3"/>
  <c r="A105" i="18" s="1"/>
  <c r="B113" i="3"/>
  <c r="A84" i="18" s="1"/>
  <c r="B114" i="3"/>
  <c r="A74" i="18" s="1"/>
  <c r="B115" i="3"/>
  <c r="A104" i="18" s="1"/>
  <c r="B116" i="3"/>
  <c r="A14" i="18" s="1"/>
  <c r="B117" i="3"/>
  <c r="A42" i="18" s="1"/>
  <c r="B112" i="3"/>
  <c r="A25" i="18" s="1"/>
  <c r="B101" i="3"/>
  <c r="A58" i="18" s="1"/>
  <c r="B102" i="3"/>
  <c r="A83" i="18" s="1"/>
  <c r="B103" i="3"/>
  <c r="A59" i="18" s="1"/>
  <c r="B104" i="3"/>
  <c r="A60" i="18" s="1"/>
  <c r="B105" i="3"/>
  <c r="A61" i="18" s="1"/>
  <c r="B106" i="3"/>
  <c r="A13" i="18" s="1"/>
  <c r="B100" i="3"/>
  <c r="A24" i="18" s="1"/>
  <c r="B89" i="3"/>
  <c r="A101" i="18" s="1"/>
  <c r="B90" i="3"/>
  <c r="A12" i="18" s="1"/>
  <c r="B91" i="3"/>
  <c r="A102" i="18" s="1"/>
  <c r="B92" i="3"/>
  <c r="A103" i="18" s="1"/>
  <c r="B93" i="3"/>
  <c r="A40" i="18" s="1"/>
  <c r="B94" i="3"/>
  <c r="A41" i="18" s="1"/>
  <c r="B88" i="3"/>
  <c r="A100" i="18" s="1"/>
  <c r="B78" i="3"/>
  <c r="A10" i="18" s="1"/>
  <c r="B79" i="3"/>
  <c r="A81" i="18" s="1"/>
  <c r="B80" i="3"/>
  <c r="A23" i="18" s="1"/>
  <c r="B81" i="3"/>
  <c r="A11" i="18" s="1"/>
  <c r="B82" i="3"/>
  <c r="A82" i="18" s="1"/>
  <c r="B77" i="3"/>
  <c r="A57" i="18" s="1"/>
  <c r="B63" i="3"/>
  <c r="A56" i="18" s="1"/>
  <c r="B64" i="3"/>
  <c r="A22" i="18" s="1"/>
  <c r="B65" i="3"/>
  <c r="A6" i="18" s="1"/>
  <c r="B66" i="3"/>
  <c r="A38" i="18" s="1"/>
  <c r="B67" i="3"/>
  <c r="A7" i="18" s="1"/>
  <c r="B68" i="3"/>
  <c r="A8" i="18" s="1"/>
  <c r="B69" i="3"/>
  <c r="A39" i="18" s="1"/>
  <c r="B70" i="3"/>
  <c r="A99" i="18" s="1"/>
  <c r="B71" i="3"/>
  <c r="A9" i="18" s="1"/>
  <c r="B62" i="3"/>
  <c r="A21" i="18" s="1"/>
  <c r="B46" i="3"/>
  <c r="A36" i="18" s="1"/>
  <c r="B47" i="3"/>
  <c r="A50" i="18" s="1"/>
  <c r="B48" i="3"/>
  <c r="A73" i="18" s="1"/>
  <c r="B49" i="3"/>
  <c r="A37" i="18" s="1"/>
  <c r="B50" i="3"/>
  <c r="A51" i="18" s="1"/>
  <c r="B51" i="3"/>
  <c r="A52" i="18" s="1"/>
  <c r="B52" i="3"/>
  <c r="A53" i="18" s="1"/>
  <c r="B53" i="3"/>
  <c r="A98" i="18" s="1"/>
  <c r="B54" i="3"/>
  <c r="A54" i="18" s="1"/>
  <c r="B55" i="3"/>
  <c r="A20" i="18" s="1"/>
  <c r="B56" i="3"/>
  <c r="A55" i="18" s="1"/>
  <c r="B45" i="3"/>
  <c r="A35" i="18" s="1"/>
  <c r="B32" i="3"/>
  <c r="A33" i="18" s="1"/>
  <c r="B33" i="3"/>
  <c r="A71" i="18" s="1"/>
  <c r="B34" i="3"/>
  <c r="A72" i="18" s="1"/>
  <c r="B35" i="3"/>
  <c r="A34" i="18" s="1"/>
  <c r="B36" i="3"/>
  <c r="A96" i="18" s="1"/>
  <c r="B37" i="3"/>
  <c r="A80" i="18" s="1"/>
  <c r="B38" i="3"/>
  <c r="A49" i="18" s="1"/>
  <c r="B39" i="3"/>
  <c r="A97" i="18" s="1"/>
  <c r="B31" i="3"/>
  <c r="A95" i="18" s="1"/>
  <c r="B16" i="3"/>
  <c r="A91" i="18" s="1"/>
  <c r="B17" i="3"/>
  <c r="A5" i="18" s="1"/>
  <c r="B18" i="3"/>
  <c r="A48" i="18" s="1"/>
  <c r="B19" i="3"/>
  <c r="A31" i="18" s="1"/>
  <c r="B20" i="3"/>
  <c r="A92" i="18" s="1"/>
  <c r="B21" i="3"/>
  <c r="A69" i="18" s="1"/>
  <c r="B22" i="3"/>
  <c r="A32" i="18" s="1"/>
  <c r="B23" i="3"/>
  <c r="A93" i="18" s="1"/>
  <c r="B24" i="3"/>
  <c r="A94" i="18" s="1"/>
  <c r="B25" i="3"/>
  <c r="A70" i="18" s="1"/>
  <c r="B15" i="3"/>
  <c r="A90" i="18" s="1"/>
  <c r="B5" i="3"/>
  <c r="A47" i="18" s="1"/>
  <c r="B6" i="3"/>
  <c r="A30" i="18" s="1"/>
  <c r="B7" i="3"/>
  <c r="A4" i="18" s="1"/>
  <c r="B8" i="3"/>
  <c r="A68" i="18" s="1"/>
  <c r="B9" i="3"/>
  <c r="A19" i="18" s="1"/>
  <c r="AL103" i="20" l="1"/>
  <c r="M60" i="23"/>
  <c r="M58" i="23"/>
  <c r="M84" i="23"/>
  <c r="M61" i="23"/>
  <c r="J16" i="3"/>
  <c r="J35" i="3"/>
  <c r="J68" i="3"/>
  <c r="J113" i="3"/>
  <c r="J143" i="3"/>
  <c r="I76" i="18" s="1"/>
  <c r="J142" i="3"/>
  <c r="I15" i="18" s="1"/>
  <c r="J66" i="3"/>
  <c r="R66" i="3" s="1"/>
  <c r="Z66" i="3" s="1"/>
  <c r="J82" i="3"/>
  <c r="I82" i="18" s="1"/>
  <c r="J93" i="3"/>
  <c r="R93" i="3" s="1"/>
  <c r="Z93" i="3" s="1"/>
  <c r="M14" i="23"/>
  <c r="J91" i="3"/>
  <c r="R91" i="3" s="1"/>
  <c r="Z91" i="3" s="1"/>
  <c r="J105" i="3"/>
  <c r="R105" i="3" s="1"/>
  <c r="Z105" i="3" s="1"/>
  <c r="M41" i="23"/>
  <c r="J8" i="3"/>
  <c r="R8" i="3" s="1"/>
  <c r="Z8" i="3" s="1"/>
  <c r="J104" i="3"/>
  <c r="R104" i="3" s="1"/>
  <c r="Z104" i="3" s="1"/>
  <c r="J7" i="3"/>
  <c r="R7" i="3" s="1"/>
  <c r="Z7" i="3" s="1"/>
  <c r="J151" i="3"/>
  <c r="I109" i="18" s="1"/>
  <c r="M42" i="23"/>
  <c r="M83" i="23"/>
  <c r="J6" i="3"/>
  <c r="R6" i="3" s="1"/>
  <c r="Z6" i="3" s="1"/>
  <c r="J117" i="3"/>
  <c r="I42" i="18" s="1"/>
  <c r="J17" i="3"/>
  <c r="R17" i="3" s="1"/>
  <c r="Z17" i="3" s="1"/>
  <c r="J116" i="3"/>
  <c r="I14" i="18" s="1"/>
  <c r="J53" i="3"/>
  <c r="I98" i="18" s="1"/>
  <c r="J67" i="3"/>
  <c r="J92" i="3"/>
  <c r="R92" i="3" s="1"/>
  <c r="Z92" i="3" s="1"/>
  <c r="N20" i="20"/>
  <c r="Z20" i="20" s="1"/>
  <c r="A92" i="23"/>
  <c r="N63" i="20"/>
  <c r="Z63" i="20" s="1"/>
  <c r="M56" i="23" s="1"/>
  <c r="A56" i="23"/>
  <c r="J54" i="3"/>
  <c r="I54" i="18" s="1"/>
  <c r="N19" i="20"/>
  <c r="Z19" i="20" s="1"/>
  <c r="AL19" i="20" s="1"/>
  <c r="A31" i="23"/>
  <c r="J5" i="3"/>
  <c r="R5" i="3" s="1"/>
  <c r="Z5" i="3" s="1"/>
  <c r="J38" i="3"/>
  <c r="I49" i="18" s="1"/>
  <c r="J51" i="3"/>
  <c r="I52" i="18" s="1"/>
  <c r="J65" i="3"/>
  <c r="J90" i="3"/>
  <c r="N5" i="20"/>
  <c r="A47" i="23"/>
  <c r="N18" i="20"/>
  <c r="Z18" i="20" s="1"/>
  <c r="AL18" i="20" s="1"/>
  <c r="A48" i="23"/>
  <c r="J25" i="3"/>
  <c r="R25" i="3" s="1"/>
  <c r="Z25" i="3" s="1"/>
  <c r="J37" i="3"/>
  <c r="R37" i="3" s="1"/>
  <c r="Z37" i="3" s="1"/>
  <c r="J50" i="3"/>
  <c r="I51" i="18" s="1"/>
  <c r="J64" i="3"/>
  <c r="R64" i="3" s="1"/>
  <c r="Z64" i="3" s="1"/>
  <c r="J89" i="3"/>
  <c r="R89" i="3" s="1"/>
  <c r="Z89" i="3" s="1"/>
  <c r="J115" i="3"/>
  <c r="I104" i="18" s="1"/>
  <c r="N6" i="20"/>
  <c r="A30" i="23"/>
  <c r="N17" i="20"/>
  <c r="Z17" i="20" s="1"/>
  <c r="AL17" i="20" s="1"/>
  <c r="A5" i="23"/>
  <c r="J24" i="3"/>
  <c r="R24" i="3" s="1"/>
  <c r="Z24" i="3" s="1"/>
  <c r="J36" i="3"/>
  <c r="I96" i="18" s="1"/>
  <c r="J49" i="3"/>
  <c r="I37" i="18" s="1"/>
  <c r="J63" i="3"/>
  <c r="R63" i="3" s="1"/>
  <c r="Z63" i="3" s="1"/>
  <c r="J106" i="3"/>
  <c r="R106" i="3" s="1"/>
  <c r="Z106" i="3" s="1"/>
  <c r="J114" i="3"/>
  <c r="R114" i="3" s="1"/>
  <c r="Z114" i="3" s="1"/>
  <c r="N7" i="20"/>
  <c r="M4" i="23" s="1"/>
  <c r="A4" i="23"/>
  <c r="N16" i="20"/>
  <c r="Z16" i="20" s="1"/>
  <c r="A91" i="23"/>
  <c r="N71" i="20"/>
  <c r="Z71" i="20" s="1"/>
  <c r="AL71" i="20" s="1"/>
  <c r="A9" i="23"/>
  <c r="N8" i="20"/>
  <c r="A68" i="23"/>
  <c r="N25" i="20"/>
  <c r="Z25" i="20" s="1"/>
  <c r="AL25" i="20" s="1"/>
  <c r="A70" i="23"/>
  <c r="N70" i="20"/>
  <c r="Z70" i="20" s="1"/>
  <c r="A99" i="23"/>
  <c r="AL115" i="20"/>
  <c r="M104" i="23"/>
  <c r="J48" i="3"/>
  <c r="I73" i="18" s="1"/>
  <c r="J22" i="3"/>
  <c r="I32" i="18" s="1"/>
  <c r="J34" i="3"/>
  <c r="I72" i="18" s="1"/>
  <c r="J47" i="3"/>
  <c r="I50" i="18" s="1"/>
  <c r="J81" i="3"/>
  <c r="I11" i="18" s="1"/>
  <c r="J135" i="3"/>
  <c r="I63" i="18" s="1"/>
  <c r="N9" i="20"/>
  <c r="A19" i="23"/>
  <c r="N69" i="20"/>
  <c r="Z69" i="20" s="1"/>
  <c r="M39" i="23" s="1"/>
  <c r="A39" i="23"/>
  <c r="N64" i="20"/>
  <c r="Z64" i="20" s="1"/>
  <c r="AL64" i="20" s="1"/>
  <c r="A22" i="23"/>
  <c r="J21" i="3"/>
  <c r="I69" i="18" s="1"/>
  <c r="J33" i="3"/>
  <c r="R33" i="3" s="1"/>
  <c r="Z33" i="3" s="1"/>
  <c r="J46" i="3"/>
  <c r="I36" i="18" s="1"/>
  <c r="J80" i="3"/>
  <c r="I23" i="18" s="1"/>
  <c r="J103" i="3"/>
  <c r="R103" i="3" s="1"/>
  <c r="Z103" i="3" s="1"/>
  <c r="J134" i="3"/>
  <c r="I108" i="18" s="1"/>
  <c r="N68" i="20"/>
  <c r="Z68" i="20" s="1"/>
  <c r="AL68" i="20" s="1"/>
  <c r="A8" i="23"/>
  <c r="J39" i="3"/>
  <c r="R39" i="3" s="1"/>
  <c r="Z39" i="3" s="1"/>
  <c r="J20" i="3"/>
  <c r="R20" i="3" s="1"/>
  <c r="Z20" i="3" s="1"/>
  <c r="J32" i="3"/>
  <c r="I33" i="18" s="1"/>
  <c r="J71" i="3"/>
  <c r="I9" i="18" s="1"/>
  <c r="J79" i="3"/>
  <c r="I81" i="18" s="1"/>
  <c r="J102" i="3"/>
  <c r="I83" i="18" s="1"/>
  <c r="J133" i="3"/>
  <c r="I26" i="18" s="1"/>
  <c r="N24" i="20"/>
  <c r="Z24" i="20" s="1"/>
  <c r="A94" i="23"/>
  <c r="N67" i="20"/>
  <c r="Z67" i="20" s="1"/>
  <c r="AL67" i="20" s="1"/>
  <c r="A7" i="23"/>
  <c r="J23" i="3"/>
  <c r="I93" i="18" s="1"/>
  <c r="J19" i="3"/>
  <c r="I31" i="18" s="1"/>
  <c r="J56" i="3"/>
  <c r="I55" i="18" s="1"/>
  <c r="J70" i="3"/>
  <c r="R70" i="3" s="1"/>
  <c r="Z70" i="3" s="1"/>
  <c r="J78" i="3"/>
  <c r="I10" i="18" s="1"/>
  <c r="J101" i="3"/>
  <c r="R101" i="3" s="1"/>
  <c r="Z101" i="3" s="1"/>
  <c r="J132" i="3"/>
  <c r="I62" i="18" s="1"/>
  <c r="N23" i="20"/>
  <c r="Z23" i="20" s="1"/>
  <c r="A93" i="23"/>
  <c r="N66" i="20"/>
  <c r="Z66" i="20" s="1"/>
  <c r="AL66" i="20" s="1"/>
  <c r="A38" i="23"/>
  <c r="M40" i="23"/>
  <c r="M74" i="23"/>
  <c r="N21" i="20"/>
  <c r="Z21" i="20" s="1"/>
  <c r="AL21" i="20" s="1"/>
  <c r="A69" i="23"/>
  <c r="J52" i="3"/>
  <c r="I53" i="18" s="1"/>
  <c r="J124" i="3"/>
  <c r="I106" i="18" s="1"/>
  <c r="A106" i="18"/>
  <c r="J9" i="3"/>
  <c r="R9" i="3" s="1"/>
  <c r="Z9" i="3" s="1"/>
  <c r="J18" i="3"/>
  <c r="R18" i="3" s="1"/>
  <c r="Z18" i="3" s="1"/>
  <c r="J55" i="3"/>
  <c r="I20" i="18" s="1"/>
  <c r="J69" i="3"/>
  <c r="R69" i="3" s="1"/>
  <c r="Z69" i="3" s="1"/>
  <c r="J94" i="3"/>
  <c r="R94" i="3" s="1"/>
  <c r="Z94" i="3" s="1"/>
  <c r="J125" i="3"/>
  <c r="I107" i="18" s="1"/>
  <c r="J144" i="3"/>
  <c r="I43" i="18" s="1"/>
  <c r="N22" i="20"/>
  <c r="Z22" i="20" s="1"/>
  <c r="AL22" i="20" s="1"/>
  <c r="A32" i="23"/>
  <c r="N65" i="20"/>
  <c r="M6" i="23" s="1"/>
  <c r="A6" i="23"/>
  <c r="R16" i="3"/>
  <c r="Z16" i="3" s="1"/>
  <c r="I91" i="18"/>
  <c r="R113" i="3"/>
  <c r="Z113" i="3" s="1"/>
  <c r="I84" i="18"/>
  <c r="R102" i="3"/>
  <c r="Z102" i="3" s="1"/>
  <c r="R21" i="3"/>
  <c r="Z21" i="3" s="1"/>
  <c r="I68" i="18"/>
  <c r="I70" i="18"/>
  <c r="R35" i="3"/>
  <c r="Z35" i="3" s="1"/>
  <c r="I34" i="18"/>
  <c r="R22" i="3"/>
  <c r="Z22" i="3" s="1"/>
  <c r="I19" i="18"/>
  <c r="R68" i="3"/>
  <c r="Z68" i="3" s="1"/>
  <c r="I8" i="18"/>
  <c r="R67" i="3"/>
  <c r="Z67" i="3" s="1"/>
  <c r="I7" i="18"/>
  <c r="R65" i="3"/>
  <c r="Z65" i="3" s="1"/>
  <c r="I6" i="18"/>
  <c r="R90" i="3"/>
  <c r="Z90" i="3" s="1"/>
  <c r="I12" i="18"/>
  <c r="B4" i="3"/>
  <c r="A89" i="18" s="1"/>
  <c r="R117" i="3" l="1"/>
  <c r="Z117" i="3" s="1"/>
  <c r="I38" i="18"/>
  <c r="I40" i="18"/>
  <c r="R19" i="3"/>
  <c r="Z19" i="3" s="1"/>
  <c r="I30" i="18"/>
  <c r="I5" i="18"/>
  <c r="I13" i="18"/>
  <c r="R38" i="3"/>
  <c r="Z38" i="3" s="1"/>
  <c r="R23" i="3"/>
  <c r="Z23" i="3" s="1"/>
  <c r="I47" i="18"/>
  <c r="I102" i="18"/>
  <c r="I94" i="18"/>
  <c r="I74" i="18"/>
  <c r="I22" i="18"/>
  <c r="R71" i="3"/>
  <c r="Z71" i="3" s="1"/>
  <c r="R115" i="3"/>
  <c r="Z115" i="3" s="1"/>
  <c r="M8" i="23"/>
  <c r="R116" i="3"/>
  <c r="Z116" i="3" s="1"/>
  <c r="I61" i="18"/>
  <c r="I80" i="18"/>
  <c r="M31" i="23"/>
  <c r="M48" i="23"/>
  <c r="AL63" i="20"/>
  <c r="M9" i="23"/>
  <c r="AL69" i="20"/>
  <c r="I58" i="18"/>
  <c r="I103" i="18"/>
  <c r="R34" i="3"/>
  <c r="Z34" i="3" s="1"/>
  <c r="I59" i="18"/>
  <c r="I71" i="18"/>
  <c r="I60" i="18"/>
  <c r="M5" i="23"/>
  <c r="I4" i="18"/>
  <c r="Z65" i="20"/>
  <c r="AL65" i="20" s="1"/>
  <c r="M7" i="23"/>
  <c r="I48" i="18"/>
  <c r="R36" i="3"/>
  <c r="Z36" i="3" s="1"/>
  <c r="I41" i="18"/>
  <c r="AL70" i="20"/>
  <c r="M99" i="23"/>
  <c r="I99" i="18"/>
  <c r="R32" i="3"/>
  <c r="Z32" i="3" s="1"/>
  <c r="I101" i="18"/>
  <c r="M22" i="23"/>
  <c r="I92" i="18"/>
  <c r="M32" i="23"/>
  <c r="M70" i="23"/>
  <c r="AL24" i="20"/>
  <c r="M94" i="23"/>
  <c r="AL23" i="20"/>
  <c r="M93" i="23"/>
  <c r="AL20" i="20"/>
  <c r="M92" i="23"/>
  <c r="I39" i="18"/>
  <c r="I56" i="18"/>
  <c r="I97" i="18"/>
  <c r="M38" i="23"/>
  <c r="M69" i="23"/>
  <c r="AL16" i="20"/>
  <c r="M91" i="23"/>
  <c r="AB454" i="25"/>
  <c r="K46" i="26" l="1"/>
  <c r="K54" i="26"/>
  <c r="K52" i="26"/>
  <c r="K13" i="26"/>
  <c r="K49" i="26"/>
  <c r="K61" i="26"/>
  <c r="K72" i="26"/>
  <c r="K48" i="26"/>
  <c r="K57" i="26"/>
  <c r="K77" i="26"/>
  <c r="K8" i="26"/>
  <c r="K84" i="26"/>
  <c r="K56" i="26"/>
  <c r="K66" i="26"/>
  <c r="K73" i="26"/>
  <c r="K45" i="26"/>
  <c r="K43" i="26"/>
  <c r="K41" i="26"/>
  <c r="K10" i="26"/>
  <c r="K90" i="26"/>
  <c r="K23" i="26"/>
  <c r="K64" i="26"/>
  <c r="K47" i="26"/>
  <c r="K7" i="26"/>
  <c r="K15" i="26"/>
  <c r="K26" i="26"/>
  <c r="K78" i="26"/>
  <c r="K32" i="26"/>
  <c r="K31" i="26"/>
  <c r="K50" i="26"/>
  <c r="K65" i="26"/>
  <c r="K35" i="26"/>
  <c r="K18" i="26"/>
  <c r="K91" i="26"/>
  <c r="K53" i="26"/>
  <c r="K29" i="26"/>
  <c r="K71" i="26"/>
  <c r="K70" i="26"/>
  <c r="K44" i="26"/>
  <c r="K6" i="26"/>
  <c r="K83" i="26"/>
  <c r="K42" i="26"/>
  <c r="K67" i="26"/>
  <c r="K69" i="26"/>
  <c r="K37" i="26"/>
  <c r="K14" i="26"/>
  <c r="K40" i="26"/>
  <c r="K38" i="26"/>
  <c r="K33" i="26"/>
  <c r="K86" i="26"/>
  <c r="K36" i="26"/>
  <c r="K89" i="26"/>
  <c r="K75" i="26"/>
  <c r="K21" i="26"/>
  <c r="K25" i="26"/>
  <c r="K82" i="26"/>
  <c r="K17" i="26"/>
  <c r="K9" i="26"/>
  <c r="K34" i="26"/>
  <c r="K24" i="26"/>
  <c r="K87" i="26"/>
  <c r="K68" i="26"/>
  <c r="K55" i="26"/>
  <c r="K74" i="26"/>
  <c r="K58" i="26"/>
  <c r="K28" i="26"/>
  <c r="K92" i="26"/>
  <c r="K62" i="26"/>
  <c r="K60" i="26"/>
  <c r="K85" i="26"/>
  <c r="K5" i="26"/>
  <c r="K51" i="26"/>
  <c r="K79" i="26"/>
  <c r="K27" i="26"/>
  <c r="K30" i="26"/>
  <c r="K39" i="26"/>
  <c r="K59" i="26"/>
  <c r="K81" i="26"/>
  <c r="K63" i="26"/>
  <c r="K76" i="26"/>
  <c r="K22" i="26"/>
  <c r="K19" i="26"/>
  <c r="K20" i="26"/>
  <c r="K16" i="26"/>
  <c r="K80" i="26"/>
  <c r="K12" i="26"/>
  <c r="K11" i="26"/>
  <c r="K88" i="26"/>
  <c r="BF455" i="25" l="1"/>
  <c r="L93" i="26" l="1"/>
  <c r="M93" i="26" l="1"/>
  <c r="Z31" i="14" l="1"/>
  <c r="Z32" i="14"/>
  <c r="Z42" i="14"/>
  <c r="Z15" i="14"/>
  <c r="Z50" i="14"/>
  <c r="Z57" i="14"/>
  <c r="Z73" i="14"/>
  <c r="Z43" i="14"/>
  <c r="Z51" i="14"/>
  <c r="Z80" i="14"/>
  <c r="Z10" i="14"/>
  <c r="Z82" i="14"/>
  <c r="Z56" i="14"/>
  <c r="Z65" i="14"/>
  <c r="Z70" i="14"/>
  <c r="Z47" i="14"/>
  <c r="Z48" i="14"/>
  <c r="Z38" i="14"/>
  <c r="Z6" i="14"/>
  <c r="Z87" i="14"/>
  <c r="Z25" i="14"/>
  <c r="Z64" i="14"/>
  <c r="Z55" i="14"/>
  <c r="Z5" i="14"/>
  <c r="Z26" i="14"/>
  <c r="Z34" i="14"/>
  <c r="Z77" i="14"/>
  <c r="Z35" i="14"/>
  <c r="Z36" i="14"/>
  <c r="Z62" i="14"/>
  <c r="Z68" i="14"/>
  <c r="Z44" i="14"/>
  <c r="Z20" i="14"/>
  <c r="Z91" i="14"/>
  <c r="Z39" i="14"/>
  <c r="Z27" i="14"/>
  <c r="Z66" i="14"/>
  <c r="Z71" i="14"/>
  <c r="Z40" i="14"/>
  <c r="Z7" i="14"/>
  <c r="Z83" i="14"/>
  <c r="Z41" i="14"/>
  <c r="Z67" i="14"/>
  <c r="Z72" i="14"/>
  <c r="Z28" i="14"/>
  <c r="Z14" i="14"/>
  <c r="Z49" i="14"/>
  <c r="Z29" i="14"/>
  <c r="Z30" i="14"/>
  <c r="Z85" i="14"/>
  <c r="Z33" i="14"/>
  <c r="Z88" i="14"/>
  <c r="Z78" i="14"/>
  <c r="Z13" i="14"/>
  <c r="Z37" i="14"/>
  <c r="Z84" i="14"/>
  <c r="Z16" i="14"/>
  <c r="Z9" i="14"/>
  <c r="Z18" i="14"/>
  <c r="Z19" i="14"/>
  <c r="Z86" i="14"/>
  <c r="Z63" i="14"/>
  <c r="Z52" i="14"/>
  <c r="Z69" i="14"/>
  <c r="Z53" i="14"/>
  <c r="Z45" i="14"/>
  <c r="Z90" i="14"/>
  <c r="Z58" i="14"/>
  <c r="Z59" i="14"/>
  <c r="Z81" i="14"/>
  <c r="Z54" i="14"/>
  <c r="Z74" i="14"/>
  <c r="Z21" i="14"/>
  <c r="Z22" i="14"/>
  <c r="Z46" i="14"/>
  <c r="Z60" i="14"/>
  <c r="Z75" i="14"/>
  <c r="Z61" i="14"/>
  <c r="Z76" i="14"/>
  <c r="Z23" i="14"/>
  <c r="Z11" i="14"/>
  <c r="Z12" i="14"/>
  <c r="Z24" i="14"/>
  <c r="Z79" i="14"/>
  <c r="Z17" i="14"/>
  <c r="Z8" i="14"/>
  <c r="Z89" i="14"/>
  <c r="AE454" i="25" l="1"/>
  <c r="D454" i="25"/>
  <c r="E474" i="25" l="1"/>
  <c r="F474" i="25"/>
  <c r="G474" i="25"/>
  <c r="H474" i="25"/>
  <c r="I474" i="25"/>
  <c r="J474" i="25"/>
  <c r="K474" i="25"/>
  <c r="L474" i="25"/>
  <c r="M474" i="25"/>
  <c r="N474" i="25"/>
  <c r="O474" i="25"/>
  <c r="P474" i="25"/>
  <c r="Q474" i="25"/>
  <c r="R474" i="25"/>
  <c r="S474" i="25"/>
  <c r="T474" i="25"/>
  <c r="U474" i="25"/>
  <c r="V474" i="25"/>
  <c r="W474" i="25"/>
  <c r="X474" i="25"/>
  <c r="Y474" i="25"/>
  <c r="Z474" i="25"/>
  <c r="AA474" i="25"/>
  <c r="AB474" i="25"/>
  <c r="AC474" i="25"/>
  <c r="AD474" i="25"/>
  <c r="AE474" i="25"/>
  <c r="AF474" i="25"/>
  <c r="AG474" i="25"/>
  <c r="AH474" i="25"/>
  <c r="AI474" i="25"/>
  <c r="AJ474" i="25"/>
  <c r="AK474" i="25"/>
  <c r="AL474" i="25"/>
  <c r="AM474" i="25"/>
  <c r="AN474" i="25"/>
  <c r="AO474" i="25"/>
  <c r="AP474" i="25"/>
  <c r="AQ474" i="25"/>
  <c r="AR474" i="25"/>
  <c r="AS474" i="25"/>
  <c r="AT474" i="25"/>
  <c r="AU474" i="25"/>
  <c r="AV474" i="25"/>
  <c r="AW474" i="25"/>
  <c r="AX474" i="25"/>
  <c r="AY474" i="25"/>
  <c r="AZ474" i="25"/>
  <c r="BA474" i="25"/>
  <c r="BB474" i="25"/>
  <c r="BC474" i="25"/>
  <c r="BD474" i="25"/>
  <c r="BE474" i="25"/>
  <c r="BF474" i="25"/>
  <c r="BG474" i="25"/>
  <c r="BH474" i="25"/>
  <c r="BI474" i="25"/>
  <c r="BJ474" i="25"/>
  <c r="BK474" i="25"/>
  <c r="BL474" i="25"/>
  <c r="BM474" i="25"/>
  <c r="BN474" i="25"/>
  <c r="BO474" i="25"/>
  <c r="BP474" i="25"/>
  <c r="BQ474" i="25"/>
  <c r="BR474" i="25"/>
  <c r="BS474" i="25"/>
  <c r="BT474" i="25"/>
  <c r="BU474" i="25"/>
  <c r="BV474" i="25"/>
  <c r="BW474" i="25"/>
  <c r="BX474" i="25"/>
  <c r="BY474" i="25"/>
  <c r="BZ474" i="25"/>
  <c r="CA474" i="25"/>
  <c r="CB474" i="25"/>
  <c r="CC474" i="25"/>
  <c r="CD474" i="25"/>
  <c r="CE474" i="25"/>
  <c r="CF474" i="25"/>
  <c r="CG474" i="25"/>
  <c r="CH474" i="25"/>
  <c r="CI474" i="25"/>
  <c r="CJ474" i="25"/>
  <c r="CK474" i="25"/>
  <c r="CL474" i="25"/>
  <c r="CM474" i="25"/>
  <c r="E475" i="25"/>
  <c r="F475" i="25"/>
  <c r="G475" i="25"/>
  <c r="H475" i="25"/>
  <c r="I475" i="25"/>
  <c r="J475" i="25"/>
  <c r="K475" i="25"/>
  <c r="L475" i="25"/>
  <c r="M475" i="25"/>
  <c r="N475" i="25"/>
  <c r="O475" i="25"/>
  <c r="P475" i="25"/>
  <c r="Q475" i="25"/>
  <c r="R475" i="25"/>
  <c r="S475" i="25"/>
  <c r="T475" i="25"/>
  <c r="U475" i="25"/>
  <c r="V475" i="25"/>
  <c r="W475" i="25"/>
  <c r="X475" i="25"/>
  <c r="Y475" i="25"/>
  <c r="Z475" i="25"/>
  <c r="AA475" i="25"/>
  <c r="AB475" i="25"/>
  <c r="AC475" i="25"/>
  <c r="AD475" i="25"/>
  <c r="AE475" i="25"/>
  <c r="AF475" i="25"/>
  <c r="AG475" i="25"/>
  <c r="AH475" i="25"/>
  <c r="AI475" i="25"/>
  <c r="AJ475" i="25"/>
  <c r="AK475" i="25"/>
  <c r="AL475" i="25"/>
  <c r="AM475" i="25"/>
  <c r="AN475" i="25"/>
  <c r="AO475" i="25"/>
  <c r="AP475" i="25"/>
  <c r="AQ475" i="25"/>
  <c r="AR475" i="25"/>
  <c r="AS475" i="25"/>
  <c r="AT475" i="25"/>
  <c r="AU475" i="25"/>
  <c r="AV475" i="25"/>
  <c r="AW475" i="25"/>
  <c r="AX475" i="25"/>
  <c r="AY475" i="25"/>
  <c r="AZ475" i="25"/>
  <c r="BA475" i="25"/>
  <c r="BB475" i="25"/>
  <c r="BC475" i="25"/>
  <c r="BD475" i="25"/>
  <c r="BE475" i="25"/>
  <c r="BF475" i="25"/>
  <c r="BG475" i="25"/>
  <c r="BH475" i="25"/>
  <c r="BI475" i="25"/>
  <c r="BJ475" i="25"/>
  <c r="BK475" i="25"/>
  <c r="BL475" i="25"/>
  <c r="BM475" i="25"/>
  <c r="BN475" i="25"/>
  <c r="BO475" i="25"/>
  <c r="BP475" i="25"/>
  <c r="BQ475" i="25"/>
  <c r="BR475" i="25"/>
  <c r="BS475" i="25"/>
  <c r="BT475" i="25"/>
  <c r="BU475" i="25"/>
  <c r="BV475" i="25"/>
  <c r="BW475" i="25"/>
  <c r="BX475" i="25"/>
  <c r="BY475" i="25"/>
  <c r="BZ475" i="25"/>
  <c r="CA475" i="25"/>
  <c r="CB475" i="25"/>
  <c r="CC475" i="25"/>
  <c r="CD475" i="25"/>
  <c r="CE475" i="25"/>
  <c r="CF475" i="25"/>
  <c r="CG475" i="25"/>
  <c r="CH475" i="25"/>
  <c r="CI475" i="25"/>
  <c r="CJ475" i="25"/>
  <c r="CK475" i="25"/>
  <c r="CL475" i="25"/>
  <c r="CM475" i="25"/>
  <c r="E476" i="25"/>
  <c r="F476" i="25"/>
  <c r="G476" i="25"/>
  <c r="H476" i="25"/>
  <c r="I476" i="25"/>
  <c r="J476" i="25"/>
  <c r="K476" i="25"/>
  <c r="L476" i="25"/>
  <c r="M476" i="25"/>
  <c r="N476" i="25"/>
  <c r="O476" i="25"/>
  <c r="P476" i="25"/>
  <c r="Q476" i="25"/>
  <c r="R476" i="25"/>
  <c r="S476" i="25"/>
  <c r="T476" i="25"/>
  <c r="U476" i="25"/>
  <c r="V476" i="25"/>
  <c r="W476" i="25"/>
  <c r="X476" i="25"/>
  <c r="Y476" i="25"/>
  <c r="Z476" i="25"/>
  <c r="AA476" i="25"/>
  <c r="AB476" i="25"/>
  <c r="AC476" i="25"/>
  <c r="AD476" i="25"/>
  <c r="AE476" i="25"/>
  <c r="AF476" i="25"/>
  <c r="AG476" i="25"/>
  <c r="AH476" i="25"/>
  <c r="AI476" i="25"/>
  <c r="AJ476" i="25"/>
  <c r="AK476" i="25"/>
  <c r="AL476" i="25"/>
  <c r="AM476" i="25"/>
  <c r="AN476" i="25"/>
  <c r="AO476" i="25"/>
  <c r="AP476" i="25"/>
  <c r="AQ476" i="25"/>
  <c r="AR476" i="25"/>
  <c r="AS476" i="25"/>
  <c r="AT476" i="25"/>
  <c r="AU476" i="25"/>
  <c r="AV476" i="25"/>
  <c r="AW476" i="25"/>
  <c r="AX476" i="25"/>
  <c r="AY476" i="25"/>
  <c r="AZ476" i="25"/>
  <c r="BA476" i="25"/>
  <c r="BB476" i="25"/>
  <c r="BC476" i="25"/>
  <c r="BD476" i="25"/>
  <c r="BE476" i="25"/>
  <c r="BF476" i="25"/>
  <c r="BG476" i="25"/>
  <c r="BH476" i="25"/>
  <c r="BI476" i="25"/>
  <c r="BJ476" i="25"/>
  <c r="BK476" i="25"/>
  <c r="BL476" i="25"/>
  <c r="BM476" i="25"/>
  <c r="BN476" i="25"/>
  <c r="BO476" i="25"/>
  <c r="BP476" i="25"/>
  <c r="BQ476" i="25"/>
  <c r="BR476" i="25"/>
  <c r="BS476" i="25"/>
  <c r="BT476" i="25"/>
  <c r="BU476" i="25"/>
  <c r="BV476" i="25"/>
  <c r="BW476" i="25"/>
  <c r="BX476" i="25"/>
  <c r="BY476" i="25"/>
  <c r="BZ476" i="25"/>
  <c r="CA476" i="25"/>
  <c r="CB476" i="25"/>
  <c r="CC476" i="25"/>
  <c r="CD476" i="25"/>
  <c r="CE476" i="25"/>
  <c r="CF476" i="25"/>
  <c r="CG476" i="25"/>
  <c r="CH476" i="25"/>
  <c r="CI476" i="25"/>
  <c r="CJ476" i="25"/>
  <c r="CK476" i="25"/>
  <c r="CL476" i="25"/>
  <c r="CM476" i="25"/>
  <c r="E477" i="25"/>
  <c r="F477" i="25"/>
  <c r="G477" i="25"/>
  <c r="H477" i="25"/>
  <c r="I477" i="25"/>
  <c r="J477" i="25"/>
  <c r="K477" i="25"/>
  <c r="L477" i="25"/>
  <c r="M477" i="25"/>
  <c r="N477" i="25"/>
  <c r="O477" i="25"/>
  <c r="P477" i="25"/>
  <c r="Q477" i="25"/>
  <c r="R477" i="25"/>
  <c r="S477" i="25"/>
  <c r="T477" i="25"/>
  <c r="U477" i="25"/>
  <c r="V477" i="25"/>
  <c r="W477" i="25"/>
  <c r="X477" i="25"/>
  <c r="Y477" i="25"/>
  <c r="Z477" i="25"/>
  <c r="AA477" i="25"/>
  <c r="AB477" i="25"/>
  <c r="AC477" i="25"/>
  <c r="AD477" i="25"/>
  <c r="AE477" i="25"/>
  <c r="AF477" i="25"/>
  <c r="AG477" i="25"/>
  <c r="AH477" i="25"/>
  <c r="AI477" i="25"/>
  <c r="AJ477" i="25"/>
  <c r="AK477" i="25"/>
  <c r="AL477" i="25"/>
  <c r="AM477" i="25"/>
  <c r="AN477" i="25"/>
  <c r="AO477" i="25"/>
  <c r="AP477" i="25"/>
  <c r="AQ477" i="25"/>
  <c r="AR477" i="25"/>
  <c r="AS477" i="25"/>
  <c r="AT477" i="25"/>
  <c r="AU477" i="25"/>
  <c r="AV477" i="25"/>
  <c r="AW477" i="25"/>
  <c r="AX477" i="25"/>
  <c r="AY477" i="25"/>
  <c r="AZ477" i="25"/>
  <c r="BA477" i="25"/>
  <c r="BB477" i="25"/>
  <c r="BC477" i="25"/>
  <c r="BD477" i="25"/>
  <c r="BE477" i="25"/>
  <c r="BF477" i="25"/>
  <c r="BG477" i="25"/>
  <c r="BH477" i="25"/>
  <c r="BI477" i="25"/>
  <c r="BJ477" i="25"/>
  <c r="BK477" i="25"/>
  <c r="BL477" i="25"/>
  <c r="BM477" i="25"/>
  <c r="BN477" i="25"/>
  <c r="BO477" i="25"/>
  <c r="BP477" i="25"/>
  <c r="BQ477" i="25"/>
  <c r="BR477" i="25"/>
  <c r="BS477" i="25"/>
  <c r="BT477" i="25"/>
  <c r="BU477" i="25"/>
  <c r="BV477" i="25"/>
  <c r="BW477" i="25"/>
  <c r="BX477" i="25"/>
  <c r="BY477" i="25"/>
  <c r="BZ477" i="25"/>
  <c r="CA477" i="25"/>
  <c r="CB477" i="25"/>
  <c r="CC477" i="25"/>
  <c r="CD477" i="25"/>
  <c r="CE477" i="25"/>
  <c r="CF477" i="25"/>
  <c r="CG477" i="25"/>
  <c r="CH477" i="25"/>
  <c r="CI477" i="25"/>
  <c r="CJ477" i="25"/>
  <c r="CK477" i="25"/>
  <c r="CL477" i="25"/>
  <c r="CM477" i="25"/>
  <c r="E479" i="25"/>
  <c r="F479" i="25"/>
  <c r="G479" i="25"/>
  <c r="H479" i="25"/>
  <c r="I479" i="25"/>
  <c r="J479" i="25"/>
  <c r="K479" i="25"/>
  <c r="L479" i="25"/>
  <c r="M479" i="25"/>
  <c r="N479" i="25"/>
  <c r="O479" i="25"/>
  <c r="P479" i="25"/>
  <c r="Q479" i="25"/>
  <c r="R479" i="25"/>
  <c r="S479" i="25"/>
  <c r="T479" i="25"/>
  <c r="U479" i="25"/>
  <c r="V479" i="25"/>
  <c r="W479" i="25"/>
  <c r="X479" i="25"/>
  <c r="Y479" i="25"/>
  <c r="Z479" i="25"/>
  <c r="AA479" i="25"/>
  <c r="AB479" i="25"/>
  <c r="AC479" i="25"/>
  <c r="AD479" i="25"/>
  <c r="AE479" i="25"/>
  <c r="AF479" i="25"/>
  <c r="AG479" i="25"/>
  <c r="AH479" i="25"/>
  <c r="AI479" i="25"/>
  <c r="AJ479" i="25"/>
  <c r="AK479" i="25"/>
  <c r="AL479" i="25"/>
  <c r="AM479" i="25"/>
  <c r="AN479" i="25"/>
  <c r="AO479" i="25"/>
  <c r="AP479" i="25"/>
  <c r="AQ479" i="25"/>
  <c r="AR479" i="25"/>
  <c r="AS479" i="25"/>
  <c r="AT479" i="25"/>
  <c r="AU479" i="25"/>
  <c r="AV479" i="25"/>
  <c r="AW479" i="25"/>
  <c r="AX479" i="25"/>
  <c r="AY479" i="25"/>
  <c r="AZ479" i="25"/>
  <c r="BA479" i="25"/>
  <c r="BB479" i="25"/>
  <c r="BC479" i="25"/>
  <c r="BD479" i="25"/>
  <c r="BE479" i="25"/>
  <c r="BF479" i="25"/>
  <c r="BG479" i="25"/>
  <c r="BH479" i="25"/>
  <c r="BI479" i="25"/>
  <c r="BJ479" i="25"/>
  <c r="BK479" i="25"/>
  <c r="BL479" i="25"/>
  <c r="BM479" i="25"/>
  <c r="BN479" i="25"/>
  <c r="BO479" i="25"/>
  <c r="BP479" i="25"/>
  <c r="BQ479" i="25"/>
  <c r="BR479" i="25"/>
  <c r="BS479" i="25"/>
  <c r="BT479" i="25"/>
  <c r="BU479" i="25"/>
  <c r="BV479" i="25"/>
  <c r="BW479" i="25"/>
  <c r="BX479" i="25"/>
  <c r="BY479" i="25"/>
  <c r="BZ479" i="25"/>
  <c r="CA479" i="25"/>
  <c r="CB479" i="25"/>
  <c r="CC479" i="25"/>
  <c r="CD479" i="25"/>
  <c r="CE479" i="25"/>
  <c r="CF479" i="25"/>
  <c r="CG479" i="25"/>
  <c r="CH479" i="25"/>
  <c r="CI479" i="25"/>
  <c r="CJ479" i="25"/>
  <c r="CK479" i="25"/>
  <c r="CL479" i="25"/>
  <c r="CM479" i="25"/>
  <c r="E480" i="25"/>
  <c r="F480" i="25"/>
  <c r="G480" i="25"/>
  <c r="H480" i="25"/>
  <c r="I480" i="25"/>
  <c r="J480" i="25"/>
  <c r="K480" i="25"/>
  <c r="L480" i="25"/>
  <c r="M480" i="25"/>
  <c r="N480" i="25"/>
  <c r="O480" i="25"/>
  <c r="P480" i="25"/>
  <c r="Q480" i="25"/>
  <c r="R480" i="25"/>
  <c r="S480" i="25"/>
  <c r="T480" i="25"/>
  <c r="U480" i="25"/>
  <c r="V480" i="25"/>
  <c r="W480" i="25"/>
  <c r="X480" i="25"/>
  <c r="Y480" i="25"/>
  <c r="Z480" i="25"/>
  <c r="AA480" i="25"/>
  <c r="AB480" i="25"/>
  <c r="AC480" i="25"/>
  <c r="AD480" i="25"/>
  <c r="AE480" i="25"/>
  <c r="AF480" i="25"/>
  <c r="AG480" i="25"/>
  <c r="AH480" i="25"/>
  <c r="AI480" i="25"/>
  <c r="AJ480" i="25"/>
  <c r="AK480" i="25"/>
  <c r="AL480" i="25"/>
  <c r="AM480" i="25"/>
  <c r="AN480" i="25"/>
  <c r="AO480" i="25"/>
  <c r="AP480" i="25"/>
  <c r="AQ480" i="25"/>
  <c r="AR480" i="25"/>
  <c r="AS480" i="25"/>
  <c r="AT480" i="25"/>
  <c r="AU480" i="25"/>
  <c r="AV480" i="25"/>
  <c r="AW480" i="25"/>
  <c r="AX480" i="25"/>
  <c r="AY480" i="25"/>
  <c r="AZ480" i="25"/>
  <c r="BA480" i="25"/>
  <c r="BB480" i="25"/>
  <c r="BC480" i="25"/>
  <c r="BD480" i="25"/>
  <c r="BE480" i="25"/>
  <c r="BF480" i="25"/>
  <c r="BG480" i="25"/>
  <c r="BH480" i="25"/>
  <c r="BI480" i="25"/>
  <c r="BJ480" i="25"/>
  <c r="BK480" i="25"/>
  <c r="BL480" i="25"/>
  <c r="BM480" i="25"/>
  <c r="BN480" i="25"/>
  <c r="BO480" i="25"/>
  <c r="BP480" i="25"/>
  <c r="BQ480" i="25"/>
  <c r="BR480" i="25"/>
  <c r="BS480" i="25"/>
  <c r="BT480" i="25"/>
  <c r="BU480" i="25"/>
  <c r="BV480" i="25"/>
  <c r="BW480" i="25"/>
  <c r="BX480" i="25"/>
  <c r="BY480" i="25"/>
  <c r="BZ480" i="25"/>
  <c r="CA480" i="25"/>
  <c r="CB480" i="25"/>
  <c r="CC480" i="25"/>
  <c r="CD480" i="25"/>
  <c r="CE480" i="25"/>
  <c r="CF480" i="25"/>
  <c r="CG480" i="25"/>
  <c r="CH480" i="25"/>
  <c r="CI480" i="25"/>
  <c r="CJ480" i="25"/>
  <c r="CK480" i="25"/>
  <c r="CL480" i="25"/>
  <c r="CM480" i="25"/>
  <c r="E482" i="25"/>
  <c r="F482" i="25"/>
  <c r="G482" i="25"/>
  <c r="H482" i="25"/>
  <c r="I482" i="25"/>
  <c r="J482" i="25"/>
  <c r="K482" i="25"/>
  <c r="L482" i="25"/>
  <c r="M482" i="25"/>
  <c r="N482" i="25"/>
  <c r="O482" i="25"/>
  <c r="P482" i="25"/>
  <c r="Q482" i="25"/>
  <c r="R482" i="25"/>
  <c r="S482" i="25"/>
  <c r="T482" i="25"/>
  <c r="U482" i="25"/>
  <c r="V482" i="25"/>
  <c r="W482" i="25"/>
  <c r="X482" i="25"/>
  <c r="Y482" i="25"/>
  <c r="Z482" i="25"/>
  <c r="AA482" i="25"/>
  <c r="AB482" i="25"/>
  <c r="AC482" i="25"/>
  <c r="AD482" i="25"/>
  <c r="AE482" i="25"/>
  <c r="AF482" i="25"/>
  <c r="AG482" i="25"/>
  <c r="AH482" i="25"/>
  <c r="AI482" i="25"/>
  <c r="AJ482" i="25"/>
  <c r="AK482" i="25"/>
  <c r="AL482" i="25"/>
  <c r="AM482" i="25"/>
  <c r="AN482" i="25"/>
  <c r="AO482" i="25"/>
  <c r="AP482" i="25"/>
  <c r="AQ482" i="25"/>
  <c r="AR482" i="25"/>
  <c r="AS482" i="25"/>
  <c r="AT482" i="25"/>
  <c r="AU482" i="25"/>
  <c r="AV482" i="25"/>
  <c r="AW482" i="25"/>
  <c r="AX482" i="25"/>
  <c r="AY482" i="25"/>
  <c r="AZ482" i="25"/>
  <c r="BA482" i="25"/>
  <c r="BB482" i="25"/>
  <c r="BC482" i="25"/>
  <c r="BD482" i="25"/>
  <c r="BE482" i="25"/>
  <c r="BF482" i="25"/>
  <c r="BG482" i="25"/>
  <c r="BH482" i="25"/>
  <c r="BI482" i="25"/>
  <c r="BJ482" i="25"/>
  <c r="BK482" i="25"/>
  <c r="BL482" i="25"/>
  <c r="BM482" i="25"/>
  <c r="BN482" i="25"/>
  <c r="BO482" i="25"/>
  <c r="BP482" i="25"/>
  <c r="BQ482" i="25"/>
  <c r="BR482" i="25"/>
  <c r="BS482" i="25"/>
  <c r="BT482" i="25"/>
  <c r="BU482" i="25"/>
  <c r="BV482" i="25"/>
  <c r="BW482" i="25"/>
  <c r="BX482" i="25"/>
  <c r="BY482" i="25"/>
  <c r="BZ482" i="25"/>
  <c r="CA482" i="25"/>
  <c r="CB482" i="25"/>
  <c r="CC482" i="25"/>
  <c r="CD482" i="25"/>
  <c r="CE482" i="25"/>
  <c r="CF482" i="25"/>
  <c r="CG482" i="25"/>
  <c r="CH482" i="25"/>
  <c r="CI482" i="25"/>
  <c r="CJ482" i="25"/>
  <c r="CK482" i="25"/>
  <c r="CL482" i="25"/>
  <c r="CM482" i="25"/>
  <c r="E483" i="25"/>
  <c r="F483" i="25"/>
  <c r="G483" i="25"/>
  <c r="H483" i="25"/>
  <c r="I483" i="25"/>
  <c r="J483" i="25"/>
  <c r="K483" i="25"/>
  <c r="L483" i="25"/>
  <c r="M483" i="25"/>
  <c r="N483" i="25"/>
  <c r="O483" i="25"/>
  <c r="P483" i="25"/>
  <c r="Q483" i="25"/>
  <c r="R483" i="25"/>
  <c r="S483" i="25"/>
  <c r="T483" i="25"/>
  <c r="U483" i="25"/>
  <c r="V483" i="25"/>
  <c r="W483" i="25"/>
  <c r="X483" i="25"/>
  <c r="Y483" i="25"/>
  <c r="Z483" i="25"/>
  <c r="AA483" i="25"/>
  <c r="AB483" i="25"/>
  <c r="AC483" i="25"/>
  <c r="AD483" i="25"/>
  <c r="AE483" i="25"/>
  <c r="AF483" i="25"/>
  <c r="AG483" i="25"/>
  <c r="AH483" i="25"/>
  <c r="AI483" i="25"/>
  <c r="AJ483" i="25"/>
  <c r="AK483" i="25"/>
  <c r="AL483" i="25"/>
  <c r="AM483" i="25"/>
  <c r="AN483" i="25"/>
  <c r="AO483" i="25"/>
  <c r="AP483" i="25"/>
  <c r="AQ483" i="25"/>
  <c r="AR483" i="25"/>
  <c r="AS483" i="25"/>
  <c r="AT483" i="25"/>
  <c r="AU483" i="25"/>
  <c r="AV483" i="25"/>
  <c r="AW483" i="25"/>
  <c r="AX483" i="25"/>
  <c r="AY483" i="25"/>
  <c r="AZ483" i="25"/>
  <c r="BA483" i="25"/>
  <c r="BB483" i="25"/>
  <c r="BC483" i="25"/>
  <c r="BD483" i="25"/>
  <c r="BE483" i="25"/>
  <c r="BF483" i="25"/>
  <c r="BG483" i="25"/>
  <c r="BH483" i="25"/>
  <c r="BI483" i="25"/>
  <c r="BJ483" i="25"/>
  <c r="BK483" i="25"/>
  <c r="BL483" i="25"/>
  <c r="BM483" i="25"/>
  <c r="BN483" i="25"/>
  <c r="BO483" i="25"/>
  <c r="BP483" i="25"/>
  <c r="BQ483" i="25"/>
  <c r="BR483" i="25"/>
  <c r="BS483" i="25"/>
  <c r="BT483" i="25"/>
  <c r="BU483" i="25"/>
  <c r="BV483" i="25"/>
  <c r="BW483" i="25"/>
  <c r="BX483" i="25"/>
  <c r="BY483" i="25"/>
  <c r="BZ483" i="25"/>
  <c r="CA483" i="25"/>
  <c r="CB483" i="25"/>
  <c r="CC483" i="25"/>
  <c r="CD483" i="25"/>
  <c r="CE483" i="25"/>
  <c r="CF483" i="25"/>
  <c r="CG483" i="25"/>
  <c r="CH483" i="25"/>
  <c r="CI483" i="25"/>
  <c r="CJ483" i="25"/>
  <c r="CK483" i="25"/>
  <c r="CL483" i="25"/>
  <c r="CM483" i="25"/>
  <c r="E485" i="25"/>
  <c r="F485" i="25"/>
  <c r="G485" i="25"/>
  <c r="H485" i="25"/>
  <c r="I485" i="25"/>
  <c r="J485" i="25"/>
  <c r="K485" i="25"/>
  <c r="L485" i="25"/>
  <c r="M485" i="25"/>
  <c r="N485" i="25"/>
  <c r="O485" i="25"/>
  <c r="P485" i="25"/>
  <c r="Q485" i="25"/>
  <c r="R485" i="25"/>
  <c r="S485" i="25"/>
  <c r="T485" i="25"/>
  <c r="U485" i="25"/>
  <c r="V485" i="25"/>
  <c r="W485" i="25"/>
  <c r="X485" i="25"/>
  <c r="Y485" i="25"/>
  <c r="Z485" i="25"/>
  <c r="AA485" i="25"/>
  <c r="AB485" i="25"/>
  <c r="AC485" i="25"/>
  <c r="AD485" i="25"/>
  <c r="AE485" i="25"/>
  <c r="AF485" i="25"/>
  <c r="AG485" i="25"/>
  <c r="AH485" i="25"/>
  <c r="AI485" i="25"/>
  <c r="AJ485" i="25"/>
  <c r="AK485" i="25"/>
  <c r="AL485" i="25"/>
  <c r="AM485" i="25"/>
  <c r="AN485" i="25"/>
  <c r="AO485" i="25"/>
  <c r="AP485" i="25"/>
  <c r="AQ485" i="25"/>
  <c r="AR485" i="25"/>
  <c r="AS485" i="25"/>
  <c r="AT485" i="25"/>
  <c r="AU485" i="25"/>
  <c r="AV485" i="25"/>
  <c r="AW485" i="25"/>
  <c r="AX485" i="25"/>
  <c r="AY485" i="25"/>
  <c r="AZ485" i="25"/>
  <c r="BA485" i="25"/>
  <c r="BB485" i="25"/>
  <c r="BC485" i="25"/>
  <c r="BD485" i="25"/>
  <c r="BE485" i="25"/>
  <c r="BF485" i="25"/>
  <c r="BG485" i="25"/>
  <c r="BH485" i="25"/>
  <c r="BI485" i="25"/>
  <c r="BJ485" i="25"/>
  <c r="BK485" i="25"/>
  <c r="BL485" i="25"/>
  <c r="BM485" i="25"/>
  <c r="BN485" i="25"/>
  <c r="BO485" i="25"/>
  <c r="BP485" i="25"/>
  <c r="BQ485" i="25"/>
  <c r="BR485" i="25"/>
  <c r="BS485" i="25"/>
  <c r="BT485" i="25"/>
  <c r="BU485" i="25"/>
  <c r="BV485" i="25"/>
  <c r="BW485" i="25"/>
  <c r="BX485" i="25"/>
  <c r="BY485" i="25"/>
  <c r="BZ485" i="25"/>
  <c r="CA485" i="25"/>
  <c r="CB485" i="25"/>
  <c r="CC485" i="25"/>
  <c r="CD485" i="25"/>
  <c r="CE485" i="25"/>
  <c r="CF485" i="25"/>
  <c r="CG485" i="25"/>
  <c r="CH485" i="25"/>
  <c r="CI485" i="25"/>
  <c r="CJ485" i="25"/>
  <c r="CK485" i="25"/>
  <c r="CL485" i="25"/>
  <c r="CM485" i="25"/>
  <c r="E486" i="25"/>
  <c r="F486" i="25"/>
  <c r="G486" i="25"/>
  <c r="H486" i="25"/>
  <c r="I486" i="25"/>
  <c r="J486" i="25"/>
  <c r="K486" i="25"/>
  <c r="L486" i="25"/>
  <c r="M486" i="25"/>
  <c r="N486" i="25"/>
  <c r="O486" i="25"/>
  <c r="P486" i="25"/>
  <c r="Q486" i="25"/>
  <c r="R486" i="25"/>
  <c r="S486" i="25"/>
  <c r="T486" i="25"/>
  <c r="U486" i="25"/>
  <c r="V486" i="25"/>
  <c r="W486" i="25"/>
  <c r="X486" i="25"/>
  <c r="Y486" i="25"/>
  <c r="Z486" i="25"/>
  <c r="AA486" i="25"/>
  <c r="AB486" i="25"/>
  <c r="AC486" i="25"/>
  <c r="AD486" i="25"/>
  <c r="AE486" i="25"/>
  <c r="AF486" i="25"/>
  <c r="AG486" i="25"/>
  <c r="AH486" i="25"/>
  <c r="AI486" i="25"/>
  <c r="AJ486" i="25"/>
  <c r="AK486" i="25"/>
  <c r="AL486" i="25"/>
  <c r="AM486" i="25"/>
  <c r="AN486" i="25"/>
  <c r="AO486" i="25"/>
  <c r="AP486" i="25"/>
  <c r="AQ486" i="25"/>
  <c r="AR486" i="25"/>
  <c r="AS486" i="25"/>
  <c r="AT486" i="25"/>
  <c r="AU486" i="25"/>
  <c r="AV486" i="25"/>
  <c r="AW486" i="25"/>
  <c r="AX486" i="25"/>
  <c r="AY486" i="25"/>
  <c r="AZ486" i="25"/>
  <c r="BA486" i="25"/>
  <c r="BB486" i="25"/>
  <c r="BC486" i="25"/>
  <c r="BD486" i="25"/>
  <c r="BE486" i="25"/>
  <c r="BF486" i="25"/>
  <c r="BG486" i="25"/>
  <c r="BH486" i="25"/>
  <c r="BI486" i="25"/>
  <c r="BJ486" i="25"/>
  <c r="BK486" i="25"/>
  <c r="BL486" i="25"/>
  <c r="BM486" i="25"/>
  <c r="BN486" i="25"/>
  <c r="BO486" i="25"/>
  <c r="BP486" i="25"/>
  <c r="BQ486" i="25"/>
  <c r="BR486" i="25"/>
  <c r="BS486" i="25"/>
  <c r="BT486" i="25"/>
  <c r="BU486" i="25"/>
  <c r="BV486" i="25"/>
  <c r="BW486" i="25"/>
  <c r="BX486" i="25"/>
  <c r="BY486" i="25"/>
  <c r="BZ486" i="25"/>
  <c r="CA486" i="25"/>
  <c r="CB486" i="25"/>
  <c r="CC486" i="25"/>
  <c r="CD486" i="25"/>
  <c r="CE486" i="25"/>
  <c r="CF486" i="25"/>
  <c r="CG486" i="25"/>
  <c r="CH486" i="25"/>
  <c r="CI486" i="25"/>
  <c r="CJ486" i="25"/>
  <c r="CK486" i="25"/>
  <c r="CL486" i="25"/>
  <c r="CM486" i="25"/>
  <c r="E487" i="25"/>
  <c r="F487" i="25"/>
  <c r="G487" i="25"/>
  <c r="H487" i="25"/>
  <c r="I487" i="25"/>
  <c r="J487" i="25"/>
  <c r="K487" i="25"/>
  <c r="L487" i="25"/>
  <c r="M487" i="25"/>
  <c r="N487" i="25"/>
  <c r="O487" i="25"/>
  <c r="P487" i="25"/>
  <c r="Q487" i="25"/>
  <c r="R487" i="25"/>
  <c r="S487" i="25"/>
  <c r="T487" i="25"/>
  <c r="U487" i="25"/>
  <c r="V487" i="25"/>
  <c r="W487" i="25"/>
  <c r="X487" i="25"/>
  <c r="Y487" i="25"/>
  <c r="Z487" i="25"/>
  <c r="AA487" i="25"/>
  <c r="AB487" i="25"/>
  <c r="AC487" i="25"/>
  <c r="AD487" i="25"/>
  <c r="AE487" i="25"/>
  <c r="AF487" i="25"/>
  <c r="AG487" i="25"/>
  <c r="AH487" i="25"/>
  <c r="AI487" i="25"/>
  <c r="AJ487" i="25"/>
  <c r="AK487" i="25"/>
  <c r="AL487" i="25"/>
  <c r="AM487" i="25"/>
  <c r="AN487" i="25"/>
  <c r="AO487" i="25"/>
  <c r="AP487" i="25"/>
  <c r="AQ487" i="25"/>
  <c r="AR487" i="25"/>
  <c r="AS487" i="25"/>
  <c r="AT487" i="25"/>
  <c r="AU487" i="25"/>
  <c r="AV487" i="25"/>
  <c r="AW487" i="25"/>
  <c r="AX487" i="25"/>
  <c r="AY487" i="25"/>
  <c r="AZ487" i="25"/>
  <c r="BA487" i="25"/>
  <c r="BB487" i="25"/>
  <c r="BC487" i="25"/>
  <c r="BD487" i="25"/>
  <c r="BE487" i="25"/>
  <c r="BF487" i="25"/>
  <c r="BG487" i="25"/>
  <c r="BH487" i="25"/>
  <c r="BI487" i="25"/>
  <c r="BJ487" i="25"/>
  <c r="BK487" i="25"/>
  <c r="BL487" i="25"/>
  <c r="BM487" i="25"/>
  <c r="BN487" i="25"/>
  <c r="BO487" i="25"/>
  <c r="BP487" i="25"/>
  <c r="BQ487" i="25"/>
  <c r="BR487" i="25"/>
  <c r="BS487" i="25"/>
  <c r="BT487" i="25"/>
  <c r="BU487" i="25"/>
  <c r="BV487" i="25"/>
  <c r="BW487" i="25"/>
  <c r="BX487" i="25"/>
  <c r="BY487" i="25"/>
  <c r="BZ487" i="25"/>
  <c r="CA487" i="25"/>
  <c r="CB487" i="25"/>
  <c r="CC487" i="25"/>
  <c r="CD487" i="25"/>
  <c r="CE487" i="25"/>
  <c r="CF487" i="25"/>
  <c r="CG487" i="25"/>
  <c r="CH487" i="25"/>
  <c r="CI487" i="25"/>
  <c r="CJ487" i="25"/>
  <c r="CK487" i="25"/>
  <c r="CL487" i="25"/>
  <c r="CM487" i="25"/>
  <c r="E488" i="25"/>
  <c r="F488" i="25"/>
  <c r="G488" i="25"/>
  <c r="H488" i="25"/>
  <c r="I488" i="25"/>
  <c r="J488" i="25"/>
  <c r="K488" i="25"/>
  <c r="L488" i="25"/>
  <c r="M488" i="25"/>
  <c r="N488" i="25"/>
  <c r="O488" i="25"/>
  <c r="P488" i="25"/>
  <c r="Q488" i="25"/>
  <c r="R488" i="25"/>
  <c r="S488" i="25"/>
  <c r="T488" i="25"/>
  <c r="U488" i="25"/>
  <c r="V488" i="25"/>
  <c r="W488" i="25"/>
  <c r="X488" i="25"/>
  <c r="Y488" i="25"/>
  <c r="Z488" i="25"/>
  <c r="AA488" i="25"/>
  <c r="AB488" i="25"/>
  <c r="AC488" i="25"/>
  <c r="AD488" i="25"/>
  <c r="AE488" i="25"/>
  <c r="AF488" i="25"/>
  <c r="AG488" i="25"/>
  <c r="AH488" i="25"/>
  <c r="AI488" i="25"/>
  <c r="AJ488" i="25"/>
  <c r="AK488" i="25"/>
  <c r="AL488" i="25"/>
  <c r="AM488" i="25"/>
  <c r="AN488" i="25"/>
  <c r="AO488" i="25"/>
  <c r="AP488" i="25"/>
  <c r="AQ488" i="25"/>
  <c r="AR488" i="25"/>
  <c r="AS488" i="25"/>
  <c r="AT488" i="25"/>
  <c r="AU488" i="25"/>
  <c r="AV488" i="25"/>
  <c r="AW488" i="25"/>
  <c r="AX488" i="25"/>
  <c r="AY488" i="25"/>
  <c r="AZ488" i="25"/>
  <c r="BA488" i="25"/>
  <c r="BB488" i="25"/>
  <c r="BC488" i="25"/>
  <c r="BD488" i="25"/>
  <c r="BE488" i="25"/>
  <c r="BF488" i="25"/>
  <c r="BG488" i="25"/>
  <c r="BH488" i="25"/>
  <c r="BI488" i="25"/>
  <c r="BJ488" i="25"/>
  <c r="BK488" i="25"/>
  <c r="BL488" i="25"/>
  <c r="BM488" i="25"/>
  <c r="BN488" i="25"/>
  <c r="BO488" i="25"/>
  <c r="BP488" i="25"/>
  <c r="BQ488" i="25"/>
  <c r="BR488" i="25"/>
  <c r="BS488" i="25"/>
  <c r="BT488" i="25"/>
  <c r="BU488" i="25"/>
  <c r="BV488" i="25"/>
  <c r="BW488" i="25"/>
  <c r="BX488" i="25"/>
  <c r="BY488" i="25"/>
  <c r="BZ488" i="25"/>
  <c r="CA488" i="25"/>
  <c r="CB488" i="25"/>
  <c r="CC488" i="25"/>
  <c r="CD488" i="25"/>
  <c r="CE488" i="25"/>
  <c r="CF488" i="25"/>
  <c r="CG488" i="25"/>
  <c r="CH488" i="25"/>
  <c r="CI488" i="25"/>
  <c r="CJ488" i="25"/>
  <c r="CK488" i="25"/>
  <c r="CL488" i="25"/>
  <c r="CM488" i="25"/>
  <c r="E489" i="25"/>
  <c r="F489" i="25"/>
  <c r="G489" i="25"/>
  <c r="H489" i="25"/>
  <c r="I489" i="25"/>
  <c r="J489" i="25"/>
  <c r="K489" i="25"/>
  <c r="L489" i="25"/>
  <c r="M489" i="25"/>
  <c r="N489" i="25"/>
  <c r="O489" i="25"/>
  <c r="P489" i="25"/>
  <c r="Q489" i="25"/>
  <c r="R489" i="25"/>
  <c r="S489" i="25"/>
  <c r="T489" i="25"/>
  <c r="U489" i="25"/>
  <c r="V489" i="25"/>
  <c r="W489" i="25"/>
  <c r="X489" i="25"/>
  <c r="Y489" i="25"/>
  <c r="Z489" i="25"/>
  <c r="AA489" i="25"/>
  <c r="AB489" i="25"/>
  <c r="AC489" i="25"/>
  <c r="AD489" i="25"/>
  <c r="AE489" i="25"/>
  <c r="AF489" i="25"/>
  <c r="AG489" i="25"/>
  <c r="AH489" i="25"/>
  <c r="AI489" i="25"/>
  <c r="AJ489" i="25"/>
  <c r="AK489" i="25"/>
  <c r="AL489" i="25"/>
  <c r="AM489" i="25"/>
  <c r="AN489" i="25"/>
  <c r="AO489" i="25"/>
  <c r="AP489" i="25"/>
  <c r="AQ489" i="25"/>
  <c r="AR489" i="25"/>
  <c r="AS489" i="25"/>
  <c r="AT489" i="25"/>
  <c r="AU489" i="25"/>
  <c r="AV489" i="25"/>
  <c r="AW489" i="25"/>
  <c r="AX489" i="25"/>
  <c r="AY489" i="25"/>
  <c r="AZ489" i="25"/>
  <c r="BA489" i="25"/>
  <c r="BB489" i="25"/>
  <c r="BC489" i="25"/>
  <c r="BD489" i="25"/>
  <c r="BE489" i="25"/>
  <c r="BF489" i="25"/>
  <c r="BG489" i="25"/>
  <c r="BH489" i="25"/>
  <c r="BI489" i="25"/>
  <c r="BJ489" i="25"/>
  <c r="BK489" i="25"/>
  <c r="BL489" i="25"/>
  <c r="BM489" i="25"/>
  <c r="BN489" i="25"/>
  <c r="BO489" i="25"/>
  <c r="BP489" i="25"/>
  <c r="BQ489" i="25"/>
  <c r="BR489" i="25"/>
  <c r="BS489" i="25"/>
  <c r="BT489" i="25"/>
  <c r="BU489" i="25"/>
  <c r="BV489" i="25"/>
  <c r="BW489" i="25"/>
  <c r="BX489" i="25"/>
  <c r="BY489" i="25"/>
  <c r="BZ489" i="25"/>
  <c r="CA489" i="25"/>
  <c r="CB489" i="25"/>
  <c r="CC489" i="25"/>
  <c r="CD489" i="25"/>
  <c r="CE489" i="25"/>
  <c r="CF489" i="25"/>
  <c r="CG489" i="25"/>
  <c r="CH489" i="25"/>
  <c r="CI489" i="25"/>
  <c r="CJ489" i="25"/>
  <c r="CK489" i="25"/>
  <c r="CL489" i="25"/>
  <c r="CM489" i="25"/>
  <c r="E490" i="25"/>
  <c r="F490" i="25"/>
  <c r="G490" i="25"/>
  <c r="H490" i="25"/>
  <c r="I490" i="25"/>
  <c r="J490" i="25"/>
  <c r="K490" i="25"/>
  <c r="L490" i="25"/>
  <c r="M490" i="25"/>
  <c r="N490" i="25"/>
  <c r="O490" i="25"/>
  <c r="P490" i="25"/>
  <c r="Q490" i="25"/>
  <c r="R490" i="25"/>
  <c r="S490" i="25"/>
  <c r="T490" i="25"/>
  <c r="U490" i="25"/>
  <c r="V490" i="25"/>
  <c r="W490" i="25"/>
  <c r="X490" i="25"/>
  <c r="Y490" i="25"/>
  <c r="Z490" i="25"/>
  <c r="AA490" i="25"/>
  <c r="AB490" i="25"/>
  <c r="AC490" i="25"/>
  <c r="AD490" i="25"/>
  <c r="AE490" i="25"/>
  <c r="AF490" i="25"/>
  <c r="AG490" i="25"/>
  <c r="AH490" i="25"/>
  <c r="AI490" i="25"/>
  <c r="AJ490" i="25"/>
  <c r="AK490" i="25"/>
  <c r="AL490" i="25"/>
  <c r="AM490" i="25"/>
  <c r="AN490" i="25"/>
  <c r="AO490" i="25"/>
  <c r="AP490" i="25"/>
  <c r="AQ490" i="25"/>
  <c r="AR490" i="25"/>
  <c r="AS490" i="25"/>
  <c r="AT490" i="25"/>
  <c r="AU490" i="25"/>
  <c r="AV490" i="25"/>
  <c r="AW490" i="25"/>
  <c r="AX490" i="25"/>
  <c r="AY490" i="25"/>
  <c r="AZ490" i="25"/>
  <c r="BA490" i="25"/>
  <c r="BB490" i="25"/>
  <c r="BC490" i="25"/>
  <c r="BD490" i="25"/>
  <c r="BE490" i="25"/>
  <c r="BF490" i="25"/>
  <c r="BG490" i="25"/>
  <c r="BH490" i="25"/>
  <c r="BI490" i="25"/>
  <c r="BJ490" i="25"/>
  <c r="BK490" i="25"/>
  <c r="BL490" i="25"/>
  <c r="BM490" i="25"/>
  <c r="BN490" i="25"/>
  <c r="BO490" i="25"/>
  <c r="BP490" i="25"/>
  <c r="BQ490" i="25"/>
  <c r="BR490" i="25"/>
  <c r="BS490" i="25"/>
  <c r="BT490" i="25"/>
  <c r="BU490" i="25"/>
  <c r="BV490" i="25"/>
  <c r="BW490" i="25"/>
  <c r="BX490" i="25"/>
  <c r="BY490" i="25"/>
  <c r="BZ490" i="25"/>
  <c r="CA490" i="25"/>
  <c r="CB490" i="25"/>
  <c r="CC490" i="25"/>
  <c r="CD490" i="25"/>
  <c r="CE490" i="25"/>
  <c r="CF490" i="25"/>
  <c r="CG490" i="25"/>
  <c r="CH490" i="25"/>
  <c r="CI490" i="25"/>
  <c r="CJ490" i="25"/>
  <c r="CK490" i="25"/>
  <c r="CL490" i="25"/>
  <c r="CM490" i="25"/>
  <c r="E491" i="25"/>
  <c r="F491" i="25"/>
  <c r="G491" i="25"/>
  <c r="H491" i="25"/>
  <c r="I491" i="25"/>
  <c r="J491" i="25"/>
  <c r="K491" i="25"/>
  <c r="L491" i="25"/>
  <c r="M491" i="25"/>
  <c r="N491" i="25"/>
  <c r="O491" i="25"/>
  <c r="P491" i="25"/>
  <c r="Q491" i="25"/>
  <c r="R491" i="25"/>
  <c r="S491" i="25"/>
  <c r="T491" i="25"/>
  <c r="U491" i="25"/>
  <c r="V491" i="25"/>
  <c r="W491" i="25"/>
  <c r="X491" i="25"/>
  <c r="Y491" i="25"/>
  <c r="Z491" i="25"/>
  <c r="AA491" i="25"/>
  <c r="AB491" i="25"/>
  <c r="AC491" i="25"/>
  <c r="AD491" i="25"/>
  <c r="AE491" i="25"/>
  <c r="AF491" i="25"/>
  <c r="AG491" i="25"/>
  <c r="AH491" i="25"/>
  <c r="AI491" i="25"/>
  <c r="AJ491" i="25"/>
  <c r="AK491" i="25"/>
  <c r="AL491" i="25"/>
  <c r="AM491" i="25"/>
  <c r="AN491" i="25"/>
  <c r="AO491" i="25"/>
  <c r="AP491" i="25"/>
  <c r="AQ491" i="25"/>
  <c r="AR491" i="25"/>
  <c r="AS491" i="25"/>
  <c r="AT491" i="25"/>
  <c r="AU491" i="25"/>
  <c r="AV491" i="25"/>
  <c r="AW491" i="25"/>
  <c r="AX491" i="25"/>
  <c r="AY491" i="25"/>
  <c r="AZ491" i="25"/>
  <c r="BA491" i="25"/>
  <c r="BB491" i="25"/>
  <c r="BC491" i="25"/>
  <c r="BD491" i="25"/>
  <c r="BE491" i="25"/>
  <c r="BF491" i="25"/>
  <c r="BG491" i="25"/>
  <c r="BH491" i="25"/>
  <c r="BI491" i="25"/>
  <c r="BJ491" i="25"/>
  <c r="BK491" i="25"/>
  <c r="BL491" i="25"/>
  <c r="BM491" i="25"/>
  <c r="BN491" i="25"/>
  <c r="BO491" i="25"/>
  <c r="BP491" i="25"/>
  <c r="BQ491" i="25"/>
  <c r="BR491" i="25"/>
  <c r="BS491" i="25"/>
  <c r="BT491" i="25"/>
  <c r="BU491" i="25"/>
  <c r="BV491" i="25"/>
  <c r="BW491" i="25"/>
  <c r="BX491" i="25"/>
  <c r="BY491" i="25"/>
  <c r="BZ491" i="25"/>
  <c r="CA491" i="25"/>
  <c r="CB491" i="25"/>
  <c r="CC491" i="25"/>
  <c r="CD491" i="25"/>
  <c r="CE491" i="25"/>
  <c r="CF491" i="25"/>
  <c r="CG491" i="25"/>
  <c r="CH491" i="25"/>
  <c r="CI491" i="25"/>
  <c r="CJ491" i="25"/>
  <c r="CK491" i="25"/>
  <c r="CL491" i="25"/>
  <c r="CM491" i="25"/>
  <c r="E492" i="25"/>
  <c r="F492" i="25"/>
  <c r="G492" i="25"/>
  <c r="H492" i="25"/>
  <c r="I492" i="25"/>
  <c r="J492" i="25"/>
  <c r="K492" i="25"/>
  <c r="L492" i="25"/>
  <c r="M492" i="25"/>
  <c r="N492" i="25"/>
  <c r="O492" i="25"/>
  <c r="P492" i="25"/>
  <c r="Q492" i="25"/>
  <c r="R492" i="25"/>
  <c r="S492" i="25"/>
  <c r="T492" i="25"/>
  <c r="U492" i="25"/>
  <c r="V492" i="25"/>
  <c r="W492" i="25"/>
  <c r="X492" i="25"/>
  <c r="Y492" i="25"/>
  <c r="Z492" i="25"/>
  <c r="AA492" i="25"/>
  <c r="AB492" i="25"/>
  <c r="AC492" i="25"/>
  <c r="AD492" i="25"/>
  <c r="AE492" i="25"/>
  <c r="AF492" i="25"/>
  <c r="AG492" i="25"/>
  <c r="AH492" i="25"/>
  <c r="AI492" i="25"/>
  <c r="AJ492" i="25"/>
  <c r="AK492" i="25"/>
  <c r="AL492" i="25"/>
  <c r="AM492" i="25"/>
  <c r="AN492" i="25"/>
  <c r="AO492" i="25"/>
  <c r="AP492" i="25"/>
  <c r="AQ492" i="25"/>
  <c r="AR492" i="25"/>
  <c r="AS492" i="25"/>
  <c r="AT492" i="25"/>
  <c r="AU492" i="25"/>
  <c r="AV492" i="25"/>
  <c r="AW492" i="25"/>
  <c r="AX492" i="25"/>
  <c r="AY492" i="25"/>
  <c r="AZ492" i="25"/>
  <c r="BA492" i="25"/>
  <c r="BB492" i="25"/>
  <c r="BC492" i="25"/>
  <c r="BD492" i="25"/>
  <c r="BE492" i="25"/>
  <c r="BF492" i="25"/>
  <c r="BG492" i="25"/>
  <c r="BH492" i="25"/>
  <c r="BI492" i="25"/>
  <c r="BJ492" i="25"/>
  <c r="BK492" i="25"/>
  <c r="BL492" i="25"/>
  <c r="BM492" i="25"/>
  <c r="BN492" i="25"/>
  <c r="BO492" i="25"/>
  <c r="BP492" i="25"/>
  <c r="BQ492" i="25"/>
  <c r="BR492" i="25"/>
  <c r="BS492" i="25"/>
  <c r="BT492" i="25"/>
  <c r="BU492" i="25"/>
  <c r="BV492" i="25"/>
  <c r="BW492" i="25"/>
  <c r="BX492" i="25"/>
  <c r="BY492" i="25"/>
  <c r="BZ492" i="25"/>
  <c r="CA492" i="25"/>
  <c r="CB492" i="25"/>
  <c r="CC492" i="25"/>
  <c r="CD492" i="25"/>
  <c r="CE492" i="25"/>
  <c r="CF492" i="25"/>
  <c r="CG492" i="25"/>
  <c r="CH492" i="25"/>
  <c r="CI492" i="25"/>
  <c r="CJ492" i="25"/>
  <c r="CK492" i="25"/>
  <c r="CL492" i="25"/>
  <c r="CM492" i="25"/>
  <c r="E493" i="25"/>
  <c r="F493" i="25"/>
  <c r="G493" i="25"/>
  <c r="H493" i="25"/>
  <c r="I493" i="25"/>
  <c r="J493" i="25"/>
  <c r="K493" i="25"/>
  <c r="L493" i="25"/>
  <c r="M493" i="25"/>
  <c r="N493" i="25"/>
  <c r="O493" i="25"/>
  <c r="P493" i="25"/>
  <c r="Q493" i="25"/>
  <c r="R493" i="25"/>
  <c r="S493" i="25"/>
  <c r="T493" i="25"/>
  <c r="U493" i="25"/>
  <c r="V493" i="25"/>
  <c r="W493" i="25"/>
  <c r="X493" i="25"/>
  <c r="Y493" i="25"/>
  <c r="Z493" i="25"/>
  <c r="AA493" i="25"/>
  <c r="AB493" i="25"/>
  <c r="AC493" i="25"/>
  <c r="AD493" i="25"/>
  <c r="AE493" i="25"/>
  <c r="AF493" i="25"/>
  <c r="AG493" i="25"/>
  <c r="AH493" i="25"/>
  <c r="AI493" i="25"/>
  <c r="AJ493" i="25"/>
  <c r="AK493" i="25"/>
  <c r="AL493" i="25"/>
  <c r="AM493" i="25"/>
  <c r="AN493" i="25"/>
  <c r="AO493" i="25"/>
  <c r="AP493" i="25"/>
  <c r="AQ493" i="25"/>
  <c r="AR493" i="25"/>
  <c r="AS493" i="25"/>
  <c r="AT493" i="25"/>
  <c r="AU493" i="25"/>
  <c r="AV493" i="25"/>
  <c r="AW493" i="25"/>
  <c r="AX493" i="25"/>
  <c r="AY493" i="25"/>
  <c r="AZ493" i="25"/>
  <c r="BA493" i="25"/>
  <c r="BB493" i="25"/>
  <c r="BC493" i="25"/>
  <c r="BD493" i="25"/>
  <c r="BE493" i="25"/>
  <c r="BF493" i="25"/>
  <c r="BG493" i="25"/>
  <c r="BH493" i="25"/>
  <c r="BI493" i="25"/>
  <c r="BJ493" i="25"/>
  <c r="BK493" i="25"/>
  <c r="BL493" i="25"/>
  <c r="BM493" i="25"/>
  <c r="BN493" i="25"/>
  <c r="BO493" i="25"/>
  <c r="BP493" i="25"/>
  <c r="BQ493" i="25"/>
  <c r="BR493" i="25"/>
  <c r="BS493" i="25"/>
  <c r="BT493" i="25"/>
  <c r="BU493" i="25"/>
  <c r="BV493" i="25"/>
  <c r="BW493" i="25"/>
  <c r="BX493" i="25"/>
  <c r="BY493" i="25"/>
  <c r="BZ493" i="25"/>
  <c r="CA493" i="25"/>
  <c r="CB493" i="25"/>
  <c r="CC493" i="25"/>
  <c r="CD493" i="25"/>
  <c r="CE493" i="25"/>
  <c r="CF493" i="25"/>
  <c r="CG493" i="25"/>
  <c r="CH493" i="25"/>
  <c r="CI493" i="25"/>
  <c r="CJ493" i="25"/>
  <c r="CK493" i="25"/>
  <c r="CL493" i="25"/>
  <c r="CM493" i="25"/>
  <c r="E494" i="25"/>
  <c r="F494" i="25"/>
  <c r="G494" i="25"/>
  <c r="H494" i="25"/>
  <c r="I494" i="25"/>
  <c r="J494" i="25"/>
  <c r="K494" i="25"/>
  <c r="L494" i="25"/>
  <c r="M494" i="25"/>
  <c r="N494" i="25"/>
  <c r="O494" i="25"/>
  <c r="P494" i="25"/>
  <c r="Q494" i="25"/>
  <c r="R494" i="25"/>
  <c r="S494" i="25"/>
  <c r="T494" i="25"/>
  <c r="U494" i="25"/>
  <c r="V494" i="25"/>
  <c r="W494" i="25"/>
  <c r="X494" i="25"/>
  <c r="Y494" i="25"/>
  <c r="Z494" i="25"/>
  <c r="AA494" i="25"/>
  <c r="AB494" i="25"/>
  <c r="AC494" i="25"/>
  <c r="AD494" i="25"/>
  <c r="AE494" i="25"/>
  <c r="AF494" i="25"/>
  <c r="AG494" i="25"/>
  <c r="AH494" i="25"/>
  <c r="AI494" i="25"/>
  <c r="AJ494" i="25"/>
  <c r="AK494" i="25"/>
  <c r="AL494" i="25"/>
  <c r="AM494" i="25"/>
  <c r="AN494" i="25"/>
  <c r="AO494" i="25"/>
  <c r="AP494" i="25"/>
  <c r="AQ494" i="25"/>
  <c r="AR494" i="25"/>
  <c r="AS494" i="25"/>
  <c r="AT494" i="25"/>
  <c r="AU494" i="25"/>
  <c r="AV494" i="25"/>
  <c r="AW494" i="25"/>
  <c r="AX494" i="25"/>
  <c r="AY494" i="25"/>
  <c r="AZ494" i="25"/>
  <c r="BA494" i="25"/>
  <c r="BB494" i="25"/>
  <c r="BC494" i="25"/>
  <c r="BD494" i="25"/>
  <c r="BE494" i="25"/>
  <c r="BF494" i="25"/>
  <c r="BG494" i="25"/>
  <c r="BH494" i="25"/>
  <c r="BI494" i="25"/>
  <c r="BJ494" i="25"/>
  <c r="BK494" i="25"/>
  <c r="BL494" i="25"/>
  <c r="BM494" i="25"/>
  <c r="BN494" i="25"/>
  <c r="BO494" i="25"/>
  <c r="BP494" i="25"/>
  <c r="BQ494" i="25"/>
  <c r="BR494" i="25"/>
  <c r="BS494" i="25"/>
  <c r="BT494" i="25"/>
  <c r="BU494" i="25"/>
  <c r="BV494" i="25"/>
  <c r="BW494" i="25"/>
  <c r="BX494" i="25"/>
  <c r="BY494" i="25"/>
  <c r="BZ494" i="25"/>
  <c r="CA494" i="25"/>
  <c r="CB494" i="25"/>
  <c r="CC494" i="25"/>
  <c r="CD494" i="25"/>
  <c r="CE494" i="25"/>
  <c r="CF494" i="25"/>
  <c r="CG494" i="25"/>
  <c r="CH494" i="25"/>
  <c r="CI494" i="25"/>
  <c r="CJ494" i="25"/>
  <c r="CK494" i="25"/>
  <c r="CL494" i="25"/>
  <c r="CM494" i="25"/>
  <c r="E495" i="25"/>
  <c r="F495" i="25"/>
  <c r="G495" i="25"/>
  <c r="H495" i="25"/>
  <c r="I495" i="25"/>
  <c r="J495" i="25"/>
  <c r="K495" i="25"/>
  <c r="L495" i="25"/>
  <c r="M495" i="25"/>
  <c r="N495" i="25"/>
  <c r="O495" i="25"/>
  <c r="P495" i="25"/>
  <c r="Q495" i="25"/>
  <c r="R495" i="25"/>
  <c r="S495" i="25"/>
  <c r="T495" i="25"/>
  <c r="U495" i="25"/>
  <c r="V495" i="25"/>
  <c r="W495" i="25"/>
  <c r="X495" i="25"/>
  <c r="Y495" i="25"/>
  <c r="Z495" i="25"/>
  <c r="AA495" i="25"/>
  <c r="AB495" i="25"/>
  <c r="AC495" i="25"/>
  <c r="AD495" i="25"/>
  <c r="AE495" i="25"/>
  <c r="AF495" i="25"/>
  <c r="AG495" i="25"/>
  <c r="AH495" i="25"/>
  <c r="AI495" i="25"/>
  <c r="AJ495" i="25"/>
  <c r="AK495" i="25"/>
  <c r="AL495" i="25"/>
  <c r="AM495" i="25"/>
  <c r="AN495" i="25"/>
  <c r="AO495" i="25"/>
  <c r="AP495" i="25"/>
  <c r="AQ495" i="25"/>
  <c r="AR495" i="25"/>
  <c r="AS495" i="25"/>
  <c r="AT495" i="25"/>
  <c r="AU495" i="25"/>
  <c r="AV495" i="25"/>
  <c r="AW495" i="25"/>
  <c r="AX495" i="25"/>
  <c r="AY495" i="25"/>
  <c r="AZ495" i="25"/>
  <c r="BA495" i="25"/>
  <c r="BB495" i="25"/>
  <c r="BC495" i="25"/>
  <c r="BD495" i="25"/>
  <c r="BE495" i="25"/>
  <c r="BF495" i="25"/>
  <c r="BG495" i="25"/>
  <c r="BH495" i="25"/>
  <c r="BI495" i="25"/>
  <c r="BJ495" i="25"/>
  <c r="BK495" i="25"/>
  <c r="BL495" i="25"/>
  <c r="BM495" i="25"/>
  <c r="BN495" i="25"/>
  <c r="BO495" i="25"/>
  <c r="BP495" i="25"/>
  <c r="BQ495" i="25"/>
  <c r="BR495" i="25"/>
  <c r="BS495" i="25"/>
  <c r="BT495" i="25"/>
  <c r="BU495" i="25"/>
  <c r="BV495" i="25"/>
  <c r="BW495" i="25"/>
  <c r="BX495" i="25"/>
  <c r="BY495" i="25"/>
  <c r="BZ495" i="25"/>
  <c r="CA495" i="25"/>
  <c r="CB495" i="25"/>
  <c r="CC495" i="25"/>
  <c r="CD495" i="25"/>
  <c r="CE495" i="25"/>
  <c r="CF495" i="25"/>
  <c r="CG495" i="25"/>
  <c r="CH495" i="25"/>
  <c r="CI495" i="25"/>
  <c r="CJ495" i="25"/>
  <c r="CK495" i="25"/>
  <c r="CL495" i="25"/>
  <c r="CM495" i="25"/>
  <c r="D495" i="25"/>
  <c r="D494" i="25"/>
  <c r="D493" i="25"/>
  <c r="D492" i="25"/>
  <c r="D491" i="25"/>
  <c r="D490" i="25"/>
  <c r="D489" i="25"/>
  <c r="D488" i="25"/>
  <c r="D487" i="25"/>
  <c r="D486" i="25"/>
  <c r="D485" i="25"/>
  <c r="D483" i="25"/>
  <c r="D482" i="25"/>
  <c r="D480" i="25"/>
  <c r="D479" i="25"/>
  <c r="D474" i="25"/>
  <c r="D475" i="25"/>
  <c r="D476" i="25"/>
  <c r="D477" i="25"/>
  <c r="F455" i="25"/>
  <c r="G455" i="25"/>
  <c r="H455" i="25"/>
  <c r="I455" i="25"/>
  <c r="J455" i="25"/>
  <c r="K455" i="25"/>
  <c r="L455" i="25"/>
  <c r="M455" i="25"/>
  <c r="N455" i="25"/>
  <c r="O455" i="25"/>
  <c r="P455" i="25"/>
  <c r="Q455" i="25"/>
  <c r="R455" i="25"/>
  <c r="S455" i="25"/>
  <c r="T455" i="25"/>
  <c r="U455" i="25"/>
  <c r="V455" i="25"/>
  <c r="W455" i="25"/>
  <c r="X455" i="25"/>
  <c r="Y455" i="25"/>
  <c r="Z455" i="25"/>
  <c r="AA455" i="25"/>
  <c r="AB455" i="25"/>
  <c r="AC455" i="25"/>
  <c r="AD455" i="25"/>
  <c r="AE455" i="25"/>
  <c r="AF455" i="25"/>
  <c r="AG455" i="25"/>
  <c r="AH455" i="25"/>
  <c r="AI455" i="25"/>
  <c r="AJ455" i="25"/>
  <c r="AK455" i="25"/>
  <c r="AL455" i="25"/>
  <c r="AM455" i="25"/>
  <c r="AN455" i="25"/>
  <c r="AO455" i="25"/>
  <c r="AP455" i="25"/>
  <c r="AQ455" i="25"/>
  <c r="AR455" i="25"/>
  <c r="AS455" i="25"/>
  <c r="AT455" i="25"/>
  <c r="AU455" i="25"/>
  <c r="AV455" i="25"/>
  <c r="AW455" i="25"/>
  <c r="AX455" i="25"/>
  <c r="AY455" i="25"/>
  <c r="AZ455" i="25"/>
  <c r="BA455" i="25"/>
  <c r="BB455" i="25"/>
  <c r="BC455" i="25"/>
  <c r="BD455" i="25"/>
  <c r="BE455" i="25"/>
  <c r="BG455" i="25"/>
  <c r="BH455" i="25"/>
  <c r="BI455" i="25"/>
  <c r="BJ455" i="25"/>
  <c r="BK455" i="25"/>
  <c r="BL455" i="25"/>
  <c r="BM455" i="25"/>
  <c r="BN455" i="25"/>
  <c r="BO455" i="25"/>
  <c r="BP455" i="25"/>
  <c r="BQ455" i="25"/>
  <c r="BR455" i="25"/>
  <c r="BS455" i="25"/>
  <c r="BT455" i="25"/>
  <c r="BU455" i="25"/>
  <c r="BV455" i="25"/>
  <c r="BW455" i="25"/>
  <c r="BX455" i="25"/>
  <c r="BY455" i="25"/>
  <c r="BZ455" i="25"/>
  <c r="CA455" i="25"/>
  <c r="CB455" i="25"/>
  <c r="CC455" i="25"/>
  <c r="CD455" i="25"/>
  <c r="CE455" i="25"/>
  <c r="CF455" i="25"/>
  <c r="CG455" i="25"/>
  <c r="CH455" i="25"/>
  <c r="CI455" i="25"/>
  <c r="CJ455" i="25"/>
  <c r="CK455" i="25"/>
  <c r="CL455" i="25"/>
  <c r="CM455" i="25"/>
  <c r="F456" i="25"/>
  <c r="G456" i="25"/>
  <c r="H456" i="25"/>
  <c r="I456" i="25"/>
  <c r="J456" i="25"/>
  <c r="K456" i="25"/>
  <c r="L456" i="25"/>
  <c r="M456" i="25"/>
  <c r="N456" i="25"/>
  <c r="O456" i="25"/>
  <c r="P456" i="25"/>
  <c r="Q456" i="25"/>
  <c r="R456" i="25"/>
  <c r="S456" i="25"/>
  <c r="T456" i="25"/>
  <c r="U456" i="25"/>
  <c r="V456" i="25"/>
  <c r="W456" i="25"/>
  <c r="X456" i="25"/>
  <c r="Y456" i="25"/>
  <c r="Z456" i="25"/>
  <c r="AA456" i="25"/>
  <c r="AB456" i="25"/>
  <c r="AC456" i="25"/>
  <c r="AD456" i="25"/>
  <c r="AE456" i="25"/>
  <c r="AF456" i="25"/>
  <c r="AG456" i="25"/>
  <c r="AH456" i="25"/>
  <c r="AI456" i="25"/>
  <c r="AJ456" i="25"/>
  <c r="AK456" i="25"/>
  <c r="AL456" i="25"/>
  <c r="AM456" i="25"/>
  <c r="AN456" i="25"/>
  <c r="AO456" i="25"/>
  <c r="AP456" i="25"/>
  <c r="AQ456" i="25"/>
  <c r="AR456" i="25"/>
  <c r="AS456" i="25"/>
  <c r="AT456" i="25"/>
  <c r="AU456" i="25"/>
  <c r="AV456" i="25"/>
  <c r="AW456" i="25"/>
  <c r="AX456" i="25"/>
  <c r="AY456" i="25"/>
  <c r="AZ456" i="25"/>
  <c r="BA456" i="25"/>
  <c r="BB456" i="25"/>
  <c r="BC456" i="25"/>
  <c r="BD456" i="25"/>
  <c r="BE456" i="25"/>
  <c r="BF456" i="25"/>
  <c r="BG456" i="25"/>
  <c r="BH456" i="25"/>
  <c r="BI456" i="25"/>
  <c r="BJ456" i="25"/>
  <c r="BK456" i="25"/>
  <c r="BL456" i="25"/>
  <c r="BM456" i="25"/>
  <c r="BN456" i="25"/>
  <c r="BO456" i="25"/>
  <c r="BP456" i="25"/>
  <c r="BQ456" i="25"/>
  <c r="BR456" i="25"/>
  <c r="BS456" i="25"/>
  <c r="BT456" i="25"/>
  <c r="BU456" i="25"/>
  <c r="BV456" i="25"/>
  <c r="BW456" i="25"/>
  <c r="BX456" i="25"/>
  <c r="BY456" i="25"/>
  <c r="BZ456" i="25"/>
  <c r="CA456" i="25"/>
  <c r="CB456" i="25"/>
  <c r="CC456" i="25"/>
  <c r="CD456" i="25"/>
  <c r="CE456" i="25"/>
  <c r="CF456" i="25"/>
  <c r="CG456" i="25"/>
  <c r="CH456" i="25"/>
  <c r="CI456" i="25"/>
  <c r="CJ456" i="25"/>
  <c r="CK456" i="25"/>
  <c r="CL456" i="25"/>
  <c r="CM456" i="25"/>
  <c r="F457" i="25"/>
  <c r="G457" i="25"/>
  <c r="H457" i="25"/>
  <c r="I457" i="25"/>
  <c r="J457" i="25"/>
  <c r="K457" i="25"/>
  <c r="L457" i="25"/>
  <c r="M457" i="25"/>
  <c r="N457" i="25"/>
  <c r="O457" i="25"/>
  <c r="P457" i="25"/>
  <c r="Q457" i="25"/>
  <c r="R457" i="25"/>
  <c r="S457" i="25"/>
  <c r="T457" i="25"/>
  <c r="U457" i="25"/>
  <c r="V457" i="25"/>
  <c r="W457" i="25"/>
  <c r="X457" i="25"/>
  <c r="Y457" i="25"/>
  <c r="Z457" i="25"/>
  <c r="AA457" i="25"/>
  <c r="AB457" i="25"/>
  <c r="AC457" i="25"/>
  <c r="AD457" i="25"/>
  <c r="AE457" i="25"/>
  <c r="AF457" i="25"/>
  <c r="AG457" i="25"/>
  <c r="AH457" i="25"/>
  <c r="AI457" i="25"/>
  <c r="AJ457" i="25"/>
  <c r="AK457" i="25"/>
  <c r="AL457" i="25"/>
  <c r="AM457" i="25"/>
  <c r="AN457" i="25"/>
  <c r="AO457" i="25"/>
  <c r="AP457" i="25"/>
  <c r="AQ457" i="25"/>
  <c r="AR457" i="25"/>
  <c r="AS457" i="25"/>
  <c r="AT457" i="25"/>
  <c r="AU457" i="25"/>
  <c r="AV457" i="25"/>
  <c r="AW457" i="25"/>
  <c r="AX457" i="25"/>
  <c r="AY457" i="25"/>
  <c r="AZ457" i="25"/>
  <c r="BA457" i="25"/>
  <c r="BB457" i="25"/>
  <c r="BC457" i="25"/>
  <c r="BD457" i="25"/>
  <c r="BE457" i="25"/>
  <c r="BF457" i="25"/>
  <c r="BG457" i="25"/>
  <c r="BH457" i="25"/>
  <c r="BI457" i="25"/>
  <c r="BJ457" i="25"/>
  <c r="BK457" i="25"/>
  <c r="BL457" i="25"/>
  <c r="BM457" i="25"/>
  <c r="BN457" i="25"/>
  <c r="BO457" i="25"/>
  <c r="BP457" i="25"/>
  <c r="BQ457" i="25"/>
  <c r="BR457" i="25"/>
  <c r="BS457" i="25"/>
  <c r="BT457" i="25"/>
  <c r="BU457" i="25"/>
  <c r="BV457" i="25"/>
  <c r="BW457" i="25"/>
  <c r="BX457" i="25"/>
  <c r="BY457" i="25"/>
  <c r="BZ457" i="25"/>
  <c r="CA457" i="25"/>
  <c r="CB457" i="25"/>
  <c r="CC457" i="25"/>
  <c r="CD457" i="25"/>
  <c r="CE457" i="25"/>
  <c r="CF457" i="25"/>
  <c r="CG457" i="25"/>
  <c r="CH457" i="25"/>
  <c r="CI457" i="25"/>
  <c r="CJ457" i="25"/>
  <c r="CK457" i="25"/>
  <c r="CL457" i="25"/>
  <c r="CM457" i="25"/>
  <c r="F458" i="25"/>
  <c r="G458" i="25"/>
  <c r="H458" i="25"/>
  <c r="I458" i="25"/>
  <c r="J458" i="25"/>
  <c r="K458" i="25"/>
  <c r="L458" i="25"/>
  <c r="M458" i="25"/>
  <c r="N458" i="25"/>
  <c r="O458" i="25"/>
  <c r="P458" i="25"/>
  <c r="Q458" i="25"/>
  <c r="R458" i="25"/>
  <c r="S458" i="25"/>
  <c r="T458" i="25"/>
  <c r="U458" i="25"/>
  <c r="V458" i="25"/>
  <c r="W458" i="25"/>
  <c r="X458" i="25"/>
  <c r="Y458" i="25"/>
  <c r="Z458" i="25"/>
  <c r="AA458" i="25"/>
  <c r="AB458" i="25"/>
  <c r="AC458" i="25"/>
  <c r="AD458" i="25"/>
  <c r="AE458" i="25"/>
  <c r="AF458" i="25"/>
  <c r="AG458" i="25"/>
  <c r="AH458" i="25"/>
  <c r="AI458" i="25"/>
  <c r="AJ458" i="25"/>
  <c r="AK458" i="25"/>
  <c r="AL458" i="25"/>
  <c r="AM458" i="25"/>
  <c r="AN458" i="25"/>
  <c r="AO458" i="25"/>
  <c r="AP458" i="25"/>
  <c r="AQ458" i="25"/>
  <c r="AR458" i="25"/>
  <c r="AS458" i="25"/>
  <c r="AT458" i="25"/>
  <c r="AU458" i="25"/>
  <c r="AV458" i="25"/>
  <c r="AW458" i="25"/>
  <c r="AX458" i="25"/>
  <c r="AY458" i="25"/>
  <c r="AZ458" i="25"/>
  <c r="BA458" i="25"/>
  <c r="BB458" i="25"/>
  <c r="BC458" i="25"/>
  <c r="BD458" i="25"/>
  <c r="BE458" i="25"/>
  <c r="BF458" i="25"/>
  <c r="BG458" i="25"/>
  <c r="BH458" i="25"/>
  <c r="BI458" i="25"/>
  <c r="BJ458" i="25"/>
  <c r="BK458" i="25"/>
  <c r="BL458" i="25"/>
  <c r="BM458" i="25"/>
  <c r="BN458" i="25"/>
  <c r="BO458" i="25"/>
  <c r="BP458" i="25"/>
  <c r="BQ458" i="25"/>
  <c r="BR458" i="25"/>
  <c r="BS458" i="25"/>
  <c r="BT458" i="25"/>
  <c r="BU458" i="25"/>
  <c r="BV458" i="25"/>
  <c r="BW458" i="25"/>
  <c r="BX458" i="25"/>
  <c r="BY458" i="25"/>
  <c r="BZ458" i="25"/>
  <c r="CA458" i="25"/>
  <c r="CB458" i="25"/>
  <c r="CC458" i="25"/>
  <c r="CD458" i="25"/>
  <c r="CE458" i="25"/>
  <c r="CF458" i="25"/>
  <c r="CG458" i="25"/>
  <c r="CH458" i="25"/>
  <c r="CI458" i="25"/>
  <c r="CJ458" i="25"/>
  <c r="CK458" i="25"/>
  <c r="CL458" i="25"/>
  <c r="CM458" i="25"/>
  <c r="F459" i="25"/>
  <c r="G459" i="25"/>
  <c r="H459" i="25"/>
  <c r="I459" i="25"/>
  <c r="J459" i="25"/>
  <c r="K459" i="25"/>
  <c r="L459" i="25"/>
  <c r="M459" i="25"/>
  <c r="N459" i="25"/>
  <c r="O459" i="25"/>
  <c r="P459" i="25"/>
  <c r="Q459" i="25"/>
  <c r="R459" i="25"/>
  <c r="S459" i="25"/>
  <c r="T459" i="25"/>
  <c r="U459" i="25"/>
  <c r="V459" i="25"/>
  <c r="W459" i="25"/>
  <c r="X459" i="25"/>
  <c r="Y459" i="25"/>
  <c r="Z459" i="25"/>
  <c r="AA459" i="25"/>
  <c r="AB459" i="25"/>
  <c r="AC459" i="25"/>
  <c r="AD459" i="25"/>
  <c r="AE459" i="25"/>
  <c r="AF459" i="25"/>
  <c r="AG459" i="25"/>
  <c r="AH459" i="25"/>
  <c r="AI459" i="25"/>
  <c r="AJ459" i="25"/>
  <c r="AK459" i="25"/>
  <c r="AL459" i="25"/>
  <c r="AM459" i="25"/>
  <c r="AN459" i="25"/>
  <c r="AO459" i="25"/>
  <c r="AP459" i="25"/>
  <c r="AQ459" i="25"/>
  <c r="AR459" i="25"/>
  <c r="AS459" i="25"/>
  <c r="AT459" i="25"/>
  <c r="AU459" i="25"/>
  <c r="AV459" i="25"/>
  <c r="AW459" i="25"/>
  <c r="AX459" i="25"/>
  <c r="AY459" i="25"/>
  <c r="AZ459" i="25"/>
  <c r="BA459" i="25"/>
  <c r="BB459" i="25"/>
  <c r="BC459" i="25"/>
  <c r="BD459" i="25"/>
  <c r="BE459" i="25"/>
  <c r="BF459" i="25"/>
  <c r="BG459" i="25"/>
  <c r="BH459" i="25"/>
  <c r="BI459" i="25"/>
  <c r="BJ459" i="25"/>
  <c r="BK459" i="25"/>
  <c r="BL459" i="25"/>
  <c r="BM459" i="25"/>
  <c r="BN459" i="25"/>
  <c r="BO459" i="25"/>
  <c r="BP459" i="25"/>
  <c r="BQ459" i="25"/>
  <c r="BR459" i="25"/>
  <c r="BS459" i="25"/>
  <c r="BT459" i="25"/>
  <c r="BU459" i="25"/>
  <c r="BV459" i="25"/>
  <c r="BW459" i="25"/>
  <c r="BX459" i="25"/>
  <c r="BY459" i="25"/>
  <c r="BZ459" i="25"/>
  <c r="CA459" i="25"/>
  <c r="CB459" i="25"/>
  <c r="CC459" i="25"/>
  <c r="CD459" i="25"/>
  <c r="CE459" i="25"/>
  <c r="CF459" i="25"/>
  <c r="CG459" i="25"/>
  <c r="CH459" i="25"/>
  <c r="CI459" i="25"/>
  <c r="CJ459" i="25"/>
  <c r="CK459" i="25"/>
  <c r="CL459" i="25"/>
  <c r="CM459" i="25"/>
  <c r="F460" i="25"/>
  <c r="G460" i="25"/>
  <c r="H460" i="25"/>
  <c r="I460" i="25"/>
  <c r="J460" i="25"/>
  <c r="K460" i="25"/>
  <c r="L460" i="25"/>
  <c r="M460" i="25"/>
  <c r="N460" i="25"/>
  <c r="O460" i="25"/>
  <c r="P460" i="25"/>
  <c r="Q460" i="25"/>
  <c r="R460" i="25"/>
  <c r="S460" i="25"/>
  <c r="T460" i="25"/>
  <c r="U460" i="25"/>
  <c r="V460" i="25"/>
  <c r="W460" i="25"/>
  <c r="X460" i="25"/>
  <c r="Y460" i="25"/>
  <c r="Z460" i="25"/>
  <c r="AA460" i="25"/>
  <c r="AB460" i="25"/>
  <c r="AC460" i="25"/>
  <c r="AD460" i="25"/>
  <c r="AE460" i="25"/>
  <c r="AF460" i="25"/>
  <c r="AG460" i="25"/>
  <c r="AH460" i="25"/>
  <c r="AI460" i="25"/>
  <c r="AJ460" i="25"/>
  <c r="AK460" i="25"/>
  <c r="AL460" i="25"/>
  <c r="AM460" i="25"/>
  <c r="AN460" i="25"/>
  <c r="AO460" i="25"/>
  <c r="AP460" i="25"/>
  <c r="AQ460" i="25"/>
  <c r="AR460" i="25"/>
  <c r="AS460" i="25"/>
  <c r="AT460" i="25"/>
  <c r="AU460" i="25"/>
  <c r="AV460" i="25"/>
  <c r="AW460" i="25"/>
  <c r="AX460" i="25"/>
  <c r="AY460" i="25"/>
  <c r="AZ460" i="25"/>
  <c r="BA460" i="25"/>
  <c r="BB460" i="25"/>
  <c r="BC460" i="25"/>
  <c r="BD460" i="25"/>
  <c r="BE460" i="25"/>
  <c r="BF460" i="25"/>
  <c r="BG460" i="25"/>
  <c r="BH460" i="25"/>
  <c r="BI460" i="25"/>
  <c r="BJ460" i="25"/>
  <c r="BK460" i="25"/>
  <c r="BL460" i="25"/>
  <c r="BM460" i="25"/>
  <c r="BN460" i="25"/>
  <c r="BO460" i="25"/>
  <c r="BP460" i="25"/>
  <c r="BQ460" i="25"/>
  <c r="BR460" i="25"/>
  <c r="BS460" i="25"/>
  <c r="BT460" i="25"/>
  <c r="BU460" i="25"/>
  <c r="BV460" i="25"/>
  <c r="BW460" i="25"/>
  <c r="BX460" i="25"/>
  <c r="BY460" i="25"/>
  <c r="BZ460" i="25"/>
  <c r="CA460" i="25"/>
  <c r="CB460" i="25"/>
  <c r="CC460" i="25"/>
  <c r="CD460" i="25"/>
  <c r="CE460" i="25"/>
  <c r="CF460" i="25"/>
  <c r="CG460" i="25"/>
  <c r="CH460" i="25"/>
  <c r="CI460" i="25"/>
  <c r="CJ460" i="25"/>
  <c r="CK460" i="25"/>
  <c r="CL460" i="25"/>
  <c r="CM460" i="25"/>
  <c r="F461" i="25"/>
  <c r="G461" i="25"/>
  <c r="H461" i="25"/>
  <c r="I461" i="25"/>
  <c r="J461" i="25"/>
  <c r="K461" i="25"/>
  <c r="L461" i="25"/>
  <c r="M461" i="25"/>
  <c r="N461" i="25"/>
  <c r="O461" i="25"/>
  <c r="P461" i="25"/>
  <c r="Q461" i="25"/>
  <c r="R461" i="25"/>
  <c r="S461" i="25"/>
  <c r="T461" i="25"/>
  <c r="U461" i="25"/>
  <c r="V461" i="25"/>
  <c r="W461" i="25"/>
  <c r="X461" i="25"/>
  <c r="Y461" i="25"/>
  <c r="Z461" i="25"/>
  <c r="AA461" i="25"/>
  <c r="AB461" i="25"/>
  <c r="AC461" i="25"/>
  <c r="AD461" i="25"/>
  <c r="AE461" i="25"/>
  <c r="AF461" i="25"/>
  <c r="AG461" i="25"/>
  <c r="AH461" i="25"/>
  <c r="AI461" i="25"/>
  <c r="AJ461" i="25"/>
  <c r="AK461" i="25"/>
  <c r="AL461" i="25"/>
  <c r="AM461" i="25"/>
  <c r="AN461" i="25"/>
  <c r="AO461" i="25"/>
  <c r="AP461" i="25"/>
  <c r="AQ461" i="25"/>
  <c r="AR461" i="25"/>
  <c r="AS461" i="25"/>
  <c r="AT461" i="25"/>
  <c r="AU461" i="25"/>
  <c r="AV461" i="25"/>
  <c r="AW461" i="25"/>
  <c r="AX461" i="25"/>
  <c r="AY461" i="25"/>
  <c r="AZ461" i="25"/>
  <c r="BA461" i="25"/>
  <c r="BB461" i="25"/>
  <c r="BC461" i="25"/>
  <c r="BD461" i="25"/>
  <c r="BE461" i="25"/>
  <c r="BF461" i="25"/>
  <c r="BG461" i="25"/>
  <c r="BH461" i="25"/>
  <c r="BI461" i="25"/>
  <c r="BJ461" i="25"/>
  <c r="BK461" i="25"/>
  <c r="BL461" i="25"/>
  <c r="BM461" i="25"/>
  <c r="BN461" i="25"/>
  <c r="BO461" i="25"/>
  <c r="BP461" i="25"/>
  <c r="BQ461" i="25"/>
  <c r="BR461" i="25"/>
  <c r="BS461" i="25"/>
  <c r="BT461" i="25"/>
  <c r="BU461" i="25"/>
  <c r="BV461" i="25"/>
  <c r="BW461" i="25"/>
  <c r="BX461" i="25"/>
  <c r="BY461" i="25"/>
  <c r="BZ461" i="25"/>
  <c r="CA461" i="25"/>
  <c r="CB461" i="25"/>
  <c r="CC461" i="25"/>
  <c r="CD461" i="25"/>
  <c r="CE461" i="25"/>
  <c r="CF461" i="25"/>
  <c r="CG461" i="25"/>
  <c r="CH461" i="25"/>
  <c r="CI461" i="25"/>
  <c r="CJ461" i="25"/>
  <c r="CK461" i="25"/>
  <c r="CL461" i="25"/>
  <c r="CM461" i="25"/>
  <c r="F462" i="25"/>
  <c r="G462" i="25"/>
  <c r="H462" i="25"/>
  <c r="I462" i="25"/>
  <c r="J462" i="25"/>
  <c r="K462" i="25"/>
  <c r="L462" i="25"/>
  <c r="M462" i="25"/>
  <c r="N462" i="25"/>
  <c r="O462" i="25"/>
  <c r="P462" i="25"/>
  <c r="Q462" i="25"/>
  <c r="R462" i="25"/>
  <c r="S462" i="25"/>
  <c r="T462" i="25"/>
  <c r="U462" i="25"/>
  <c r="V462" i="25"/>
  <c r="W462" i="25"/>
  <c r="X462" i="25"/>
  <c r="Y462" i="25"/>
  <c r="Z462" i="25"/>
  <c r="AA462" i="25"/>
  <c r="AB462" i="25"/>
  <c r="AC462" i="25"/>
  <c r="AD462" i="25"/>
  <c r="AE462" i="25"/>
  <c r="AF462" i="25"/>
  <c r="AG462" i="25"/>
  <c r="AH462" i="25"/>
  <c r="AI462" i="25"/>
  <c r="AJ462" i="25"/>
  <c r="AK462" i="25"/>
  <c r="AL462" i="25"/>
  <c r="AM462" i="25"/>
  <c r="AN462" i="25"/>
  <c r="AO462" i="25"/>
  <c r="AP462" i="25"/>
  <c r="AQ462" i="25"/>
  <c r="AR462" i="25"/>
  <c r="AS462" i="25"/>
  <c r="AT462" i="25"/>
  <c r="AU462" i="25"/>
  <c r="AV462" i="25"/>
  <c r="AW462" i="25"/>
  <c r="AX462" i="25"/>
  <c r="AY462" i="25"/>
  <c r="AZ462" i="25"/>
  <c r="BA462" i="25"/>
  <c r="BB462" i="25"/>
  <c r="BC462" i="25"/>
  <c r="BD462" i="25"/>
  <c r="BE462" i="25"/>
  <c r="BF462" i="25"/>
  <c r="BG462" i="25"/>
  <c r="BH462" i="25"/>
  <c r="BI462" i="25"/>
  <c r="BJ462" i="25"/>
  <c r="BK462" i="25"/>
  <c r="BL462" i="25"/>
  <c r="BM462" i="25"/>
  <c r="BN462" i="25"/>
  <c r="BO462" i="25"/>
  <c r="BP462" i="25"/>
  <c r="BQ462" i="25"/>
  <c r="BR462" i="25"/>
  <c r="BS462" i="25"/>
  <c r="BT462" i="25"/>
  <c r="BU462" i="25"/>
  <c r="BV462" i="25"/>
  <c r="BW462" i="25"/>
  <c r="BX462" i="25"/>
  <c r="BY462" i="25"/>
  <c r="BZ462" i="25"/>
  <c r="CA462" i="25"/>
  <c r="CB462" i="25"/>
  <c r="CC462" i="25"/>
  <c r="CD462" i="25"/>
  <c r="CE462" i="25"/>
  <c r="CF462" i="25"/>
  <c r="CG462" i="25"/>
  <c r="CH462" i="25"/>
  <c r="CI462" i="25"/>
  <c r="CJ462" i="25"/>
  <c r="CK462" i="25"/>
  <c r="CL462" i="25"/>
  <c r="CM462" i="25"/>
  <c r="F463" i="25"/>
  <c r="G463" i="25"/>
  <c r="H463" i="25"/>
  <c r="I463" i="25"/>
  <c r="J463" i="25"/>
  <c r="K463" i="25"/>
  <c r="L463" i="25"/>
  <c r="M463" i="25"/>
  <c r="N463" i="25"/>
  <c r="O463" i="25"/>
  <c r="P463" i="25"/>
  <c r="Q463" i="25"/>
  <c r="R463" i="25"/>
  <c r="S463" i="25"/>
  <c r="T463" i="25"/>
  <c r="U463" i="25"/>
  <c r="V463" i="25"/>
  <c r="W463" i="25"/>
  <c r="X463" i="25"/>
  <c r="Y463" i="25"/>
  <c r="Z463" i="25"/>
  <c r="AA463" i="25"/>
  <c r="AB463" i="25"/>
  <c r="AC463" i="25"/>
  <c r="AD463" i="25"/>
  <c r="AE463" i="25"/>
  <c r="AF463" i="25"/>
  <c r="AG463" i="25"/>
  <c r="AH463" i="25"/>
  <c r="AI463" i="25"/>
  <c r="AJ463" i="25"/>
  <c r="AK463" i="25"/>
  <c r="AL463" i="25"/>
  <c r="AM463" i="25"/>
  <c r="AN463" i="25"/>
  <c r="AO463" i="25"/>
  <c r="AP463" i="25"/>
  <c r="AQ463" i="25"/>
  <c r="AR463" i="25"/>
  <c r="AS463" i="25"/>
  <c r="AT463" i="25"/>
  <c r="AU463" i="25"/>
  <c r="AV463" i="25"/>
  <c r="AW463" i="25"/>
  <c r="AX463" i="25"/>
  <c r="AY463" i="25"/>
  <c r="AZ463" i="25"/>
  <c r="BA463" i="25"/>
  <c r="BB463" i="25"/>
  <c r="BC463" i="25"/>
  <c r="BD463" i="25"/>
  <c r="BE463" i="25"/>
  <c r="BF463" i="25"/>
  <c r="BG463" i="25"/>
  <c r="BH463" i="25"/>
  <c r="BI463" i="25"/>
  <c r="BJ463" i="25"/>
  <c r="BK463" i="25"/>
  <c r="BL463" i="25"/>
  <c r="BM463" i="25"/>
  <c r="BN463" i="25"/>
  <c r="BO463" i="25"/>
  <c r="BP463" i="25"/>
  <c r="BQ463" i="25"/>
  <c r="BR463" i="25"/>
  <c r="BS463" i="25"/>
  <c r="BT463" i="25"/>
  <c r="BU463" i="25"/>
  <c r="BV463" i="25"/>
  <c r="BW463" i="25"/>
  <c r="BX463" i="25"/>
  <c r="BY463" i="25"/>
  <c r="BZ463" i="25"/>
  <c r="CA463" i="25"/>
  <c r="CB463" i="25"/>
  <c r="CC463" i="25"/>
  <c r="CD463" i="25"/>
  <c r="CE463" i="25"/>
  <c r="CF463" i="25"/>
  <c r="CG463" i="25"/>
  <c r="CH463" i="25"/>
  <c r="CI463" i="25"/>
  <c r="CJ463" i="25"/>
  <c r="CK463" i="25"/>
  <c r="CL463" i="25"/>
  <c r="CM463" i="25"/>
  <c r="F464" i="25"/>
  <c r="G464" i="25"/>
  <c r="H464" i="25"/>
  <c r="I464" i="25"/>
  <c r="J464" i="25"/>
  <c r="K464" i="25"/>
  <c r="L464" i="25"/>
  <c r="M464" i="25"/>
  <c r="N464" i="25"/>
  <c r="O464" i="25"/>
  <c r="P464" i="25"/>
  <c r="Q464" i="25"/>
  <c r="R464" i="25"/>
  <c r="S464" i="25"/>
  <c r="T464" i="25"/>
  <c r="U464" i="25"/>
  <c r="V464" i="25"/>
  <c r="W464" i="25"/>
  <c r="X464" i="25"/>
  <c r="Y464" i="25"/>
  <c r="Z464" i="25"/>
  <c r="AA464" i="25"/>
  <c r="AB464" i="25"/>
  <c r="AC464" i="25"/>
  <c r="AD464" i="25"/>
  <c r="AE464" i="25"/>
  <c r="AF464" i="25"/>
  <c r="AG464" i="25"/>
  <c r="AH464" i="25"/>
  <c r="AI464" i="25"/>
  <c r="AJ464" i="25"/>
  <c r="AK464" i="25"/>
  <c r="AL464" i="25"/>
  <c r="AM464" i="25"/>
  <c r="AN464" i="25"/>
  <c r="AO464" i="25"/>
  <c r="AP464" i="25"/>
  <c r="AQ464" i="25"/>
  <c r="AR464" i="25"/>
  <c r="AS464" i="25"/>
  <c r="AT464" i="25"/>
  <c r="AU464" i="25"/>
  <c r="AV464" i="25"/>
  <c r="AW464" i="25"/>
  <c r="AX464" i="25"/>
  <c r="AY464" i="25"/>
  <c r="AZ464" i="25"/>
  <c r="BA464" i="25"/>
  <c r="BB464" i="25"/>
  <c r="BC464" i="25"/>
  <c r="BD464" i="25"/>
  <c r="BE464" i="25"/>
  <c r="BF464" i="25"/>
  <c r="BG464" i="25"/>
  <c r="BH464" i="25"/>
  <c r="BI464" i="25"/>
  <c r="BJ464" i="25"/>
  <c r="BK464" i="25"/>
  <c r="BL464" i="25"/>
  <c r="BM464" i="25"/>
  <c r="BN464" i="25"/>
  <c r="BO464" i="25"/>
  <c r="BP464" i="25"/>
  <c r="BQ464" i="25"/>
  <c r="BR464" i="25"/>
  <c r="BS464" i="25"/>
  <c r="BT464" i="25"/>
  <c r="BU464" i="25"/>
  <c r="BV464" i="25"/>
  <c r="BW464" i="25"/>
  <c r="BX464" i="25"/>
  <c r="BY464" i="25"/>
  <c r="BZ464" i="25"/>
  <c r="CA464" i="25"/>
  <c r="CB464" i="25"/>
  <c r="CC464" i="25"/>
  <c r="CD464" i="25"/>
  <c r="CE464" i="25"/>
  <c r="CF464" i="25"/>
  <c r="CG464" i="25"/>
  <c r="CH464" i="25"/>
  <c r="CI464" i="25"/>
  <c r="CJ464" i="25"/>
  <c r="CK464" i="25"/>
  <c r="CL464" i="25"/>
  <c r="CM464" i="25"/>
  <c r="F465" i="25"/>
  <c r="G465" i="25"/>
  <c r="H465" i="25"/>
  <c r="I465" i="25"/>
  <c r="J465" i="25"/>
  <c r="K465" i="25"/>
  <c r="L465" i="25"/>
  <c r="M465" i="25"/>
  <c r="N465" i="25"/>
  <c r="O465" i="25"/>
  <c r="P465" i="25"/>
  <c r="Q465" i="25"/>
  <c r="R465" i="25"/>
  <c r="S465" i="25"/>
  <c r="T465" i="25"/>
  <c r="U465" i="25"/>
  <c r="V465" i="25"/>
  <c r="W465" i="25"/>
  <c r="X465" i="25"/>
  <c r="Y465" i="25"/>
  <c r="Z465" i="25"/>
  <c r="AA465" i="25"/>
  <c r="AB465" i="25"/>
  <c r="AC465" i="25"/>
  <c r="AD465" i="25"/>
  <c r="AE465" i="25"/>
  <c r="AF465" i="25"/>
  <c r="AG465" i="25"/>
  <c r="AH465" i="25"/>
  <c r="AI465" i="25"/>
  <c r="AJ465" i="25"/>
  <c r="AK465" i="25"/>
  <c r="AL465" i="25"/>
  <c r="AM465" i="25"/>
  <c r="AN465" i="25"/>
  <c r="AO465" i="25"/>
  <c r="AP465" i="25"/>
  <c r="AQ465" i="25"/>
  <c r="AR465" i="25"/>
  <c r="AS465" i="25"/>
  <c r="AT465" i="25"/>
  <c r="AU465" i="25"/>
  <c r="AV465" i="25"/>
  <c r="AW465" i="25"/>
  <c r="AX465" i="25"/>
  <c r="AY465" i="25"/>
  <c r="AZ465" i="25"/>
  <c r="BA465" i="25"/>
  <c r="BB465" i="25"/>
  <c r="BC465" i="25"/>
  <c r="BD465" i="25"/>
  <c r="BE465" i="25"/>
  <c r="BF465" i="25"/>
  <c r="BG465" i="25"/>
  <c r="BH465" i="25"/>
  <c r="BI465" i="25"/>
  <c r="BJ465" i="25"/>
  <c r="BK465" i="25"/>
  <c r="BL465" i="25"/>
  <c r="BM465" i="25"/>
  <c r="BN465" i="25"/>
  <c r="BO465" i="25"/>
  <c r="BP465" i="25"/>
  <c r="BQ465" i="25"/>
  <c r="BR465" i="25"/>
  <c r="BS465" i="25"/>
  <c r="BT465" i="25"/>
  <c r="BU465" i="25"/>
  <c r="BV465" i="25"/>
  <c r="BW465" i="25"/>
  <c r="BX465" i="25"/>
  <c r="BY465" i="25"/>
  <c r="BZ465" i="25"/>
  <c r="CA465" i="25"/>
  <c r="CB465" i="25"/>
  <c r="CC465" i="25"/>
  <c r="CD465" i="25"/>
  <c r="CE465" i="25"/>
  <c r="CF465" i="25"/>
  <c r="CG465" i="25"/>
  <c r="CH465" i="25"/>
  <c r="CI465" i="25"/>
  <c r="CJ465" i="25"/>
  <c r="CK465" i="25"/>
  <c r="CL465" i="25"/>
  <c r="CM465" i="25"/>
  <c r="F466" i="25"/>
  <c r="G466" i="25"/>
  <c r="H466" i="25"/>
  <c r="I466" i="25"/>
  <c r="J466" i="25"/>
  <c r="K466" i="25"/>
  <c r="L466" i="25"/>
  <c r="M466" i="25"/>
  <c r="N466" i="25"/>
  <c r="O466" i="25"/>
  <c r="P466" i="25"/>
  <c r="Q466" i="25"/>
  <c r="R466" i="25"/>
  <c r="S466" i="25"/>
  <c r="T466" i="25"/>
  <c r="U466" i="25"/>
  <c r="V466" i="25"/>
  <c r="W466" i="25"/>
  <c r="X466" i="25"/>
  <c r="Y466" i="25"/>
  <c r="Z466" i="25"/>
  <c r="AA466" i="25"/>
  <c r="AB466" i="25"/>
  <c r="AC466" i="25"/>
  <c r="AD466" i="25"/>
  <c r="AE466" i="25"/>
  <c r="AF466" i="25"/>
  <c r="AG466" i="25"/>
  <c r="AH466" i="25"/>
  <c r="AI466" i="25"/>
  <c r="AJ466" i="25"/>
  <c r="AK466" i="25"/>
  <c r="AL466" i="25"/>
  <c r="AM466" i="25"/>
  <c r="AN466" i="25"/>
  <c r="AO466" i="25"/>
  <c r="AP466" i="25"/>
  <c r="AQ466" i="25"/>
  <c r="AR466" i="25"/>
  <c r="AS466" i="25"/>
  <c r="AT466" i="25"/>
  <c r="AU466" i="25"/>
  <c r="AV466" i="25"/>
  <c r="AW466" i="25"/>
  <c r="AX466" i="25"/>
  <c r="AY466" i="25"/>
  <c r="AZ466" i="25"/>
  <c r="BA466" i="25"/>
  <c r="BB466" i="25"/>
  <c r="BC466" i="25"/>
  <c r="BD466" i="25"/>
  <c r="BE466" i="25"/>
  <c r="BF466" i="25"/>
  <c r="BG466" i="25"/>
  <c r="BH466" i="25"/>
  <c r="BI466" i="25"/>
  <c r="BJ466" i="25"/>
  <c r="BK466" i="25"/>
  <c r="BL466" i="25"/>
  <c r="BM466" i="25"/>
  <c r="BN466" i="25"/>
  <c r="BO466" i="25"/>
  <c r="BP466" i="25"/>
  <c r="BQ466" i="25"/>
  <c r="BR466" i="25"/>
  <c r="BS466" i="25"/>
  <c r="BT466" i="25"/>
  <c r="BU466" i="25"/>
  <c r="BV466" i="25"/>
  <c r="BW466" i="25"/>
  <c r="BX466" i="25"/>
  <c r="BY466" i="25"/>
  <c r="BZ466" i="25"/>
  <c r="CA466" i="25"/>
  <c r="CB466" i="25"/>
  <c r="CC466" i="25"/>
  <c r="CD466" i="25"/>
  <c r="CE466" i="25"/>
  <c r="CF466" i="25"/>
  <c r="CG466" i="25"/>
  <c r="CH466" i="25"/>
  <c r="CI466" i="25"/>
  <c r="CJ466" i="25"/>
  <c r="CK466" i="25"/>
  <c r="CL466" i="25"/>
  <c r="CM466" i="25"/>
  <c r="F467" i="25"/>
  <c r="G467" i="25"/>
  <c r="H467" i="25"/>
  <c r="I467" i="25"/>
  <c r="J467" i="25"/>
  <c r="K467" i="25"/>
  <c r="L467" i="25"/>
  <c r="M467" i="25"/>
  <c r="N467" i="25"/>
  <c r="O467" i="25"/>
  <c r="P467" i="25"/>
  <c r="Q467" i="25"/>
  <c r="R467" i="25"/>
  <c r="S467" i="25"/>
  <c r="T467" i="25"/>
  <c r="U467" i="25"/>
  <c r="V467" i="25"/>
  <c r="W467" i="25"/>
  <c r="X467" i="25"/>
  <c r="Y467" i="25"/>
  <c r="Z467" i="25"/>
  <c r="AA467" i="25"/>
  <c r="AB467" i="25"/>
  <c r="AC467" i="25"/>
  <c r="AD467" i="25"/>
  <c r="AE467" i="25"/>
  <c r="AF467" i="25"/>
  <c r="AG467" i="25"/>
  <c r="AH467" i="25"/>
  <c r="AI467" i="25"/>
  <c r="AJ467" i="25"/>
  <c r="AK467" i="25"/>
  <c r="AL467" i="25"/>
  <c r="AM467" i="25"/>
  <c r="AN467" i="25"/>
  <c r="AO467" i="25"/>
  <c r="AP467" i="25"/>
  <c r="AQ467" i="25"/>
  <c r="AR467" i="25"/>
  <c r="AS467" i="25"/>
  <c r="AT467" i="25"/>
  <c r="AU467" i="25"/>
  <c r="AV467" i="25"/>
  <c r="AW467" i="25"/>
  <c r="AX467" i="25"/>
  <c r="AY467" i="25"/>
  <c r="AZ467" i="25"/>
  <c r="BA467" i="25"/>
  <c r="BB467" i="25"/>
  <c r="BC467" i="25"/>
  <c r="BD467" i="25"/>
  <c r="BE467" i="25"/>
  <c r="BF467" i="25"/>
  <c r="BG467" i="25"/>
  <c r="BH467" i="25"/>
  <c r="BI467" i="25"/>
  <c r="BJ467" i="25"/>
  <c r="BK467" i="25"/>
  <c r="BL467" i="25"/>
  <c r="BM467" i="25"/>
  <c r="BN467" i="25"/>
  <c r="BO467" i="25"/>
  <c r="BP467" i="25"/>
  <c r="BQ467" i="25"/>
  <c r="BR467" i="25"/>
  <c r="BS467" i="25"/>
  <c r="BT467" i="25"/>
  <c r="BU467" i="25"/>
  <c r="BV467" i="25"/>
  <c r="BW467" i="25"/>
  <c r="BX467" i="25"/>
  <c r="BY467" i="25"/>
  <c r="BZ467" i="25"/>
  <c r="CA467" i="25"/>
  <c r="CB467" i="25"/>
  <c r="CC467" i="25"/>
  <c r="CD467" i="25"/>
  <c r="CE467" i="25"/>
  <c r="CF467" i="25"/>
  <c r="CG467" i="25"/>
  <c r="CH467" i="25"/>
  <c r="CI467" i="25"/>
  <c r="CJ467" i="25"/>
  <c r="CK467" i="25"/>
  <c r="CL467" i="25"/>
  <c r="CM467" i="25"/>
  <c r="F468" i="25"/>
  <c r="G468" i="25"/>
  <c r="H468" i="25"/>
  <c r="I468" i="25"/>
  <c r="J468" i="25"/>
  <c r="K468" i="25"/>
  <c r="L468" i="25"/>
  <c r="M468" i="25"/>
  <c r="N468" i="25"/>
  <c r="O468" i="25"/>
  <c r="P468" i="25"/>
  <c r="Q468" i="25"/>
  <c r="R468" i="25"/>
  <c r="S468" i="25"/>
  <c r="T468" i="25"/>
  <c r="U468" i="25"/>
  <c r="V468" i="25"/>
  <c r="W468" i="25"/>
  <c r="X468" i="25"/>
  <c r="Y468" i="25"/>
  <c r="Z468" i="25"/>
  <c r="AA468" i="25"/>
  <c r="AB468" i="25"/>
  <c r="AC468" i="25"/>
  <c r="AD468" i="25"/>
  <c r="AE468" i="25"/>
  <c r="AF468" i="25"/>
  <c r="AG468" i="25"/>
  <c r="AH468" i="25"/>
  <c r="AI468" i="25"/>
  <c r="AJ468" i="25"/>
  <c r="AK468" i="25"/>
  <c r="AL468" i="25"/>
  <c r="AM468" i="25"/>
  <c r="AN468" i="25"/>
  <c r="AO468" i="25"/>
  <c r="AP468" i="25"/>
  <c r="AQ468" i="25"/>
  <c r="AR468" i="25"/>
  <c r="AS468" i="25"/>
  <c r="AT468" i="25"/>
  <c r="AU468" i="25"/>
  <c r="AV468" i="25"/>
  <c r="AW468" i="25"/>
  <c r="AX468" i="25"/>
  <c r="AY468" i="25"/>
  <c r="AZ468" i="25"/>
  <c r="BA468" i="25"/>
  <c r="BB468" i="25"/>
  <c r="BC468" i="25"/>
  <c r="BD468" i="25"/>
  <c r="BE468" i="25"/>
  <c r="BF468" i="25"/>
  <c r="BG468" i="25"/>
  <c r="BH468" i="25"/>
  <c r="BI468" i="25"/>
  <c r="BJ468" i="25"/>
  <c r="BK468" i="25"/>
  <c r="BL468" i="25"/>
  <c r="BM468" i="25"/>
  <c r="BN468" i="25"/>
  <c r="BO468" i="25"/>
  <c r="BP468" i="25"/>
  <c r="BQ468" i="25"/>
  <c r="BR468" i="25"/>
  <c r="BS468" i="25"/>
  <c r="BT468" i="25"/>
  <c r="BU468" i="25"/>
  <c r="BV468" i="25"/>
  <c r="BW468" i="25"/>
  <c r="BX468" i="25"/>
  <c r="BY468" i="25"/>
  <c r="BZ468" i="25"/>
  <c r="CA468" i="25"/>
  <c r="CB468" i="25"/>
  <c r="CC468" i="25"/>
  <c r="CD468" i="25"/>
  <c r="CE468" i="25"/>
  <c r="CF468" i="25"/>
  <c r="CG468" i="25"/>
  <c r="CH468" i="25"/>
  <c r="CI468" i="25"/>
  <c r="CJ468" i="25"/>
  <c r="CK468" i="25"/>
  <c r="CL468" i="25"/>
  <c r="CM468" i="25"/>
  <c r="F469" i="25"/>
  <c r="G469" i="25"/>
  <c r="H469" i="25"/>
  <c r="I469" i="25"/>
  <c r="J469" i="25"/>
  <c r="K469" i="25"/>
  <c r="L469" i="25"/>
  <c r="M469" i="25"/>
  <c r="N469" i="25"/>
  <c r="O469" i="25"/>
  <c r="P469" i="25"/>
  <c r="Q469" i="25"/>
  <c r="R469" i="25"/>
  <c r="S469" i="25"/>
  <c r="T469" i="25"/>
  <c r="U469" i="25"/>
  <c r="V469" i="25"/>
  <c r="W469" i="25"/>
  <c r="X469" i="25"/>
  <c r="Y469" i="25"/>
  <c r="Z469" i="25"/>
  <c r="AA469" i="25"/>
  <c r="AB469" i="25"/>
  <c r="AC469" i="25"/>
  <c r="AD469" i="25"/>
  <c r="AE469" i="25"/>
  <c r="AF469" i="25"/>
  <c r="AG469" i="25"/>
  <c r="AH469" i="25"/>
  <c r="AI469" i="25"/>
  <c r="AJ469" i="25"/>
  <c r="AK469" i="25"/>
  <c r="AL469" i="25"/>
  <c r="AM469" i="25"/>
  <c r="AN469" i="25"/>
  <c r="AO469" i="25"/>
  <c r="AP469" i="25"/>
  <c r="AQ469" i="25"/>
  <c r="AR469" i="25"/>
  <c r="AS469" i="25"/>
  <c r="AT469" i="25"/>
  <c r="AU469" i="25"/>
  <c r="AV469" i="25"/>
  <c r="AW469" i="25"/>
  <c r="AX469" i="25"/>
  <c r="AY469" i="25"/>
  <c r="AZ469" i="25"/>
  <c r="BA469" i="25"/>
  <c r="BB469" i="25"/>
  <c r="BC469" i="25"/>
  <c r="BD469" i="25"/>
  <c r="BE469" i="25"/>
  <c r="BF469" i="25"/>
  <c r="BG469" i="25"/>
  <c r="BH469" i="25"/>
  <c r="BI469" i="25"/>
  <c r="BJ469" i="25"/>
  <c r="BK469" i="25"/>
  <c r="BL469" i="25"/>
  <c r="BM469" i="25"/>
  <c r="BN469" i="25"/>
  <c r="BO469" i="25"/>
  <c r="BP469" i="25"/>
  <c r="BQ469" i="25"/>
  <c r="BR469" i="25"/>
  <c r="BS469" i="25"/>
  <c r="BT469" i="25"/>
  <c r="BU469" i="25"/>
  <c r="BV469" i="25"/>
  <c r="BW469" i="25"/>
  <c r="BX469" i="25"/>
  <c r="BY469" i="25"/>
  <c r="BZ469" i="25"/>
  <c r="CA469" i="25"/>
  <c r="CB469" i="25"/>
  <c r="CC469" i="25"/>
  <c r="CD469" i="25"/>
  <c r="CE469" i="25"/>
  <c r="CF469" i="25"/>
  <c r="CG469" i="25"/>
  <c r="CH469" i="25"/>
  <c r="CI469" i="25"/>
  <c r="CJ469" i="25"/>
  <c r="CK469" i="25"/>
  <c r="CL469" i="25"/>
  <c r="CM469" i="25"/>
  <c r="F470" i="25"/>
  <c r="G470" i="25"/>
  <c r="H470" i="25"/>
  <c r="I470" i="25"/>
  <c r="J470" i="25"/>
  <c r="K470" i="25"/>
  <c r="L470" i="25"/>
  <c r="M470" i="25"/>
  <c r="N470" i="25"/>
  <c r="O470" i="25"/>
  <c r="P470" i="25"/>
  <c r="Q470" i="25"/>
  <c r="R470" i="25"/>
  <c r="S470" i="25"/>
  <c r="T470" i="25"/>
  <c r="U470" i="25"/>
  <c r="V470" i="25"/>
  <c r="W470" i="25"/>
  <c r="X470" i="25"/>
  <c r="Y470" i="25"/>
  <c r="Z470" i="25"/>
  <c r="AA470" i="25"/>
  <c r="AB470" i="25"/>
  <c r="AC470" i="25"/>
  <c r="AD470" i="25"/>
  <c r="AE470" i="25"/>
  <c r="AF470" i="25"/>
  <c r="AG470" i="25"/>
  <c r="AH470" i="25"/>
  <c r="AI470" i="25"/>
  <c r="AJ470" i="25"/>
  <c r="AK470" i="25"/>
  <c r="AL470" i="25"/>
  <c r="AM470" i="25"/>
  <c r="AN470" i="25"/>
  <c r="AO470" i="25"/>
  <c r="AP470" i="25"/>
  <c r="AQ470" i="25"/>
  <c r="AR470" i="25"/>
  <c r="AS470" i="25"/>
  <c r="AT470" i="25"/>
  <c r="AU470" i="25"/>
  <c r="AV470" i="25"/>
  <c r="AW470" i="25"/>
  <c r="AX470" i="25"/>
  <c r="AY470" i="25"/>
  <c r="AZ470" i="25"/>
  <c r="BA470" i="25"/>
  <c r="BB470" i="25"/>
  <c r="BC470" i="25"/>
  <c r="BD470" i="25"/>
  <c r="BE470" i="25"/>
  <c r="BF470" i="25"/>
  <c r="BG470" i="25"/>
  <c r="BH470" i="25"/>
  <c r="BI470" i="25"/>
  <c r="BJ470" i="25"/>
  <c r="BK470" i="25"/>
  <c r="BL470" i="25"/>
  <c r="BM470" i="25"/>
  <c r="BN470" i="25"/>
  <c r="BO470" i="25"/>
  <c r="BP470" i="25"/>
  <c r="BQ470" i="25"/>
  <c r="BR470" i="25"/>
  <c r="BS470" i="25"/>
  <c r="BT470" i="25"/>
  <c r="BU470" i="25"/>
  <c r="BV470" i="25"/>
  <c r="BW470" i="25"/>
  <c r="BX470" i="25"/>
  <c r="BY470" i="25"/>
  <c r="BZ470" i="25"/>
  <c r="CA470" i="25"/>
  <c r="CB470" i="25"/>
  <c r="CC470" i="25"/>
  <c r="CD470" i="25"/>
  <c r="CE470" i="25"/>
  <c r="CF470" i="25"/>
  <c r="CG470" i="25"/>
  <c r="CH470" i="25"/>
  <c r="CI470" i="25"/>
  <c r="CJ470" i="25"/>
  <c r="CK470" i="25"/>
  <c r="CL470" i="25"/>
  <c r="CM470" i="25"/>
  <c r="F471" i="25"/>
  <c r="G471" i="25"/>
  <c r="H471" i="25"/>
  <c r="I471" i="25"/>
  <c r="J471" i="25"/>
  <c r="K471" i="25"/>
  <c r="L471" i="25"/>
  <c r="M471" i="25"/>
  <c r="N471" i="25"/>
  <c r="O471" i="25"/>
  <c r="P471" i="25"/>
  <c r="Q471" i="25"/>
  <c r="R471" i="25"/>
  <c r="S471" i="25"/>
  <c r="T471" i="25"/>
  <c r="U471" i="25"/>
  <c r="V471" i="25"/>
  <c r="W471" i="25"/>
  <c r="X471" i="25"/>
  <c r="Y471" i="25"/>
  <c r="Z471" i="25"/>
  <c r="AA471" i="25"/>
  <c r="AB471" i="25"/>
  <c r="AC471" i="25"/>
  <c r="AD471" i="25"/>
  <c r="AE471" i="25"/>
  <c r="AF471" i="25"/>
  <c r="AG471" i="25"/>
  <c r="AH471" i="25"/>
  <c r="AI471" i="25"/>
  <c r="AJ471" i="25"/>
  <c r="AK471" i="25"/>
  <c r="AL471" i="25"/>
  <c r="AM471" i="25"/>
  <c r="AN471" i="25"/>
  <c r="AO471" i="25"/>
  <c r="AP471" i="25"/>
  <c r="AQ471" i="25"/>
  <c r="AR471" i="25"/>
  <c r="AS471" i="25"/>
  <c r="AT471" i="25"/>
  <c r="AU471" i="25"/>
  <c r="AV471" i="25"/>
  <c r="AW471" i="25"/>
  <c r="AX471" i="25"/>
  <c r="AY471" i="25"/>
  <c r="AZ471" i="25"/>
  <c r="BA471" i="25"/>
  <c r="BB471" i="25"/>
  <c r="BC471" i="25"/>
  <c r="BD471" i="25"/>
  <c r="BE471" i="25"/>
  <c r="BF471" i="25"/>
  <c r="BG471" i="25"/>
  <c r="BH471" i="25"/>
  <c r="BI471" i="25"/>
  <c r="BJ471" i="25"/>
  <c r="BK471" i="25"/>
  <c r="BL471" i="25"/>
  <c r="BM471" i="25"/>
  <c r="BN471" i="25"/>
  <c r="BO471" i="25"/>
  <c r="BP471" i="25"/>
  <c r="BQ471" i="25"/>
  <c r="BR471" i="25"/>
  <c r="BS471" i="25"/>
  <c r="BT471" i="25"/>
  <c r="BU471" i="25"/>
  <c r="BV471" i="25"/>
  <c r="BW471" i="25"/>
  <c r="BX471" i="25"/>
  <c r="BY471" i="25"/>
  <c r="BZ471" i="25"/>
  <c r="CA471" i="25"/>
  <c r="CB471" i="25"/>
  <c r="CC471" i="25"/>
  <c r="CD471" i="25"/>
  <c r="CE471" i="25"/>
  <c r="CF471" i="25"/>
  <c r="CG471" i="25"/>
  <c r="CH471" i="25"/>
  <c r="CI471" i="25"/>
  <c r="CJ471" i="25"/>
  <c r="CK471" i="25"/>
  <c r="CL471" i="25"/>
  <c r="CM471" i="25"/>
  <c r="F472" i="25"/>
  <c r="G472" i="25"/>
  <c r="H472" i="25"/>
  <c r="I472" i="25"/>
  <c r="J472" i="25"/>
  <c r="K472" i="25"/>
  <c r="L472" i="25"/>
  <c r="M472" i="25"/>
  <c r="N472" i="25"/>
  <c r="O472" i="25"/>
  <c r="P472" i="25"/>
  <c r="Q472" i="25"/>
  <c r="R472" i="25"/>
  <c r="S472" i="25"/>
  <c r="T472" i="25"/>
  <c r="U472" i="25"/>
  <c r="V472" i="25"/>
  <c r="W472" i="25"/>
  <c r="X472" i="25"/>
  <c r="Y472" i="25"/>
  <c r="Z472" i="25"/>
  <c r="AA472" i="25"/>
  <c r="AB472" i="25"/>
  <c r="AC472" i="25"/>
  <c r="AD472" i="25"/>
  <c r="AE472" i="25"/>
  <c r="AF472" i="25"/>
  <c r="AG472" i="25"/>
  <c r="AH472" i="25"/>
  <c r="AI472" i="25"/>
  <c r="AJ472" i="25"/>
  <c r="AK472" i="25"/>
  <c r="AL472" i="25"/>
  <c r="AM472" i="25"/>
  <c r="AN472" i="25"/>
  <c r="AO472" i="25"/>
  <c r="AP472" i="25"/>
  <c r="AQ472" i="25"/>
  <c r="AR472" i="25"/>
  <c r="AS472" i="25"/>
  <c r="AT472" i="25"/>
  <c r="AU472" i="25"/>
  <c r="AV472" i="25"/>
  <c r="AW472" i="25"/>
  <c r="AX472" i="25"/>
  <c r="AY472" i="25"/>
  <c r="AZ472" i="25"/>
  <c r="BA472" i="25"/>
  <c r="BB472" i="25"/>
  <c r="BC472" i="25"/>
  <c r="BD472" i="25"/>
  <c r="BE472" i="25"/>
  <c r="BF472" i="25"/>
  <c r="BG472" i="25"/>
  <c r="BH472" i="25"/>
  <c r="BI472" i="25"/>
  <c r="BJ472" i="25"/>
  <c r="BK472" i="25"/>
  <c r="BL472" i="25"/>
  <c r="BM472" i="25"/>
  <c r="BN472" i="25"/>
  <c r="BO472" i="25"/>
  <c r="BP472" i="25"/>
  <c r="BQ472" i="25"/>
  <c r="BR472" i="25"/>
  <c r="BS472" i="25"/>
  <c r="BT472" i="25"/>
  <c r="BU472" i="25"/>
  <c r="BV472" i="25"/>
  <c r="BW472" i="25"/>
  <c r="BX472" i="25"/>
  <c r="BY472" i="25"/>
  <c r="BZ472" i="25"/>
  <c r="CA472" i="25"/>
  <c r="CB472" i="25"/>
  <c r="CC472" i="25"/>
  <c r="CD472" i="25"/>
  <c r="CE472" i="25"/>
  <c r="CF472" i="25"/>
  <c r="CG472" i="25"/>
  <c r="CH472" i="25"/>
  <c r="CI472" i="25"/>
  <c r="CJ472" i="25"/>
  <c r="CK472" i="25"/>
  <c r="CL472" i="25"/>
  <c r="CM472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D461" i="25"/>
  <c r="D462" i="25"/>
  <c r="D463" i="25"/>
  <c r="D464" i="25"/>
  <c r="D465" i="25"/>
  <c r="D466" i="25"/>
  <c r="D467" i="25"/>
  <c r="D468" i="25"/>
  <c r="D469" i="25"/>
  <c r="D470" i="25"/>
  <c r="D471" i="25"/>
  <c r="D472" i="25"/>
  <c r="D456" i="25"/>
  <c r="D457" i="25"/>
  <c r="D458" i="25"/>
  <c r="D459" i="25"/>
  <c r="D460" i="25"/>
  <c r="F454" i="25"/>
  <c r="E454" i="25"/>
  <c r="D455" i="25"/>
  <c r="G454" i="25"/>
  <c r="H454" i="25"/>
  <c r="I454" i="25"/>
  <c r="J454" i="25"/>
  <c r="K454" i="25"/>
  <c r="L454" i="25"/>
  <c r="M454" i="25"/>
  <c r="N454" i="25"/>
  <c r="O454" i="25"/>
  <c r="P454" i="25"/>
  <c r="Q454" i="25"/>
  <c r="R454" i="25"/>
  <c r="S454" i="25"/>
  <c r="T454" i="25"/>
  <c r="U454" i="25"/>
  <c r="V454" i="25"/>
  <c r="W454" i="25"/>
  <c r="X454" i="25"/>
  <c r="Y454" i="25"/>
  <c r="Z454" i="25"/>
  <c r="AA454" i="25"/>
  <c r="AC454" i="25"/>
  <c r="AD454" i="25"/>
  <c r="AF454" i="25"/>
  <c r="AG454" i="25"/>
  <c r="AH454" i="25"/>
  <c r="AI454" i="25"/>
  <c r="AJ454" i="25"/>
  <c r="AK454" i="25"/>
  <c r="AL454" i="25"/>
  <c r="AM454" i="25"/>
  <c r="AN454" i="25"/>
  <c r="AO454" i="25"/>
  <c r="AP454" i="25"/>
  <c r="AQ454" i="25"/>
  <c r="AR454" i="25"/>
  <c r="AS454" i="25"/>
  <c r="AT454" i="25"/>
  <c r="AU454" i="25"/>
  <c r="AV454" i="25"/>
  <c r="AW454" i="25"/>
  <c r="AX454" i="25"/>
  <c r="AY454" i="25"/>
  <c r="AZ454" i="25"/>
  <c r="BA454" i="25"/>
  <c r="BB454" i="25"/>
  <c r="BC454" i="25"/>
  <c r="BD454" i="25"/>
  <c r="BE454" i="25"/>
  <c r="BF454" i="25"/>
  <c r="BG454" i="25"/>
  <c r="BH454" i="25"/>
  <c r="BI454" i="25"/>
  <c r="BJ454" i="25"/>
  <c r="BK454" i="25"/>
  <c r="BL454" i="25"/>
  <c r="BM454" i="25"/>
  <c r="BN454" i="25"/>
  <c r="BO454" i="25"/>
  <c r="BP454" i="25"/>
  <c r="BQ454" i="25"/>
  <c r="BR454" i="25"/>
  <c r="BS454" i="25"/>
  <c r="BT454" i="25"/>
  <c r="BU454" i="25"/>
  <c r="BV454" i="25"/>
  <c r="BW454" i="25"/>
  <c r="BX454" i="25"/>
  <c r="BY454" i="25"/>
  <c r="BZ454" i="25"/>
  <c r="CA454" i="25"/>
  <c r="CB454" i="25"/>
  <c r="CC454" i="25"/>
  <c r="CD454" i="25"/>
  <c r="CE454" i="25"/>
  <c r="CF454" i="25"/>
  <c r="CG454" i="25"/>
  <c r="CH454" i="25"/>
  <c r="CI454" i="25"/>
  <c r="CJ454" i="25"/>
  <c r="CK454" i="25"/>
  <c r="CL454" i="25"/>
  <c r="CM454" i="25"/>
  <c r="BV478" i="25" l="1"/>
  <c r="CD484" i="25"/>
  <c r="BF484" i="25"/>
  <c r="AH484" i="25"/>
  <c r="J484" i="25"/>
  <c r="AY478" i="25"/>
  <c r="CJ478" i="25"/>
  <c r="BX478" i="25"/>
  <c r="AZ478" i="25"/>
  <c r="AN478" i="25"/>
  <c r="AB478" i="25"/>
  <c r="CE478" i="25"/>
  <c r="BS478" i="25"/>
  <c r="BG478" i="25"/>
  <c r="AU478" i="25"/>
  <c r="AI478" i="25"/>
  <c r="W478" i="25"/>
  <c r="K478" i="25"/>
  <c r="CH478" i="25"/>
  <c r="AX478" i="25"/>
  <c r="Z478" i="25"/>
  <c r="BW478" i="25"/>
  <c r="BJ478" i="25"/>
  <c r="AL478" i="25"/>
  <c r="N478" i="25"/>
  <c r="AA478" i="25"/>
  <c r="BQ484" i="25"/>
  <c r="AG484" i="25"/>
  <c r="I484" i="25"/>
  <c r="CI478" i="25"/>
  <c r="BP484" i="25"/>
  <c r="AR484" i="25"/>
  <c r="T484" i="25"/>
  <c r="AM478" i="25"/>
  <c r="CH484" i="25"/>
  <c r="BV484" i="25"/>
  <c r="BJ484" i="25"/>
  <c r="AX484" i="25"/>
  <c r="AL484" i="25"/>
  <c r="Z484" i="25"/>
  <c r="N484" i="25"/>
  <c r="BK478" i="25"/>
  <c r="CG484" i="25"/>
  <c r="BU484" i="25"/>
  <c r="BI484" i="25"/>
  <c r="AW484" i="25"/>
  <c r="AK484" i="25"/>
  <c r="Y484" i="25"/>
  <c r="M484" i="25"/>
  <c r="O478" i="25"/>
  <c r="CC484" i="25"/>
  <c r="BE484" i="25"/>
  <c r="AS484" i="25"/>
  <c r="U484" i="25"/>
  <c r="CF484" i="25"/>
  <c r="BT484" i="25"/>
  <c r="BH484" i="25"/>
  <c r="AV484" i="25"/>
  <c r="AJ484" i="25"/>
  <c r="X484" i="25"/>
  <c r="L484" i="25"/>
  <c r="P478" i="25"/>
  <c r="CB484" i="25"/>
  <c r="BD484" i="25"/>
  <c r="AF484" i="25"/>
  <c r="H484" i="25"/>
  <c r="CE484" i="25"/>
  <c r="BS484" i="25"/>
  <c r="BG484" i="25"/>
  <c r="AU484" i="25"/>
  <c r="AI484" i="25"/>
  <c r="W484" i="25"/>
  <c r="K484" i="25"/>
  <c r="CG478" i="25"/>
  <c r="BU478" i="25"/>
  <c r="BI478" i="25"/>
  <c r="AW478" i="25"/>
  <c r="AK478" i="25"/>
  <c r="Y478" i="25"/>
  <c r="M478" i="25"/>
  <c r="BL478" i="25"/>
  <c r="BR484" i="25"/>
  <c r="AT484" i="25"/>
  <c r="V484" i="25"/>
  <c r="CF478" i="25"/>
  <c r="BT478" i="25"/>
  <c r="BH478" i="25"/>
  <c r="AV478" i="25"/>
  <c r="AJ478" i="25"/>
  <c r="X478" i="25"/>
  <c r="L478" i="25"/>
  <c r="V478" i="25"/>
  <c r="CC478" i="25"/>
  <c r="BQ478" i="25"/>
  <c r="BE478" i="25"/>
  <c r="AS478" i="25"/>
  <c r="AG478" i="25"/>
  <c r="U478" i="25"/>
  <c r="I478" i="25"/>
  <c r="AH478" i="25"/>
  <c r="CK478" i="25"/>
  <c r="BY478" i="25"/>
  <c r="BM478" i="25"/>
  <c r="BA478" i="25"/>
  <c r="AO478" i="25"/>
  <c r="AC478" i="25"/>
  <c r="Q478" i="25"/>
  <c r="E478" i="25"/>
  <c r="CB478" i="25"/>
  <c r="BP478" i="25"/>
  <c r="BD478" i="25"/>
  <c r="AR478" i="25"/>
  <c r="AF478" i="25"/>
  <c r="T478" i="25"/>
  <c r="H478" i="25"/>
  <c r="CD478" i="25"/>
  <c r="CM484" i="25"/>
  <c r="CA484" i="25"/>
  <c r="BO484" i="25"/>
  <c r="BC484" i="25"/>
  <c r="AQ484" i="25"/>
  <c r="AE484" i="25"/>
  <c r="S484" i="25"/>
  <c r="G484" i="25"/>
  <c r="CM478" i="25"/>
  <c r="CA478" i="25"/>
  <c r="BO478" i="25"/>
  <c r="BC478" i="25"/>
  <c r="AQ478" i="25"/>
  <c r="AE478" i="25"/>
  <c r="S478" i="25"/>
  <c r="G478" i="25"/>
  <c r="CL484" i="25"/>
  <c r="BN484" i="25"/>
  <c r="AP484" i="25"/>
  <c r="R484" i="25"/>
  <c r="CL478" i="25"/>
  <c r="BZ478" i="25"/>
  <c r="BN478" i="25"/>
  <c r="BB478" i="25"/>
  <c r="AP478" i="25"/>
  <c r="AD478" i="25"/>
  <c r="R478" i="25"/>
  <c r="F478" i="25"/>
  <c r="J478" i="25"/>
  <c r="BZ484" i="25"/>
  <c r="BB484" i="25"/>
  <c r="AD484" i="25"/>
  <c r="F484" i="25"/>
  <c r="CK484" i="25"/>
  <c r="BY484" i="25"/>
  <c r="BM484" i="25"/>
  <c r="BA484" i="25"/>
  <c r="AO484" i="25"/>
  <c r="AC484" i="25"/>
  <c r="Q484" i="25"/>
  <c r="E484" i="25"/>
  <c r="AT478" i="25"/>
  <c r="CJ484" i="25"/>
  <c r="BX484" i="25"/>
  <c r="BL484" i="25"/>
  <c r="AZ484" i="25"/>
  <c r="AN484" i="25"/>
  <c r="AB484" i="25"/>
  <c r="P484" i="25"/>
  <c r="BF478" i="25"/>
  <c r="CI484" i="25"/>
  <c r="BW484" i="25"/>
  <c r="BK484" i="25"/>
  <c r="AY484" i="25"/>
  <c r="AM484" i="25"/>
  <c r="AA484" i="25"/>
  <c r="O484" i="25"/>
  <c r="BR478" i="25"/>
  <c r="D484" i="25" l="1"/>
  <c r="D478" i="25"/>
  <c r="CB496" i="25"/>
  <c r="BP496" i="25"/>
  <c r="AR496" i="25"/>
  <c r="AF496" i="25"/>
  <c r="T496" i="25"/>
  <c r="BW496" i="25"/>
  <c r="O496" i="25"/>
  <c r="D496" i="25" l="1"/>
  <c r="BD496" i="25"/>
  <c r="CJ496" i="25"/>
  <c r="CK496" i="25"/>
  <c r="AA496" i="25"/>
  <c r="H496" i="25"/>
  <c r="AV496" i="25"/>
  <c r="BK496" i="25"/>
  <c r="CL496" i="25"/>
  <c r="BZ496" i="25"/>
  <c r="BT496" i="25"/>
  <c r="BN496" i="25"/>
  <c r="AO496" i="25"/>
  <c r="X496" i="25"/>
  <c r="AJ496" i="25"/>
  <c r="AC496" i="25"/>
  <c r="S496" i="25"/>
  <c r="L496" i="25"/>
  <c r="W496" i="25"/>
  <c r="BG496" i="25"/>
  <c r="BS496" i="25"/>
  <c r="AP496" i="25"/>
  <c r="CE496" i="25"/>
  <c r="BE496" i="25"/>
  <c r="E496" i="25"/>
  <c r="BH496" i="25"/>
  <c r="K496" i="25"/>
  <c r="CF496" i="25"/>
  <c r="AI496" i="25"/>
  <c r="AU496" i="25"/>
  <c r="BB496" i="25"/>
  <c r="BX496" i="25"/>
  <c r="Q496" i="25"/>
  <c r="BF496" i="25"/>
  <c r="CA496" i="25"/>
  <c r="CD496" i="25"/>
  <c r="CM496" i="25"/>
  <c r="R496" i="25"/>
  <c r="BA496" i="25"/>
  <c r="AE496" i="25"/>
  <c r="BM496" i="25"/>
  <c r="BY496" i="25"/>
  <c r="I496" i="25"/>
  <c r="AQ496" i="25"/>
  <c r="BC496" i="25"/>
  <c r="U496" i="25"/>
  <c r="CG496" i="25"/>
  <c r="BO496" i="25"/>
  <c r="F496" i="25"/>
  <c r="AB496" i="25"/>
  <c r="AD496" i="25"/>
  <c r="CI496" i="25"/>
  <c r="AZ496" i="25"/>
  <c r="AG496" i="25"/>
  <c r="AN496" i="25"/>
  <c r="BL496" i="25"/>
  <c r="AS496" i="25"/>
  <c r="BQ496" i="25"/>
  <c r="CC496" i="25"/>
  <c r="Y496" i="25"/>
  <c r="G496" i="25"/>
  <c r="AK496" i="25"/>
  <c r="AW496" i="25"/>
  <c r="AM496" i="25"/>
  <c r="AY496" i="25"/>
  <c r="P496" i="25"/>
  <c r="BI496" i="25"/>
  <c r="CH496" i="25"/>
  <c r="BU496" i="25"/>
  <c r="AH496" i="25"/>
  <c r="J496" i="25"/>
  <c r="BR496" i="25"/>
  <c r="M496" i="25"/>
  <c r="V496" i="25"/>
  <c r="N496" i="25"/>
  <c r="Z496" i="25"/>
  <c r="AL496" i="25"/>
  <c r="AX496" i="25"/>
  <c r="BJ496" i="25"/>
  <c r="AT496" i="25"/>
  <c r="G24" i="11"/>
  <c r="B151" i="20" l="1"/>
  <c r="B150" i="20"/>
  <c r="B89" i="20"/>
  <c r="B90" i="20"/>
  <c r="B91" i="20"/>
  <c r="B92" i="20"/>
  <c r="B88" i="20"/>
  <c r="B78" i="20"/>
  <c r="A10" i="23" s="1"/>
  <c r="B79" i="20"/>
  <c r="A81" i="23" s="1"/>
  <c r="B80" i="20"/>
  <c r="A23" i="23" s="1"/>
  <c r="B81" i="20"/>
  <c r="A11" i="23" s="1"/>
  <c r="B82" i="20"/>
  <c r="A82" i="23" s="1"/>
  <c r="B77" i="20"/>
  <c r="A57" i="23" s="1"/>
  <c r="J77" i="3"/>
  <c r="I57" i="18" s="1"/>
  <c r="T4" i="11"/>
  <c r="U4" i="11"/>
  <c r="T5" i="11"/>
  <c r="U5" i="11"/>
  <c r="T6" i="11"/>
  <c r="U6" i="11"/>
  <c r="T7" i="11"/>
  <c r="U7" i="11"/>
  <c r="T8" i="11"/>
  <c r="U8" i="11"/>
  <c r="T9" i="11"/>
  <c r="U9" i="11"/>
  <c r="T10" i="11"/>
  <c r="U10" i="11"/>
  <c r="T11" i="11"/>
  <c r="U11" i="11"/>
  <c r="T12" i="11"/>
  <c r="U12" i="11"/>
  <c r="T13" i="11"/>
  <c r="U13" i="11"/>
  <c r="T14" i="11"/>
  <c r="U14" i="11"/>
  <c r="T15" i="11"/>
  <c r="U15" i="11"/>
  <c r="T16" i="11"/>
  <c r="U16" i="11"/>
  <c r="T17" i="11"/>
  <c r="U17" i="11"/>
  <c r="T18" i="11"/>
  <c r="U18" i="11"/>
  <c r="T19" i="11"/>
  <c r="U19" i="11"/>
  <c r="T20" i="11"/>
  <c r="U20" i="11"/>
  <c r="T21" i="11"/>
  <c r="U21" i="11"/>
  <c r="T22" i="11"/>
  <c r="U22" i="11"/>
  <c r="T23" i="11"/>
  <c r="U23" i="11"/>
  <c r="T24" i="11"/>
  <c r="U24" i="11"/>
  <c r="T25" i="11"/>
  <c r="U25" i="11"/>
  <c r="T26" i="11"/>
  <c r="U26" i="11"/>
  <c r="T27" i="11"/>
  <c r="U27" i="11"/>
  <c r="T28" i="11"/>
  <c r="U28" i="11"/>
  <c r="T29" i="11"/>
  <c r="U29" i="11"/>
  <c r="T30" i="11"/>
  <c r="U30" i="11"/>
  <c r="T31" i="11"/>
  <c r="U31" i="11"/>
  <c r="T32" i="11"/>
  <c r="U32" i="11"/>
  <c r="T33" i="11"/>
  <c r="U33" i="11"/>
  <c r="T34" i="11"/>
  <c r="U34" i="11"/>
  <c r="T35" i="11"/>
  <c r="U35" i="11"/>
  <c r="T36" i="11"/>
  <c r="U36" i="11"/>
  <c r="T37" i="11"/>
  <c r="U37" i="11"/>
  <c r="T38" i="11"/>
  <c r="U38" i="11"/>
  <c r="T39" i="11"/>
  <c r="U39" i="11"/>
  <c r="T40" i="11"/>
  <c r="U40" i="11"/>
  <c r="T41" i="11"/>
  <c r="U41" i="11"/>
  <c r="T42" i="11"/>
  <c r="U42" i="11"/>
  <c r="T43" i="11"/>
  <c r="U43" i="11"/>
  <c r="T44" i="11"/>
  <c r="U44" i="11"/>
  <c r="T45" i="11"/>
  <c r="U45" i="11"/>
  <c r="T46" i="11"/>
  <c r="U46" i="11"/>
  <c r="T47" i="11"/>
  <c r="U47" i="11"/>
  <c r="T48" i="11"/>
  <c r="U48" i="11"/>
  <c r="T49" i="11"/>
  <c r="U49" i="11"/>
  <c r="T50" i="11"/>
  <c r="U50" i="11"/>
  <c r="T51" i="11"/>
  <c r="U51" i="11"/>
  <c r="T52" i="11"/>
  <c r="U52" i="11"/>
  <c r="T53" i="11"/>
  <c r="U53" i="11"/>
  <c r="T54" i="11"/>
  <c r="U54" i="11"/>
  <c r="T55" i="11"/>
  <c r="U55" i="11"/>
  <c r="T56" i="11"/>
  <c r="U56" i="11"/>
  <c r="T57" i="11"/>
  <c r="U57" i="11"/>
  <c r="T58" i="11"/>
  <c r="U58" i="11"/>
  <c r="T59" i="11"/>
  <c r="U59" i="11"/>
  <c r="T60" i="11"/>
  <c r="U60" i="11"/>
  <c r="T61" i="11"/>
  <c r="U61" i="11"/>
  <c r="T62" i="11"/>
  <c r="U62" i="11"/>
  <c r="T63" i="11"/>
  <c r="U63" i="11"/>
  <c r="T64" i="11"/>
  <c r="U64" i="11"/>
  <c r="T65" i="11"/>
  <c r="U65" i="11"/>
  <c r="T66" i="11"/>
  <c r="U66" i="11"/>
  <c r="T67" i="11"/>
  <c r="U67" i="11"/>
  <c r="T68" i="11"/>
  <c r="U68" i="11"/>
  <c r="T69" i="11"/>
  <c r="U69" i="11"/>
  <c r="T70" i="11"/>
  <c r="U70" i="11"/>
  <c r="T71" i="11"/>
  <c r="U71" i="11"/>
  <c r="T72" i="11"/>
  <c r="U72" i="11"/>
  <c r="T73" i="11"/>
  <c r="U73" i="11"/>
  <c r="T74" i="11"/>
  <c r="U74" i="11"/>
  <c r="T75" i="11"/>
  <c r="U75" i="11"/>
  <c r="T76" i="11"/>
  <c r="U76" i="11"/>
  <c r="T77" i="11"/>
  <c r="U77" i="11"/>
  <c r="T78" i="11"/>
  <c r="U78" i="11"/>
  <c r="T79" i="11"/>
  <c r="U79" i="11"/>
  <c r="T80" i="11"/>
  <c r="U80" i="11"/>
  <c r="T81" i="11"/>
  <c r="U81" i="11"/>
  <c r="T82" i="11"/>
  <c r="U82" i="11"/>
  <c r="T83" i="11"/>
  <c r="U83" i="11"/>
  <c r="T84" i="11"/>
  <c r="U84" i="11"/>
  <c r="T85" i="11"/>
  <c r="U85" i="11"/>
  <c r="T86" i="11"/>
  <c r="U86" i="11"/>
  <c r="T87" i="11"/>
  <c r="U87" i="11"/>
  <c r="T88" i="11"/>
  <c r="U88" i="11"/>
  <c r="T89" i="11"/>
  <c r="U89" i="11"/>
  <c r="T90" i="11"/>
  <c r="U90" i="11"/>
  <c r="U3" i="11"/>
  <c r="T3" i="11"/>
  <c r="J4" i="11"/>
  <c r="K4" i="11"/>
  <c r="H5" i="11"/>
  <c r="I5" i="11"/>
  <c r="J5" i="11"/>
  <c r="K5" i="11"/>
  <c r="H6" i="11"/>
  <c r="I6" i="11"/>
  <c r="J6" i="11"/>
  <c r="K6" i="11"/>
  <c r="H7" i="11"/>
  <c r="I7" i="11"/>
  <c r="J7" i="11"/>
  <c r="K7" i="11"/>
  <c r="H8" i="11"/>
  <c r="I8" i="11"/>
  <c r="J8" i="11"/>
  <c r="K8" i="11"/>
  <c r="H9" i="11"/>
  <c r="I9" i="11"/>
  <c r="J9" i="11"/>
  <c r="K9" i="11"/>
  <c r="H10" i="11"/>
  <c r="I10" i="11"/>
  <c r="J10" i="11"/>
  <c r="K10" i="11"/>
  <c r="H11" i="11"/>
  <c r="M11" i="11" s="1"/>
  <c r="I11" i="11"/>
  <c r="J11" i="11"/>
  <c r="K11" i="11"/>
  <c r="H12" i="11"/>
  <c r="L12" i="11" s="1"/>
  <c r="I12" i="11"/>
  <c r="J12" i="11"/>
  <c r="K12" i="11"/>
  <c r="H13" i="11"/>
  <c r="L13" i="11" s="1"/>
  <c r="I13" i="11"/>
  <c r="J13" i="11"/>
  <c r="K13" i="11"/>
  <c r="H14" i="11"/>
  <c r="I14" i="11"/>
  <c r="J14" i="11"/>
  <c r="K14" i="11"/>
  <c r="H15" i="11"/>
  <c r="I15" i="11"/>
  <c r="J15" i="11"/>
  <c r="K15" i="11"/>
  <c r="H16" i="11"/>
  <c r="I16" i="11"/>
  <c r="J16" i="11"/>
  <c r="K16" i="11"/>
  <c r="H17" i="11"/>
  <c r="L17" i="11" s="1"/>
  <c r="I17" i="11"/>
  <c r="J17" i="11"/>
  <c r="K17" i="11"/>
  <c r="H18" i="11"/>
  <c r="I18" i="11"/>
  <c r="J18" i="11"/>
  <c r="K18" i="11"/>
  <c r="H19" i="11"/>
  <c r="L19" i="11" s="1"/>
  <c r="I19" i="11"/>
  <c r="J19" i="11"/>
  <c r="K19" i="11"/>
  <c r="H20" i="11"/>
  <c r="I20" i="11"/>
  <c r="J20" i="11"/>
  <c r="K20" i="11"/>
  <c r="H21" i="11"/>
  <c r="L21" i="11" s="1"/>
  <c r="I21" i="11"/>
  <c r="J21" i="11"/>
  <c r="K21" i="11"/>
  <c r="H22" i="11"/>
  <c r="I22" i="11"/>
  <c r="J22" i="11"/>
  <c r="K22" i="11"/>
  <c r="H23" i="11"/>
  <c r="I23" i="11"/>
  <c r="J23" i="11"/>
  <c r="K23" i="11"/>
  <c r="H24" i="11"/>
  <c r="I24" i="11"/>
  <c r="N24" i="11" s="1"/>
  <c r="J24" i="11"/>
  <c r="O24" i="11" s="1"/>
  <c r="K24" i="11"/>
  <c r="H25" i="11"/>
  <c r="M25" i="11" s="1"/>
  <c r="I25" i="11"/>
  <c r="J25" i="11"/>
  <c r="K25" i="11"/>
  <c r="H26" i="11"/>
  <c r="I26" i="11"/>
  <c r="J26" i="11"/>
  <c r="K26" i="11"/>
  <c r="H27" i="11"/>
  <c r="M27" i="11" s="1"/>
  <c r="I27" i="11"/>
  <c r="J27" i="11"/>
  <c r="K27" i="11"/>
  <c r="H28" i="11"/>
  <c r="L28" i="11" s="1"/>
  <c r="C39" i="3" s="1"/>
  <c r="B97" i="18" s="1"/>
  <c r="I28" i="11"/>
  <c r="J28" i="11"/>
  <c r="K28" i="11"/>
  <c r="H29" i="11"/>
  <c r="L29" i="11" s="1"/>
  <c r="I29" i="11"/>
  <c r="J29" i="11"/>
  <c r="K29" i="11"/>
  <c r="H30" i="11"/>
  <c r="L30" i="11" s="1"/>
  <c r="I30" i="11"/>
  <c r="J30" i="11"/>
  <c r="K30" i="11"/>
  <c r="H31" i="11"/>
  <c r="I31" i="11"/>
  <c r="J31" i="11"/>
  <c r="K31" i="11"/>
  <c r="H32" i="11"/>
  <c r="I32" i="11"/>
  <c r="J32" i="11"/>
  <c r="K32" i="11"/>
  <c r="H33" i="11"/>
  <c r="L33" i="11" s="1"/>
  <c r="I33" i="11"/>
  <c r="J33" i="11"/>
  <c r="K33" i="11"/>
  <c r="H34" i="11"/>
  <c r="I34" i="11"/>
  <c r="J34" i="11"/>
  <c r="K34" i="11"/>
  <c r="H35" i="11"/>
  <c r="M35" i="11" s="1"/>
  <c r="I35" i="11"/>
  <c r="J35" i="11"/>
  <c r="K35" i="11"/>
  <c r="H36" i="11"/>
  <c r="I36" i="11"/>
  <c r="J36" i="11"/>
  <c r="K36" i="11"/>
  <c r="H37" i="11"/>
  <c r="I37" i="11"/>
  <c r="J37" i="11"/>
  <c r="K37" i="11"/>
  <c r="H38" i="11"/>
  <c r="I38" i="11"/>
  <c r="J38" i="11"/>
  <c r="K38" i="11"/>
  <c r="H39" i="11"/>
  <c r="I39" i="11"/>
  <c r="J39" i="11"/>
  <c r="K39" i="11"/>
  <c r="H40" i="11"/>
  <c r="I40" i="11"/>
  <c r="J40" i="11"/>
  <c r="K40" i="11"/>
  <c r="H41" i="11"/>
  <c r="L41" i="11" s="1"/>
  <c r="I41" i="11"/>
  <c r="J41" i="11"/>
  <c r="K41" i="11"/>
  <c r="H42" i="11"/>
  <c r="L42" i="11" s="1"/>
  <c r="C63" i="3" s="1"/>
  <c r="B56" i="18" s="1"/>
  <c r="I42" i="11"/>
  <c r="J42" i="11"/>
  <c r="K42" i="11"/>
  <c r="H43" i="11"/>
  <c r="L43" i="11" s="1"/>
  <c r="I43" i="11"/>
  <c r="J43" i="11"/>
  <c r="K43" i="11"/>
  <c r="H44" i="11"/>
  <c r="I44" i="11"/>
  <c r="J44" i="11"/>
  <c r="K44" i="11"/>
  <c r="H45" i="11"/>
  <c r="M45" i="11" s="1"/>
  <c r="I45" i="11"/>
  <c r="J45" i="11"/>
  <c r="K45" i="11"/>
  <c r="H46" i="11"/>
  <c r="I46" i="11"/>
  <c r="J46" i="11"/>
  <c r="K46" i="11"/>
  <c r="H47" i="11"/>
  <c r="I47" i="11"/>
  <c r="J47" i="11"/>
  <c r="K47" i="11"/>
  <c r="H48" i="11"/>
  <c r="I48" i="11"/>
  <c r="J48" i="11"/>
  <c r="K48" i="11"/>
  <c r="H49" i="11"/>
  <c r="L49" i="11" s="1"/>
  <c r="C70" i="3" s="1"/>
  <c r="B99" i="18" s="1"/>
  <c r="I49" i="11"/>
  <c r="N49" i="11" s="1"/>
  <c r="J49" i="11"/>
  <c r="O49" i="11" s="1"/>
  <c r="K49" i="11"/>
  <c r="H50" i="11"/>
  <c r="I50" i="11"/>
  <c r="J50" i="11"/>
  <c r="K50" i="11"/>
  <c r="H51" i="11"/>
  <c r="M51" i="11" s="1"/>
  <c r="I51" i="11"/>
  <c r="J51" i="11"/>
  <c r="K51" i="11"/>
  <c r="H52" i="11"/>
  <c r="M52" i="11" s="1"/>
  <c r="I52" i="11"/>
  <c r="J52" i="11"/>
  <c r="K52" i="11"/>
  <c r="H53" i="11"/>
  <c r="M53" i="11" s="1"/>
  <c r="I53" i="11"/>
  <c r="J53" i="11"/>
  <c r="K53" i="11"/>
  <c r="H54" i="11"/>
  <c r="I54" i="11"/>
  <c r="J54" i="11"/>
  <c r="K54" i="11"/>
  <c r="H55" i="11"/>
  <c r="I55" i="11"/>
  <c r="J55" i="11"/>
  <c r="K55" i="11"/>
  <c r="H56" i="11"/>
  <c r="I56" i="11"/>
  <c r="J56" i="11"/>
  <c r="K56" i="11"/>
  <c r="H57" i="11"/>
  <c r="I57" i="11"/>
  <c r="J57" i="11"/>
  <c r="K57" i="11"/>
  <c r="H58" i="11"/>
  <c r="I58" i="11"/>
  <c r="J58" i="11"/>
  <c r="K58" i="11"/>
  <c r="H59" i="11"/>
  <c r="M59" i="11" s="1"/>
  <c r="I59" i="11"/>
  <c r="J59" i="11"/>
  <c r="K59" i="11"/>
  <c r="H60" i="11"/>
  <c r="I60" i="11"/>
  <c r="J60" i="11"/>
  <c r="K60" i="11"/>
  <c r="H61" i="11"/>
  <c r="M61" i="11" s="1"/>
  <c r="I61" i="11"/>
  <c r="J61" i="11"/>
  <c r="K61" i="11"/>
  <c r="H62" i="11"/>
  <c r="I62" i="11"/>
  <c r="J62" i="11"/>
  <c r="K62" i="11"/>
  <c r="H63" i="11"/>
  <c r="I63" i="11"/>
  <c r="J63" i="11"/>
  <c r="K63" i="11"/>
  <c r="H64" i="11"/>
  <c r="I64" i="11"/>
  <c r="J64" i="11"/>
  <c r="K64" i="11"/>
  <c r="H65" i="11"/>
  <c r="M65" i="11" s="1"/>
  <c r="I65" i="11"/>
  <c r="J65" i="11"/>
  <c r="K65" i="11"/>
  <c r="H66" i="11"/>
  <c r="I66" i="11"/>
  <c r="J66" i="11"/>
  <c r="K66" i="11"/>
  <c r="H67" i="11"/>
  <c r="I67" i="11"/>
  <c r="J67" i="11"/>
  <c r="K67" i="11"/>
  <c r="H68" i="11"/>
  <c r="I68" i="11"/>
  <c r="J68" i="11"/>
  <c r="K68" i="11"/>
  <c r="H69" i="11"/>
  <c r="L69" i="11" s="1"/>
  <c r="I69" i="11"/>
  <c r="J69" i="11"/>
  <c r="O69" i="11" s="1"/>
  <c r="K69" i="11"/>
  <c r="H70" i="11"/>
  <c r="I70" i="11"/>
  <c r="J70" i="11"/>
  <c r="K70" i="11"/>
  <c r="H71" i="11"/>
  <c r="I71" i="11"/>
  <c r="J71" i="11"/>
  <c r="K71" i="11"/>
  <c r="H72" i="11"/>
  <c r="I72" i="11"/>
  <c r="J72" i="11"/>
  <c r="K72" i="11"/>
  <c r="H73" i="11"/>
  <c r="I73" i="11"/>
  <c r="J73" i="11"/>
  <c r="K73" i="11"/>
  <c r="H74" i="11"/>
  <c r="I74" i="11"/>
  <c r="J74" i="11"/>
  <c r="K74" i="11"/>
  <c r="H75" i="11"/>
  <c r="L75" i="11" s="1"/>
  <c r="I75" i="11"/>
  <c r="J75" i="11"/>
  <c r="K75" i="11"/>
  <c r="H76" i="11"/>
  <c r="M76" i="11" s="1"/>
  <c r="I76" i="11"/>
  <c r="J76" i="11"/>
  <c r="K76" i="11"/>
  <c r="H77" i="11"/>
  <c r="L77" i="11" s="1"/>
  <c r="I77" i="11"/>
  <c r="J77" i="11"/>
  <c r="K77" i="11"/>
  <c r="H78" i="11"/>
  <c r="I78" i="11"/>
  <c r="J78" i="11"/>
  <c r="K78" i="11"/>
  <c r="H79" i="11"/>
  <c r="I79" i="11"/>
  <c r="N13" i="11" s="1"/>
  <c r="J79" i="11"/>
  <c r="O13" i="11" s="1"/>
  <c r="K79" i="11"/>
  <c r="H80" i="11"/>
  <c r="I80" i="11"/>
  <c r="J80" i="11"/>
  <c r="K80" i="11"/>
  <c r="H81" i="11"/>
  <c r="I81" i="11"/>
  <c r="J81" i="11"/>
  <c r="K81" i="11"/>
  <c r="H82" i="11"/>
  <c r="I82" i="11"/>
  <c r="J82" i="11"/>
  <c r="K82" i="11"/>
  <c r="H83" i="11"/>
  <c r="I83" i="11"/>
  <c r="J83" i="11"/>
  <c r="K83" i="11"/>
  <c r="H84" i="11"/>
  <c r="I84" i="11"/>
  <c r="J84" i="11"/>
  <c r="K84" i="11"/>
  <c r="H85" i="11"/>
  <c r="L85" i="11" s="1"/>
  <c r="C141" i="3" s="1"/>
  <c r="I85" i="11"/>
  <c r="J85" i="11"/>
  <c r="O85" i="11" s="1"/>
  <c r="K85" i="11"/>
  <c r="H86" i="11"/>
  <c r="I86" i="11"/>
  <c r="J86" i="11"/>
  <c r="K86" i="11"/>
  <c r="H87" i="11"/>
  <c r="I87" i="11"/>
  <c r="J87" i="11"/>
  <c r="K87" i="11"/>
  <c r="H88" i="11"/>
  <c r="I88" i="11"/>
  <c r="J88" i="11"/>
  <c r="K88" i="11"/>
  <c r="H89" i="11"/>
  <c r="L89" i="11" s="1"/>
  <c r="I89" i="11"/>
  <c r="J89" i="11"/>
  <c r="K89" i="11"/>
  <c r="H90" i="11"/>
  <c r="M90" i="11" s="1"/>
  <c r="I90" i="11"/>
  <c r="J90" i="11"/>
  <c r="K90" i="11"/>
  <c r="I3" i="11"/>
  <c r="J3" i="11"/>
  <c r="K3" i="11"/>
  <c r="H3" i="11"/>
  <c r="L3" i="11" s="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3" i="11"/>
  <c r="H4" i="11"/>
  <c r="V3" i="11" l="1"/>
  <c r="Y3" i="11" s="1"/>
  <c r="C25" i="3"/>
  <c r="B70" i="18" s="1"/>
  <c r="C19" i="3"/>
  <c r="B31" i="18" s="1"/>
  <c r="Q83" i="11"/>
  <c r="O75" i="11"/>
  <c r="F19" i="3" s="1"/>
  <c r="O45" i="11"/>
  <c r="O36" i="11"/>
  <c r="N15" i="11"/>
  <c r="N75" i="11"/>
  <c r="E19" i="3" s="1"/>
  <c r="D31" i="18" s="1"/>
  <c r="R15" i="11"/>
  <c r="C116" i="3"/>
  <c r="B14" i="18" s="1"/>
  <c r="O38" i="11"/>
  <c r="N38" i="11"/>
  <c r="L73" i="11"/>
  <c r="M73" i="11"/>
  <c r="B85" i="18"/>
  <c r="A100" i="23"/>
  <c r="N88" i="20"/>
  <c r="Z88" i="20" s="1"/>
  <c r="M100" i="23" s="1"/>
  <c r="A103" i="23"/>
  <c r="N92" i="20"/>
  <c r="Z92" i="20" s="1"/>
  <c r="A102" i="23"/>
  <c r="N91" i="20"/>
  <c r="Z91" i="20" s="1"/>
  <c r="A12" i="23"/>
  <c r="N90" i="20"/>
  <c r="A101" i="23"/>
  <c r="N89" i="20"/>
  <c r="Z89" i="20" s="1"/>
  <c r="N150" i="20"/>
  <c r="A64" i="23"/>
  <c r="N151" i="20"/>
  <c r="A109" i="23"/>
  <c r="N3" i="11"/>
  <c r="P35" i="11"/>
  <c r="N47" i="11"/>
  <c r="E68" i="3" s="1"/>
  <c r="R59" i="11"/>
  <c r="N88" i="11"/>
  <c r="P60" i="11"/>
  <c r="P29" i="11"/>
  <c r="Q28" i="11"/>
  <c r="O3" i="11"/>
  <c r="Q20" i="11"/>
  <c r="P19" i="11"/>
  <c r="Q4" i="11"/>
  <c r="R5" i="11"/>
  <c r="O58" i="11"/>
  <c r="P85" i="11"/>
  <c r="M88" i="11"/>
  <c r="L88" i="11"/>
  <c r="Q84" i="11"/>
  <c r="P59" i="11"/>
  <c r="P10" i="11"/>
  <c r="O21" i="11"/>
  <c r="F35" i="3" s="1"/>
  <c r="P34" i="11"/>
  <c r="Q9" i="11"/>
  <c r="R18" i="11"/>
  <c r="O59" i="11"/>
  <c r="O44" i="11"/>
  <c r="O11" i="11"/>
  <c r="F17" i="3" s="1"/>
  <c r="Q17" i="11"/>
  <c r="N35" i="11"/>
  <c r="R3" i="11"/>
  <c r="O25" i="11"/>
  <c r="O19" i="11"/>
  <c r="O10" i="11"/>
  <c r="N25" i="11"/>
  <c r="P73" i="11"/>
  <c r="M3" i="11"/>
  <c r="O15" i="11"/>
  <c r="N12" i="11"/>
  <c r="E18" i="3" s="1"/>
  <c r="R25" i="11"/>
  <c r="I36" i="3" s="1"/>
  <c r="N33" i="11"/>
  <c r="R46" i="11"/>
  <c r="O30" i="11"/>
  <c r="O33" i="11"/>
  <c r="O47" i="11"/>
  <c r="N55" i="11"/>
  <c r="N10" i="11"/>
  <c r="N46" i="11"/>
  <c r="O55" i="11"/>
  <c r="O4" i="11"/>
  <c r="R21" i="11"/>
  <c r="V28" i="11"/>
  <c r="O5" i="11"/>
  <c r="N44" i="11"/>
  <c r="N5" i="11"/>
  <c r="O26" i="11"/>
  <c r="N26" i="11"/>
  <c r="N29" i="11"/>
  <c r="E45" i="3" s="1"/>
  <c r="P4" i="11"/>
  <c r="O29" i="11"/>
  <c r="F45" i="3" s="1"/>
  <c r="O46" i="11"/>
  <c r="Q21" i="11"/>
  <c r="Q35" i="11"/>
  <c r="R19" i="11"/>
  <c r="V51" i="11"/>
  <c r="V75" i="11"/>
  <c r="V83" i="11"/>
  <c r="V67" i="11"/>
  <c r="V35" i="11"/>
  <c r="P43" i="11"/>
  <c r="V43" i="11"/>
  <c r="P11" i="11"/>
  <c r="V59" i="11"/>
  <c r="V19" i="11"/>
  <c r="O23" i="11"/>
  <c r="F34" i="3" s="1"/>
  <c r="O53" i="11"/>
  <c r="F79" i="3" s="1"/>
  <c r="O41" i="11"/>
  <c r="O65" i="11"/>
  <c r="V50" i="11"/>
  <c r="V42" i="11"/>
  <c r="V34" i="11"/>
  <c r="V26" i="11"/>
  <c r="V10" i="11"/>
  <c r="V90" i="11"/>
  <c r="V82" i="11"/>
  <c r="V66" i="11"/>
  <c r="O7" i="11"/>
  <c r="P26" i="11"/>
  <c r="O67" i="11"/>
  <c r="F103" i="3" s="1"/>
  <c r="O17" i="11"/>
  <c r="O31" i="11"/>
  <c r="O39" i="11"/>
  <c r="N23" i="11"/>
  <c r="N53" i="11"/>
  <c r="N41" i="11"/>
  <c r="N17" i="11"/>
  <c r="N9" i="11"/>
  <c r="N19" i="11"/>
  <c r="N11" i="11"/>
  <c r="E17" i="3" s="1"/>
  <c r="O37" i="11"/>
  <c r="P41" i="11"/>
  <c r="P33" i="11"/>
  <c r="Q49" i="11"/>
  <c r="N73" i="11"/>
  <c r="N67" i="11"/>
  <c r="N45" i="11"/>
  <c r="N7" i="11"/>
  <c r="P65" i="11"/>
  <c r="N65" i="11"/>
  <c r="Q34" i="11"/>
  <c r="V11" i="11"/>
  <c r="O51" i="11"/>
  <c r="F77" i="3" s="1"/>
  <c r="O63" i="11"/>
  <c r="O57" i="11"/>
  <c r="F88" i="3" s="1"/>
  <c r="O43" i="11"/>
  <c r="O27" i="11"/>
  <c r="V89" i="11"/>
  <c r="V81" i="11"/>
  <c r="V73" i="11"/>
  <c r="V65" i="11"/>
  <c r="V57" i="11"/>
  <c r="V49" i="11"/>
  <c r="V41" i="11"/>
  <c r="V33" i="11"/>
  <c r="V17" i="11"/>
  <c r="V9" i="11"/>
  <c r="N69" i="11"/>
  <c r="E105" i="3" s="1"/>
  <c r="N51" i="11"/>
  <c r="N39" i="11"/>
  <c r="P58" i="11"/>
  <c r="L61" i="11"/>
  <c r="M77" i="11"/>
  <c r="D123" i="3" s="1"/>
  <c r="M13" i="11"/>
  <c r="P3" i="11"/>
  <c r="V18" i="11"/>
  <c r="M41" i="11"/>
  <c r="R13" i="11"/>
  <c r="L11" i="11"/>
  <c r="Q73" i="11"/>
  <c r="N63" i="11"/>
  <c r="N89" i="11"/>
  <c r="N57" i="11"/>
  <c r="N85" i="11"/>
  <c r="N61" i="11"/>
  <c r="L53" i="11"/>
  <c r="M75" i="11"/>
  <c r="D116" i="3" s="1"/>
  <c r="P84" i="11"/>
  <c r="G135" i="3" s="1"/>
  <c r="Q29" i="11"/>
  <c r="R69" i="11"/>
  <c r="L51" i="11"/>
  <c r="Q19" i="11"/>
  <c r="Q81" i="11"/>
  <c r="L25" i="11"/>
  <c r="M49" i="11"/>
  <c r="R83" i="11"/>
  <c r="O88" i="11"/>
  <c r="F144" i="3" s="1"/>
  <c r="O12" i="11"/>
  <c r="F70" i="3" s="1"/>
  <c r="O50" i="11"/>
  <c r="N84" i="11"/>
  <c r="N77" i="11"/>
  <c r="E123" i="3" s="1"/>
  <c r="N20" i="11"/>
  <c r="E31" i="3" s="1"/>
  <c r="V77" i="11"/>
  <c r="V61" i="11"/>
  <c r="V53" i="11"/>
  <c r="V37" i="11"/>
  <c r="V29" i="11"/>
  <c r="V13" i="11"/>
  <c r="O84" i="11"/>
  <c r="O54" i="11"/>
  <c r="N30" i="11"/>
  <c r="N76" i="11"/>
  <c r="N72" i="11"/>
  <c r="N58" i="11"/>
  <c r="E89" i="3" s="1"/>
  <c r="O81" i="11"/>
  <c r="O74" i="11"/>
  <c r="O72" i="11"/>
  <c r="O77" i="11"/>
  <c r="F123" i="3" s="1"/>
  <c r="O20" i="11"/>
  <c r="Q5" i="11"/>
  <c r="P5" i="11"/>
  <c r="N37" i="11"/>
  <c r="E53" i="3" s="1"/>
  <c r="N90" i="11"/>
  <c r="E151" i="3" s="1"/>
  <c r="N31" i="11"/>
  <c r="N34" i="11"/>
  <c r="O34" i="11"/>
  <c r="O82" i="11"/>
  <c r="O60" i="11"/>
  <c r="N82" i="11"/>
  <c r="N60" i="11"/>
  <c r="N68" i="11"/>
  <c r="N50" i="11"/>
  <c r="N54" i="11"/>
  <c r="N36" i="11"/>
  <c r="E52" i="3" s="1"/>
  <c r="O68" i="11"/>
  <c r="F104" i="3" s="1"/>
  <c r="Q45" i="11"/>
  <c r="P45" i="11"/>
  <c r="N81" i="11"/>
  <c r="N74" i="11"/>
  <c r="P69" i="11"/>
  <c r="V68" i="11"/>
  <c r="V4" i="11"/>
  <c r="P74" i="11"/>
  <c r="R66" i="11"/>
  <c r="Q74" i="11"/>
  <c r="P83" i="11"/>
  <c r="G134" i="3" s="1"/>
  <c r="P66" i="11"/>
  <c r="P36" i="11"/>
  <c r="R74" i="11"/>
  <c r="V27" i="11"/>
  <c r="L81" i="11"/>
  <c r="M37" i="11"/>
  <c r="P20" i="11"/>
  <c r="Q59" i="11"/>
  <c r="R52" i="11"/>
  <c r="P37" i="11"/>
  <c r="O64" i="11"/>
  <c r="F100" i="3" s="1"/>
  <c r="O71" i="11"/>
  <c r="O87" i="11"/>
  <c r="O14" i="11"/>
  <c r="R82" i="11"/>
  <c r="O76" i="11"/>
  <c r="F117" i="3" s="1"/>
  <c r="O16" i="11"/>
  <c r="O66" i="11"/>
  <c r="O42" i="11"/>
  <c r="O32" i="11"/>
  <c r="O48" i="11"/>
  <c r="O62" i="11"/>
  <c r="O22" i="11"/>
  <c r="P76" i="11"/>
  <c r="G117" i="3" s="1"/>
  <c r="P28" i="11"/>
  <c r="N70" i="11"/>
  <c r="N64" i="11"/>
  <c r="E100" i="3" s="1"/>
  <c r="N56" i="11"/>
  <c r="N83" i="11"/>
  <c r="N18" i="11"/>
  <c r="N40" i="11"/>
  <c r="N80" i="11"/>
  <c r="N71" i="11"/>
  <c r="E112" i="3" s="1"/>
  <c r="N16" i="11"/>
  <c r="N66" i="11"/>
  <c r="N8" i="11"/>
  <c r="N79" i="11"/>
  <c r="N6" i="11"/>
  <c r="E7" i="3" s="1"/>
  <c r="N42" i="11"/>
  <c r="N32" i="11"/>
  <c r="N52" i="11"/>
  <c r="N48" i="11"/>
  <c r="N28" i="11"/>
  <c r="N87" i="11"/>
  <c r="N78" i="11"/>
  <c r="N62" i="11"/>
  <c r="N86" i="11"/>
  <c r="N14" i="11"/>
  <c r="N22" i="11"/>
  <c r="E33" i="3" s="1"/>
  <c r="V25" i="11"/>
  <c r="V86" i="11"/>
  <c r="AG3" i="11" s="1"/>
  <c r="L37" i="11"/>
  <c r="C53" i="3" s="1"/>
  <c r="B98" i="18" s="1"/>
  <c r="N21" i="11"/>
  <c r="E35" i="3" s="1"/>
  <c r="Q44" i="11"/>
  <c r="R33" i="11"/>
  <c r="P12" i="11"/>
  <c r="Q85" i="11"/>
  <c r="O70" i="11"/>
  <c r="O56" i="11"/>
  <c r="O79" i="11"/>
  <c r="O28" i="11"/>
  <c r="O90" i="11"/>
  <c r="O73" i="11"/>
  <c r="R42" i="11"/>
  <c r="Q10" i="11"/>
  <c r="P50" i="11"/>
  <c r="P89" i="11"/>
  <c r="G150" i="3" s="1"/>
  <c r="R70" i="11"/>
  <c r="R64" i="11"/>
  <c r="R34" i="11"/>
  <c r="R40" i="11"/>
  <c r="R80" i="11"/>
  <c r="I131" i="3" s="1"/>
  <c r="R8" i="11"/>
  <c r="R79" i="11"/>
  <c r="R6" i="11"/>
  <c r="R32" i="11"/>
  <c r="I48" i="3" s="1"/>
  <c r="R48" i="11"/>
  <c r="R78" i="11"/>
  <c r="R62" i="11"/>
  <c r="R49" i="11"/>
  <c r="R86" i="11"/>
  <c r="R14" i="11"/>
  <c r="R90" i="11"/>
  <c r="R22" i="11"/>
  <c r="V74" i="11"/>
  <c r="AE74" i="11" s="1"/>
  <c r="V58" i="11"/>
  <c r="L67" i="11"/>
  <c r="L35" i="11"/>
  <c r="C51" i="3" s="1"/>
  <c r="B52" i="18" s="1"/>
  <c r="M89" i="11"/>
  <c r="O61" i="11"/>
  <c r="P9" i="11"/>
  <c r="G15" i="3" s="1"/>
  <c r="Q43" i="11"/>
  <c r="R29" i="11"/>
  <c r="R68" i="11"/>
  <c r="R58" i="11"/>
  <c r="O83" i="11"/>
  <c r="O18" i="11"/>
  <c r="O40" i="11"/>
  <c r="O80" i="11"/>
  <c r="O8" i="11"/>
  <c r="O6" i="11"/>
  <c r="O52" i="11"/>
  <c r="O78" i="11"/>
  <c r="O86" i="11"/>
  <c r="P17" i="11"/>
  <c r="P61" i="11"/>
  <c r="R56" i="11"/>
  <c r="R71" i="11"/>
  <c r="P13" i="11"/>
  <c r="P25" i="11"/>
  <c r="P42" i="11"/>
  <c r="Q60" i="11"/>
  <c r="P90" i="11"/>
  <c r="L65" i="11"/>
  <c r="L27" i="11"/>
  <c r="M85" i="11"/>
  <c r="M21" i="11"/>
  <c r="N59" i="11"/>
  <c r="O89" i="11"/>
  <c r="F150" i="3" s="1"/>
  <c r="O35" i="11"/>
  <c r="O9" i="11"/>
  <c r="F15" i="3" s="1"/>
  <c r="P44" i="11"/>
  <c r="Q42" i="11"/>
  <c r="R28" i="11"/>
  <c r="Q64" i="11"/>
  <c r="H100" i="3" s="1"/>
  <c r="P64" i="11"/>
  <c r="Q18" i="11"/>
  <c r="P18" i="11"/>
  <c r="P77" i="11"/>
  <c r="Q77" i="11"/>
  <c r="L82" i="11"/>
  <c r="C133" i="3" s="1"/>
  <c r="B26" i="18" s="1"/>
  <c r="M82" i="11"/>
  <c r="R30" i="11"/>
  <c r="L76" i="11"/>
  <c r="C117" i="3" s="1"/>
  <c r="B42" i="18" s="1"/>
  <c r="L68" i="11"/>
  <c r="C62" i="3" s="1"/>
  <c r="B21" i="18" s="1"/>
  <c r="M68" i="11"/>
  <c r="R67" i="11"/>
  <c r="R72" i="11"/>
  <c r="L58" i="11"/>
  <c r="M58" i="11"/>
  <c r="L36" i="11"/>
  <c r="C52" i="3" s="1"/>
  <c r="B53" i="18" s="1"/>
  <c r="M36" i="11"/>
  <c r="D77" i="3" s="1"/>
  <c r="V84" i="11"/>
  <c r="V72" i="11"/>
  <c r="V56" i="11"/>
  <c r="V52" i="11"/>
  <c r="V40" i="11"/>
  <c r="V12" i="11"/>
  <c r="P21" i="11"/>
  <c r="P49" i="11"/>
  <c r="R44" i="11"/>
  <c r="Q56" i="11"/>
  <c r="P56" i="11"/>
  <c r="Q79" i="11"/>
  <c r="P79" i="11"/>
  <c r="Q57" i="11"/>
  <c r="P57" i="11"/>
  <c r="G88" i="3" s="1"/>
  <c r="M86" i="11"/>
  <c r="L86" i="11"/>
  <c r="R23" i="11"/>
  <c r="M80" i="11"/>
  <c r="L80" i="11"/>
  <c r="R73" i="11"/>
  <c r="L74" i="11"/>
  <c r="C115" i="3" s="1"/>
  <c r="B104" i="18" s="1"/>
  <c r="M74" i="11"/>
  <c r="R81" i="11"/>
  <c r="M70" i="11"/>
  <c r="L70" i="11"/>
  <c r="R41" i="11"/>
  <c r="I62" i="3" s="1"/>
  <c r="M62" i="11"/>
  <c r="D36" i="3" s="1"/>
  <c r="L62" i="11"/>
  <c r="R65" i="11"/>
  <c r="I101" i="3" s="1"/>
  <c r="M46" i="11"/>
  <c r="D17" i="3" s="1"/>
  <c r="L46" i="11"/>
  <c r="C67" i="3" s="1"/>
  <c r="B7" i="18" s="1"/>
  <c r="M42" i="11"/>
  <c r="R11" i="11"/>
  <c r="R31" i="11"/>
  <c r="L34" i="11"/>
  <c r="M34" i="11"/>
  <c r="M30" i="11"/>
  <c r="R39" i="11"/>
  <c r="I55" i="3" s="1"/>
  <c r="L26" i="11"/>
  <c r="C105" i="3" s="1"/>
  <c r="B61" i="18" s="1"/>
  <c r="M22" i="11"/>
  <c r="L22" i="11"/>
  <c r="R84" i="11"/>
  <c r="M16" i="11"/>
  <c r="L16" i="11"/>
  <c r="R89" i="11"/>
  <c r="R85" i="11"/>
  <c r="I141" i="3" s="1"/>
  <c r="L10" i="11"/>
  <c r="M10" i="11"/>
  <c r="M6" i="11"/>
  <c r="L6" i="11"/>
  <c r="V80" i="11"/>
  <c r="AA80" i="11" s="1"/>
  <c r="V60" i="11"/>
  <c r="V48" i="11"/>
  <c r="V36" i="11"/>
  <c r="V24" i="11"/>
  <c r="V8" i="11"/>
  <c r="R57" i="11"/>
  <c r="L66" i="11"/>
  <c r="C102" i="3" s="1"/>
  <c r="B83" i="18" s="1"/>
  <c r="Q69" i="11"/>
  <c r="Q33" i="11"/>
  <c r="M66" i="11"/>
  <c r="D101" i="3" s="1"/>
  <c r="M12" i="11"/>
  <c r="Q58" i="11"/>
  <c r="R43" i="11"/>
  <c r="I64" i="3" s="1"/>
  <c r="P52" i="11"/>
  <c r="Q52" i="11"/>
  <c r="H78" i="3" s="1"/>
  <c r="Q78" i="11"/>
  <c r="P78" i="11"/>
  <c r="Q22" i="11"/>
  <c r="P22" i="11"/>
  <c r="Q30" i="11"/>
  <c r="P30" i="11"/>
  <c r="Q67" i="11"/>
  <c r="P67" i="11"/>
  <c r="G103" i="3" s="1"/>
  <c r="P68" i="11"/>
  <c r="G104" i="3" s="1"/>
  <c r="Q68" i="11"/>
  <c r="H104" i="3" s="1"/>
  <c r="P51" i="11"/>
  <c r="Q51" i="11"/>
  <c r="P27" i="11"/>
  <c r="Q27" i="11"/>
  <c r="R53" i="11"/>
  <c r="L84" i="11"/>
  <c r="M84" i="11"/>
  <c r="D79" i="3" s="1"/>
  <c r="M78" i="11"/>
  <c r="L78" i="11"/>
  <c r="C124" i="3" s="1"/>
  <c r="B106" i="18" s="1"/>
  <c r="R88" i="11"/>
  <c r="M72" i="11"/>
  <c r="L72" i="11"/>
  <c r="C113" i="3" s="1"/>
  <c r="B84" i="18" s="1"/>
  <c r="R10" i="11"/>
  <c r="M64" i="11"/>
  <c r="D100" i="3" s="1"/>
  <c r="L64" i="11"/>
  <c r="C100" i="3" s="1"/>
  <c r="R17" i="11"/>
  <c r="M56" i="11"/>
  <c r="L56" i="11"/>
  <c r="C82" i="3" s="1"/>
  <c r="B82" i="18" s="1"/>
  <c r="R9" i="11"/>
  <c r="M48" i="11"/>
  <c r="L48" i="11"/>
  <c r="R50" i="11"/>
  <c r="M40" i="11"/>
  <c r="D66" i="3" s="1"/>
  <c r="L40" i="11"/>
  <c r="C56" i="3" s="1"/>
  <c r="B55" i="18" s="1"/>
  <c r="R45" i="11"/>
  <c r="I66" i="3" s="1"/>
  <c r="R54" i="11"/>
  <c r="M32" i="11"/>
  <c r="L32" i="11"/>
  <c r="C48" i="3" s="1"/>
  <c r="B73" i="18" s="1"/>
  <c r="R24" i="11"/>
  <c r="M24" i="11"/>
  <c r="L24" i="11"/>
  <c r="C35" i="3" s="1"/>
  <c r="B34" i="18" s="1"/>
  <c r="R63" i="11"/>
  <c r="L18" i="11"/>
  <c r="M18" i="11"/>
  <c r="V88" i="11"/>
  <c r="W3" i="11" s="1"/>
  <c r="V76" i="11"/>
  <c r="V64" i="11"/>
  <c r="V44" i="11"/>
  <c r="V32" i="11"/>
  <c r="AD32" i="11" s="1"/>
  <c r="V20" i="11"/>
  <c r="V16" i="11"/>
  <c r="M26" i="11"/>
  <c r="R4" i="11"/>
  <c r="P75" i="11"/>
  <c r="Q75" i="11"/>
  <c r="Q53" i="11"/>
  <c r="P53" i="11"/>
  <c r="Q82" i="11"/>
  <c r="P82" i="11"/>
  <c r="G133" i="3" s="1"/>
  <c r="L90" i="11"/>
  <c r="R37" i="11"/>
  <c r="L60" i="11"/>
  <c r="M60" i="11"/>
  <c r="M54" i="11"/>
  <c r="L54" i="11"/>
  <c r="C80" i="3" s="1"/>
  <c r="B23" i="18" s="1"/>
  <c r="R26" i="11"/>
  <c r="L50" i="11"/>
  <c r="M50" i="11"/>
  <c r="R12" i="11"/>
  <c r="I18" i="3" s="1"/>
  <c r="L44" i="11"/>
  <c r="M44" i="11"/>
  <c r="R38" i="11"/>
  <c r="M38" i="11"/>
  <c r="L38" i="11"/>
  <c r="M28" i="11"/>
  <c r="R51" i="11"/>
  <c r="L20" i="11"/>
  <c r="C31" i="3" s="1"/>
  <c r="R77" i="11"/>
  <c r="I123" i="3" s="1"/>
  <c r="M20" i="11"/>
  <c r="M14" i="11"/>
  <c r="L14" i="11"/>
  <c r="C20" i="3" s="1"/>
  <c r="B92" i="18" s="1"/>
  <c r="R7" i="11"/>
  <c r="M8" i="11"/>
  <c r="L8" i="11"/>
  <c r="C9" i="3" s="1"/>
  <c r="B19" i="18" s="1"/>
  <c r="R61" i="11"/>
  <c r="L4" i="11"/>
  <c r="M4" i="11"/>
  <c r="R27" i="11"/>
  <c r="V85" i="11"/>
  <c r="V69" i="11"/>
  <c r="V45" i="11"/>
  <c r="V21" i="11"/>
  <c r="V5" i="11"/>
  <c r="L52" i="11"/>
  <c r="Q15" i="11"/>
  <c r="P15" i="11"/>
  <c r="Q8" i="11"/>
  <c r="P8" i="11"/>
  <c r="Q14" i="11"/>
  <c r="P14" i="11"/>
  <c r="M9" i="11"/>
  <c r="D15" i="3" s="1"/>
  <c r="P81" i="11"/>
  <c r="Q3" i="11"/>
  <c r="Q66" i="11"/>
  <c r="Q41" i="11"/>
  <c r="H62" i="3" s="1"/>
  <c r="Q13" i="11"/>
  <c r="R76" i="11"/>
  <c r="Q86" i="11"/>
  <c r="P86" i="11"/>
  <c r="Q46" i="11"/>
  <c r="P46" i="11"/>
  <c r="Q31" i="11"/>
  <c r="P31" i="11"/>
  <c r="Q63" i="11"/>
  <c r="P63" i="11"/>
  <c r="G94" i="3" s="1"/>
  <c r="V87" i="11"/>
  <c r="V79" i="11"/>
  <c r="V55" i="11"/>
  <c r="V31" i="11"/>
  <c r="V15" i="11"/>
  <c r="V7" i="11"/>
  <c r="Q70" i="11"/>
  <c r="P70" i="11"/>
  <c r="Q40" i="11"/>
  <c r="P40" i="11"/>
  <c r="Q6" i="11"/>
  <c r="P6" i="11"/>
  <c r="Q62" i="11"/>
  <c r="P62" i="11"/>
  <c r="M39" i="11"/>
  <c r="L39" i="11"/>
  <c r="C55" i="3" s="1"/>
  <c r="B20" i="18" s="1"/>
  <c r="M31" i="11"/>
  <c r="D78" i="3" s="1"/>
  <c r="L31" i="11"/>
  <c r="C47" i="3" s="1"/>
  <c r="B50" i="18" s="1"/>
  <c r="R87" i="11"/>
  <c r="M23" i="11"/>
  <c r="L23" i="11"/>
  <c r="M15" i="11"/>
  <c r="L15" i="11"/>
  <c r="C21" i="3" s="1"/>
  <c r="B69" i="18" s="1"/>
  <c r="M7" i="11"/>
  <c r="D92" i="3" s="1"/>
  <c r="L7" i="11"/>
  <c r="V78" i="11"/>
  <c r="V70" i="11"/>
  <c r="V62" i="11"/>
  <c r="V54" i="11"/>
  <c r="V46" i="11"/>
  <c r="AD46" i="11" s="1"/>
  <c r="V38" i="11"/>
  <c r="V30" i="11"/>
  <c r="V22" i="11"/>
  <c r="V14" i="11"/>
  <c r="V6" i="11"/>
  <c r="L59" i="11"/>
  <c r="L45" i="11"/>
  <c r="L9" i="11"/>
  <c r="C15" i="3" s="1"/>
  <c r="M83" i="11"/>
  <c r="M69" i="11"/>
  <c r="D105" i="3" s="1"/>
  <c r="M33" i="11"/>
  <c r="D51" i="3" s="1"/>
  <c r="M19" i="11"/>
  <c r="M5" i="11"/>
  <c r="D38" i="3" s="1"/>
  <c r="Q90" i="11"/>
  <c r="Q76" i="11"/>
  <c r="Q65" i="11"/>
  <c r="Q37" i="11"/>
  <c r="Q26" i="11"/>
  <c r="Q12" i="11"/>
  <c r="H18" i="3" s="1"/>
  <c r="R75" i="11"/>
  <c r="R36" i="11"/>
  <c r="I52" i="3" s="1"/>
  <c r="Q32" i="11"/>
  <c r="P32" i="11"/>
  <c r="Q72" i="11"/>
  <c r="P72" i="11"/>
  <c r="V71" i="11"/>
  <c r="V63" i="11"/>
  <c r="V47" i="11"/>
  <c r="V39" i="11"/>
  <c r="V23" i="11"/>
  <c r="Q71" i="11"/>
  <c r="P71" i="11"/>
  <c r="Q54" i="11"/>
  <c r="P54" i="11"/>
  <c r="Q24" i="11"/>
  <c r="P24" i="11"/>
  <c r="R55" i="11"/>
  <c r="M87" i="11"/>
  <c r="L87" i="11"/>
  <c r="M79" i="11"/>
  <c r="L79" i="11"/>
  <c r="R47" i="11"/>
  <c r="M71" i="11"/>
  <c r="D112" i="3" s="1"/>
  <c r="L71" i="11"/>
  <c r="C112" i="3" s="1"/>
  <c r="M63" i="11"/>
  <c r="L63" i="11"/>
  <c r="C94" i="3" s="1"/>
  <c r="B41" i="18" s="1"/>
  <c r="M55" i="11"/>
  <c r="L55" i="11"/>
  <c r="R16" i="11"/>
  <c r="M47" i="11"/>
  <c r="L47" i="11"/>
  <c r="Q55" i="11"/>
  <c r="P55" i="11"/>
  <c r="Q47" i="11"/>
  <c r="P47" i="11"/>
  <c r="Q16" i="11"/>
  <c r="P16" i="11"/>
  <c r="Q87" i="11"/>
  <c r="H143" i="3" s="1"/>
  <c r="P87" i="11"/>
  <c r="L83" i="11"/>
  <c r="C134" i="3" s="1"/>
  <c r="B108" i="18" s="1"/>
  <c r="L5" i="11"/>
  <c r="M57" i="11"/>
  <c r="M43" i="11"/>
  <c r="M29" i="11"/>
  <c r="D45" i="3" s="1"/>
  <c r="Q89" i="11"/>
  <c r="Q61" i="11"/>
  <c r="H92" i="3" s="1"/>
  <c r="Q50" i="11"/>
  <c r="Q36" i="11"/>
  <c r="Q25" i="11"/>
  <c r="Q11" i="11"/>
  <c r="R60" i="11"/>
  <c r="R35" i="11"/>
  <c r="Q80" i="11"/>
  <c r="P80" i="11"/>
  <c r="Q48" i="11"/>
  <c r="P48" i="11"/>
  <c r="Q39" i="11"/>
  <c r="P39" i="11"/>
  <c r="Q23" i="11"/>
  <c r="P23" i="11"/>
  <c r="Q88" i="11"/>
  <c r="P88" i="11"/>
  <c r="Q38" i="11"/>
  <c r="P38" i="11"/>
  <c r="Q7" i="11"/>
  <c r="P7" i="11"/>
  <c r="L57" i="11"/>
  <c r="C88" i="3" s="1"/>
  <c r="M81" i="11"/>
  <c r="M67" i="11"/>
  <c r="M17" i="11"/>
  <c r="R20" i="11"/>
  <c r="Z151" i="20"/>
  <c r="M109" i="23" s="1"/>
  <c r="Z150" i="20"/>
  <c r="M64" i="23" s="1"/>
  <c r="N142" i="20"/>
  <c r="N143" i="20"/>
  <c r="Z143" i="20" s="1"/>
  <c r="M76" i="23" s="1"/>
  <c r="N144" i="20"/>
  <c r="Z144" i="20" s="1"/>
  <c r="M43" i="23" s="1"/>
  <c r="N141" i="20"/>
  <c r="Z141" i="20" s="1"/>
  <c r="M85" i="23" s="1"/>
  <c r="N132" i="20"/>
  <c r="Z132" i="20" s="1"/>
  <c r="M62" i="23" s="1"/>
  <c r="N133" i="20"/>
  <c r="Z133" i="20" s="1"/>
  <c r="M26" i="23" s="1"/>
  <c r="N134" i="20"/>
  <c r="Z134" i="20" s="1"/>
  <c r="M108" i="23" s="1"/>
  <c r="N135" i="20"/>
  <c r="Z135" i="20" s="1"/>
  <c r="M63" i="23" s="1"/>
  <c r="N131" i="20"/>
  <c r="Z131" i="20" s="1"/>
  <c r="M75" i="23" s="1"/>
  <c r="N124" i="20"/>
  <c r="Z124" i="20" s="1"/>
  <c r="M106" i="23" s="1"/>
  <c r="N125" i="20"/>
  <c r="Z125" i="20" s="1"/>
  <c r="M107" i="23" s="1"/>
  <c r="N123" i="20"/>
  <c r="Z123" i="20" s="1"/>
  <c r="M105" i="23" s="1"/>
  <c r="N112" i="20"/>
  <c r="Z112" i="20" s="1"/>
  <c r="M25" i="23" s="1"/>
  <c r="N100" i="20"/>
  <c r="Z100" i="20" s="1"/>
  <c r="M24" i="23" s="1"/>
  <c r="N78" i="20"/>
  <c r="N79" i="20"/>
  <c r="Z79" i="20" s="1"/>
  <c r="M81" i="23" s="1"/>
  <c r="N80" i="20"/>
  <c r="Z80" i="20" s="1"/>
  <c r="M23" i="23" s="1"/>
  <c r="N81" i="20"/>
  <c r="N82" i="20"/>
  <c r="Z82" i="20" s="1"/>
  <c r="M82" i="23" s="1"/>
  <c r="N77" i="20"/>
  <c r="Z77" i="20" s="1"/>
  <c r="M57" i="23" s="1"/>
  <c r="N62" i="20"/>
  <c r="Z62" i="20" s="1"/>
  <c r="M21" i="23" s="1"/>
  <c r="N46" i="20"/>
  <c r="Z46" i="20" s="1"/>
  <c r="M36" i="23" s="1"/>
  <c r="N47" i="20"/>
  <c r="Z47" i="20" s="1"/>
  <c r="M50" i="23" s="1"/>
  <c r="N48" i="20"/>
  <c r="Z48" i="20" s="1"/>
  <c r="M73" i="23" s="1"/>
  <c r="N49" i="20"/>
  <c r="Z49" i="20" s="1"/>
  <c r="M37" i="23" s="1"/>
  <c r="N50" i="20"/>
  <c r="Z50" i="20" s="1"/>
  <c r="M51" i="23" s="1"/>
  <c r="N51" i="20"/>
  <c r="Z51" i="20" s="1"/>
  <c r="M52" i="23" s="1"/>
  <c r="N52" i="20"/>
  <c r="Z52" i="20" s="1"/>
  <c r="M53" i="23" s="1"/>
  <c r="N53" i="20"/>
  <c r="Z53" i="20" s="1"/>
  <c r="M98" i="23" s="1"/>
  <c r="N54" i="20"/>
  <c r="Z54" i="20" s="1"/>
  <c r="M54" i="23" s="1"/>
  <c r="N55" i="20"/>
  <c r="Z55" i="20" s="1"/>
  <c r="M20" i="23" s="1"/>
  <c r="N56" i="20"/>
  <c r="Z56" i="20" s="1"/>
  <c r="M55" i="23" s="1"/>
  <c r="N45" i="20"/>
  <c r="Z45" i="20" s="1"/>
  <c r="M35" i="23" s="1"/>
  <c r="N32" i="20"/>
  <c r="Z32" i="20" s="1"/>
  <c r="N33" i="20"/>
  <c r="Z33" i="20" s="1"/>
  <c r="N34" i="20"/>
  <c r="Z34" i="20" s="1"/>
  <c r="N35" i="20"/>
  <c r="Z35" i="20" s="1"/>
  <c r="N36" i="20"/>
  <c r="Z36" i="20" s="1"/>
  <c r="N37" i="20"/>
  <c r="Z37" i="20" s="1"/>
  <c r="N38" i="20"/>
  <c r="Z38" i="20" s="1"/>
  <c r="N39" i="20"/>
  <c r="Z39" i="20" s="1"/>
  <c r="N31" i="20"/>
  <c r="Z31" i="20" s="1"/>
  <c r="M95" i="23" s="1"/>
  <c r="N15" i="20"/>
  <c r="Z15" i="20" s="1"/>
  <c r="M90" i="23" s="1"/>
  <c r="Z5" i="20"/>
  <c r="M47" i="23" s="1"/>
  <c r="Z6" i="20"/>
  <c r="M30" i="23" s="1"/>
  <c r="Z7" i="20"/>
  <c r="Z8" i="20"/>
  <c r="M68" i="23" s="1"/>
  <c r="Z9" i="20"/>
  <c r="M19" i="23" s="1"/>
  <c r="N4" i="20"/>
  <c r="Z4" i="20" s="1"/>
  <c r="M89" i="23" s="1"/>
  <c r="J100" i="3"/>
  <c r="J88" i="3"/>
  <c r="R78" i="3"/>
  <c r="R79" i="3"/>
  <c r="R80" i="3"/>
  <c r="R81" i="3"/>
  <c r="R82" i="3"/>
  <c r="R77" i="3"/>
  <c r="J62" i="3"/>
  <c r="R46" i="3"/>
  <c r="R47" i="3"/>
  <c r="R48" i="3"/>
  <c r="R49" i="3"/>
  <c r="R50" i="3"/>
  <c r="R51" i="3"/>
  <c r="R52" i="3"/>
  <c r="R53" i="3"/>
  <c r="R54" i="3"/>
  <c r="R55" i="3"/>
  <c r="R56" i="3"/>
  <c r="J45" i="3"/>
  <c r="J31" i="3"/>
  <c r="J15" i="3"/>
  <c r="J4" i="3"/>
  <c r="R151" i="3"/>
  <c r="J150" i="3"/>
  <c r="R142" i="3"/>
  <c r="R143" i="3"/>
  <c r="R144" i="3"/>
  <c r="J141" i="3"/>
  <c r="R132" i="3"/>
  <c r="R133" i="3"/>
  <c r="R134" i="3"/>
  <c r="R135" i="3"/>
  <c r="J131" i="3"/>
  <c r="R124" i="3"/>
  <c r="R125" i="3"/>
  <c r="J123" i="3"/>
  <c r="J112" i="3"/>
  <c r="I133" i="3" l="1"/>
  <c r="G112" i="3"/>
  <c r="I125" i="3"/>
  <c r="H34" i="3"/>
  <c r="H112" i="3"/>
  <c r="H93" i="3"/>
  <c r="D71" i="3"/>
  <c r="I144" i="3"/>
  <c r="H43" i="18" s="1"/>
  <c r="G19" i="3"/>
  <c r="F31" i="18" s="1"/>
  <c r="I6" i="3"/>
  <c r="H30" i="18" s="1"/>
  <c r="G55" i="3"/>
  <c r="F20" i="18" s="1"/>
  <c r="C69" i="3"/>
  <c r="B39" i="18" s="1"/>
  <c r="H103" i="3"/>
  <c r="H88" i="3"/>
  <c r="F134" i="3"/>
  <c r="F112" i="3"/>
  <c r="H5" i="3"/>
  <c r="C125" i="3"/>
  <c r="B107" i="18" s="1"/>
  <c r="I15" i="3"/>
  <c r="D88" i="3"/>
  <c r="I88" i="3"/>
  <c r="H100" i="18" s="1"/>
  <c r="E131" i="3"/>
  <c r="D75" i="18" s="1"/>
  <c r="H133" i="3"/>
  <c r="G26" i="18" s="1"/>
  <c r="F143" i="3"/>
  <c r="F146" i="3" s="1"/>
  <c r="E46" i="3"/>
  <c r="AE14" i="11"/>
  <c r="E141" i="3"/>
  <c r="H131" i="3"/>
  <c r="F37" i="3"/>
  <c r="D151" i="3"/>
  <c r="C151" i="3"/>
  <c r="B109" i="18" s="1"/>
  <c r="H77" i="3"/>
  <c r="G57" i="18" s="1"/>
  <c r="D131" i="3"/>
  <c r="C75" i="18" s="1"/>
  <c r="D150" i="3"/>
  <c r="C64" i="18" s="1"/>
  <c r="I69" i="3"/>
  <c r="H39" i="18" s="1"/>
  <c r="H16" i="3"/>
  <c r="G91" i="18" s="1"/>
  <c r="E115" i="3"/>
  <c r="F133" i="3"/>
  <c r="F132" i="3"/>
  <c r="G49" i="3"/>
  <c r="F23" i="3"/>
  <c r="F101" i="3"/>
  <c r="E65" i="3"/>
  <c r="I67" i="3"/>
  <c r="H7" i="18" s="1"/>
  <c r="E51" i="3"/>
  <c r="D52" i="18" s="1"/>
  <c r="E144" i="3"/>
  <c r="D43" i="18" s="1"/>
  <c r="I117" i="3"/>
  <c r="H42" i="18" s="1"/>
  <c r="D9" i="3"/>
  <c r="C19" i="18" s="1"/>
  <c r="D65" i="3"/>
  <c r="G77" i="3"/>
  <c r="G78" i="3"/>
  <c r="D104" i="3"/>
  <c r="F94" i="3"/>
  <c r="F6" i="3"/>
  <c r="E49" i="3"/>
  <c r="F105" i="3"/>
  <c r="E61" i="18" s="1"/>
  <c r="H21" i="3"/>
  <c r="G69" i="18" s="1"/>
  <c r="H91" i="3"/>
  <c r="G102" i="18" s="1"/>
  <c r="I105" i="3"/>
  <c r="H61" i="18" s="1"/>
  <c r="I19" i="3"/>
  <c r="H31" i="18" s="1"/>
  <c r="G62" i="3"/>
  <c r="F62" i="3"/>
  <c r="H23" i="3"/>
  <c r="D144" i="3"/>
  <c r="I90" i="3"/>
  <c r="C65" i="3"/>
  <c r="B6" i="18" s="1"/>
  <c r="D33" i="3"/>
  <c r="F131" i="3"/>
  <c r="E75" i="18" s="1"/>
  <c r="I7" i="3"/>
  <c r="G66" i="3"/>
  <c r="F38" i="18" s="1"/>
  <c r="H45" i="3"/>
  <c r="G35" i="18" s="1"/>
  <c r="D62" i="3"/>
  <c r="C21" i="18" s="1"/>
  <c r="F53" i="3"/>
  <c r="G37" i="3"/>
  <c r="I25" i="3"/>
  <c r="G141" i="3"/>
  <c r="G93" i="3"/>
  <c r="H89" i="3"/>
  <c r="G65" i="3"/>
  <c r="G36" i="3"/>
  <c r="F96" i="18" s="1"/>
  <c r="F20" i="3"/>
  <c r="E92" i="18" s="1"/>
  <c r="G52" i="3"/>
  <c r="F53" i="18" s="1"/>
  <c r="H66" i="3"/>
  <c r="G38" i="18" s="1"/>
  <c r="E117" i="3"/>
  <c r="D42" i="18" s="1"/>
  <c r="H51" i="3"/>
  <c r="I32" i="3"/>
  <c r="F65" i="3"/>
  <c r="F89" i="3"/>
  <c r="G51" i="3"/>
  <c r="I21" i="3"/>
  <c r="H69" i="18" s="1"/>
  <c r="C8" i="3"/>
  <c r="B68" i="18" s="1"/>
  <c r="D24" i="3"/>
  <c r="C94" i="18" s="1"/>
  <c r="I71" i="3"/>
  <c r="H9" i="18" s="1"/>
  <c r="D18" i="3"/>
  <c r="C48" i="18" s="1"/>
  <c r="I46" i="3"/>
  <c r="H36" i="18" s="1"/>
  <c r="I9" i="3"/>
  <c r="H19" i="18" s="1"/>
  <c r="G39" i="3"/>
  <c r="G102" i="3"/>
  <c r="F71" i="3"/>
  <c r="G4" i="3"/>
  <c r="H50" i="3"/>
  <c r="G51" i="18" s="1"/>
  <c r="H32" i="3"/>
  <c r="F90" i="3"/>
  <c r="E4" i="3"/>
  <c r="D89" i="18" s="1"/>
  <c r="D23" i="3"/>
  <c r="C93" i="18" s="1"/>
  <c r="I68" i="3"/>
  <c r="H8" i="18" s="1"/>
  <c r="H4" i="3"/>
  <c r="G89" i="18" s="1"/>
  <c r="D7" i="3"/>
  <c r="C4" i="18" s="1"/>
  <c r="I112" i="3"/>
  <c r="E20" i="3"/>
  <c r="F80" i="3"/>
  <c r="E101" i="3"/>
  <c r="D58" i="18" s="1"/>
  <c r="E15" i="3"/>
  <c r="D4" i="3"/>
  <c r="E21" i="3"/>
  <c r="H150" i="3"/>
  <c r="G81" i="3"/>
  <c r="F11" i="18" s="1"/>
  <c r="H53" i="3"/>
  <c r="G98" i="18" s="1"/>
  <c r="H49" i="3"/>
  <c r="G37" i="18" s="1"/>
  <c r="D50" i="3"/>
  <c r="C51" i="18" s="1"/>
  <c r="I151" i="3"/>
  <c r="H115" i="3"/>
  <c r="G6" i="3"/>
  <c r="G17" i="3"/>
  <c r="F5" i="18" s="1"/>
  <c r="E67" i="3"/>
  <c r="H15" i="3"/>
  <c r="F52" i="3"/>
  <c r="D90" i="3"/>
  <c r="C12" i="18" s="1"/>
  <c r="D117" i="3"/>
  <c r="C42" i="18" s="1"/>
  <c r="H46" i="3"/>
  <c r="G36" i="18" s="1"/>
  <c r="C16" i="3"/>
  <c r="B91" i="18" s="1"/>
  <c r="C50" i="3"/>
  <c r="B51" i="18" s="1"/>
  <c r="H125" i="3"/>
  <c r="H123" i="3"/>
  <c r="G92" i="3"/>
  <c r="F103" i="18" s="1"/>
  <c r="I50" i="3"/>
  <c r="I102" i="3"/>
  <c r="H6" i="3"/>
  <c r="E62" i="3"/>
  <c r="G5" i="3"/>
  <c r="E16" i="3"/>
  <c r="D91" i="18" s="1"/>
  <c r="E36" i="3"/>
  <c r="D96" i="18" s="1"/>
  <c r="G50" i="3"/>
  <c r="F51" i="18" s="1"/>
  <c r="H31" i="3"/>
  <c r="G95" i="18" s="1"/>
  <c r="F66" i="3"/>
  <c r="E70" i="3"/>
  <c r="D99" i="18" s="1"/>
  <c r="C68" i="3"/>
  <c r="B8" i="18" s="1"/>
  <c r="C143" i="3"/>
  <c r="B76" i="18" s="1"/>
  <c r="C34" i="3"/>
  <c r="B72" i="18" s="1"/>
  <c r="I77" i="3"/>
  <c r="G123" i="3"/>
  <c r="D32" i="3"/>
  <c r="C33" i="18" s="1"/>
  <c r="I45" i="3"/>
  <c r="H35" i="18" s="1"/>
  <c r="I100" i="3"/>
  <c r="H24" i="18" s="1"/>
  <c r="H141" i="3"/>
  <c r="G85" i="18" s="1"/>
  <c r="I78" i="3"/>
  <c r="H10" i="18" s="1"/>
  <c r="E88" i="3"/>
  <c r="G89" i="3"/>
  <c r="E66" i="3"/>
  <c r="D38" i="18" s="1"/>
  <c r="E79" i="3"/>
  <c r="D81" i="18" s="1"/>
  <c r="G64" i="3"/>
  <c r="E81" i="3"/>
  <c r="F16" i="3"/>
  <c r="F4" i="3"/>
  <c r="E89" i="18" s="1"/>
  <c r="D114" i="3"/>
  <c r="C74" i="18" s="1"/>
  <c r="G131" i="3"/>
  <c r="F75" i="18" s="1"/>
  <c r="D68" i="3"/>
  <c r="C8" i="18" s="1"/>
  <c r="AG71" i="11"/>
  <c r="H20" i="3"/>
  <c r="D91" i="3"/>
  <c r="I79" i="3"/>
  <c r="H81" i="18" s="1"/>
  <c r="H33" i="3"/>
  <c r="G71" i="18" s="1"/>
  <c r="I150" i="3"/>
  <c r="D89" i="3"/>
  <c r="G24" i="3"/>
  <c r="D141" i="3"/>
  <c r="C85" i="18" s="1"/>
  <c r="I70" i="3"/>
  <c r="H99" i="18" s="1"/>
  <c r="I106" i="3"/>
  <c r="H13" i="18" s="1"/>
  <c r="G18" i="3"/>
  <c r="F48" i="18" s="1"/>
  <c r="H90" i="3"/>
  <c r="G12" i="18" s="1"/>
  <c r="E150" i="3"/>
  <c r="E37" i="3"/>
  <c r="D80" i="18" s="1"/>
  <c r="G16" i="3"/>
  <c r="H39" i="3"/>
  <c r="G97" i="18" s="1"/>
  <c r="C6" i="3"/>
  <c r="B30" i="18" s="1"/>
  <c r="I22" i="3"/>
  <c r="H106" i="3"/>
  <c r="H67" i="3"/>
  <c r="G7" i="18" s="1"/>
  <c r="C5" i="3"/>
  <c r="B47" i="18" s="1"/>
  <c r="C54" i="3"/>
  <c r="B54" i="18" s="1"/>
  <c r="I65" i="3"/>
  <c r="H6" i="18" s="1"/>
  <c r="H24" i="3"/>
  <c r="G94" i="18" s="1"/>
  <c r="I49" i="3"/>
  <c r="E133" i="3"/>
  <c r="D26" i="18" s="1"/>
  <c r="H132" i="3"/>
  <c r="E94" i="3"/>
  <c r="E77" i="3"/>
  <c r="E114" i="3"/>
  <c r="F55" i="3"/>
  <c r="F49" i="3"/>
  <c r="E37" i="18" s="1"/>
  <c r="F36" i="3"/>
  <c r="E96" i="18" s="1"/>
  <c r="G90" i="3"/>
  <c r="F12" i="18" s="1"/>
  <c r="G45" i="3"/>
  <c r="F35" i="18" s="1"/>
  <c r="H134" i="3"/>
  <c r="G108" i="18" s="1"/>
  <c r="H71" i="3"/>
  <c r="C81" i="3"/>
  <c r="B11" i="18" s="1"/>
  <c r="D25" i="3"/>
  <c r="D48" i="3"/>
  <c r="C73" i="18" s="1"/>
  <c r="D22" i="3"/>
  <c r="I113" i="3"/>
  <c r="G100" i="3"/>
  <c r="G71" i="3"/>
  <c r="F9" i="18" s="1"/>
  <c r="E24" i="3"/>
  <c r="D94" i="18" s="1"/>
  <c r="D53" i="3"/>
  <c r="C98" i="18" s="1"/>
  <c r="H25" i="3"/>
  <c r="G70" i="18" s="1"/>
  <c r="F64" i="3"/>
  <c r="E22" i="18" s="1"/>
  <c r="H70" i="3"/>
  <c r="E6" i="3"/>
  <c r="F46" i="3"/>
  <c r="I4" i="3"/>
  <c r="H89" i="18" s="1"/>
  <c r="H135" i="3"/>
  <c r="G91" i="3"/>
  <c r="F141" i="3"/>
  <c r="E85" i="18" s="1"/>
  <c r="D134" i="3"/>
  <c r="C108" i="18" s="1"/>
  <c r="F114" i="3"/>
  <c r="E74" i="18" s="1"/>
  <c r="G34" i="3"/>
  <c r="F72" i="18" s="1"/>
  <c r="H52" i="3"/>
  <c r="G53" i="18" s="1"/>
  <c r="H22" i="3"/>
  <c r="G32" i="18" s="1"/>
  <c r="I116" i="3"/>
  <c r="G79" i="3"/>
  <c r="F81" i="18" s="1"/>
  <c r="C38" i="18"/>
  <c r="D56" i="3"/>
  <c r="C55" i="18" s="1"/>
  <c r="D113" i="3"/>
  <c r="C84" i="18" s="1"/>
  <c r="C96" i="18"/>
  <c r="D93" i="3"/>
  <c r="C40" i="18" s="1"/>
  <c r="D142" i="3"/>
  <c r="C15" i="18" s="1"/>
  <c r="F56" i="3"/>
  <c r="E55" i="18" s="1"/>
  <c r="F151" i="3"/>
  <c r="E109" i="18" s="1"/>
  <c r="E106" i="3"/>
  <c r="D13" i="18" s="1"/>
  <c r="E47" i="3"/>
  <c r="D50" i="18" s="1"/>
  <c r="E135" i="3"/>
  <c r="D63" i="18" s="1"/>
  <c r="F8" i="3"/>
  <c r="E68" i="18" s="1"/>
  <c r="D94" i="3"/>
  <c r="C41" i="18" s="1"/>
  <c r="I8" i="3"/>
  <c r="H68" i="18" s="1"/>
  <c r="H102" i="3"/>
  <c r="G83" i="18" s="1"/>
  <c r="F24" i="3"/>
  <c r="E94" i="18" s="1"/>
  <c r="F39" i="3"/>
  <c r="E97" i="18" s="1"/>
  <c r="E125" i="3"/>
  <c r="D107" i="18" s="1"/>
  <c r="F5" i="3"/>
  <c r="E47" i="18" s="1"/>
  <c r="F21" i="3"/>
  <c r="E69" i="18" s="1"/>
  <c r="E116" i="3"/>
  <c r="D14" i="18" s="1"/>
  <c r="H36" i="3"/>
  <c r="G96" i="18" s="1"/>
  <c r="H63" i="3"/>
  <c r="G56" i="18" s="1"/>
  <c r="I115" i="3"/>
  <c r="H104" i="18" s="1"/>
  <c r="D8" i="3"/>
  <c r="C68" i="18" s="1"/>
  <c r="G7" i="3"/>
  <c r="F4" i="18" s="1"/>
  <c r="D31" i="3"/>
  <c r="C95" i="18" s="1"/>
  <c r="H116" i="3"/>
  <c r="G14" i="18" s="1"/>
  <c r="D102" i="3"/>
  <c r="C83" i="18" s="1"/>
  <c r="D46" i="3"/>
  <c r="C36" i="18" s="1"/>
  <c r="D133" i="3"/>
  <c r="C26" i="18" s="1"/>
  <c r="F51" i="3"/>
  <c r="E52" i="18" s="1"/>
  <c r="I33" i="3"/>
  <c r="H71" i="18" s="1"/>
  <c r="F125" i="3"/>
  <c r="E107" i="18" s="1"/>
  <c r="E9" i="3"/>
  <c r="D19" i="18" s="1"/>
  <c r="E99" i="18"/>
  <c r="F18" i="3"/>
  <c r="E48" i="18" s="1"/>
  <c r="D19" i="3"/>
  <c r="C31" i="18" s="1"/>
  <c r="F67" i="3"/>
  <c r="E7" i="18" s="1"/>
  <c r="F81" i="3"/>
  <c r="E11" i="18" s="1"/>
  <c r="I24" i="3"/>
  <c r="H94" i="18" s="1"/>
  <c r="I31" i="3"/>
  <c r="H95" i="18" s="1"/>
  <c r="D20" i="3"/>
  <c r="C92" i="18" s="1"/>
  <c r="H7" i="3"/>
  <c r="G4" i="18" s="1"/>
  <c r="H94" i="3"/>
  <c r="G41" i="18" s="1"/>
  <c r="G132" i="3"/>
  <c r="F62" i="18" s="1"/>
  <c r="I37" i="3"/>
  <c r="H80" i="18" s="1"/>
  <c r="G116" i="3"/>
  <c r="F14" i="18" s="1"/>
  <c r="I94" i="3"/>
  <c r="H41" i="18" s="1"/>
  <c r="D69" i="3"/>
  <c r="C39" i="18" s="1"/>
  <c r="D124" i="3"/>
  <c r="C106" i="18" s="1"/>
  <c r="G46" i="3"/>
  <c r="F36" i="18" s="1"/>
  <c r="D16" i="3"/>
  <c r="C91" i="18" s="1"/>
  <c r="D106" i="3"/>
  <c r="C13" i="18" s="1"/>
  <c r="G125" i="3"/>
  <c r="F107" i="18" s="1"/>
  <c r="I82" i="3"/>
  <c r="H82" i="18" s="1"/>
  <c r="I89" i="3"/>
  <c r="H101" i="18" s="1"/>
  <c r="I56" i="3"/>
  <c r="H55" i="18" s="1"/>
  <c r="F82" i="3"/>
  <c r="E82" i="18" s="1"/>
  <c r="E142" i="3"/>
  <c r="D15" i="18" s="1"/>
  <c r="E102" i="3"/>
  <c r="D83" i="18" s="1"/>
  <c r="F33" i="3"/>
  <c r="E71" i="18" s="1"/>
  <c r="E80" i="3"/>
  <c r="D23" i="18" s="1"/>
  <c r="F135" i="3"/>
  <c r="E63" i="18" s="1"/>
  <c r="E92" i="3"/>
  <c r="D103" i="18" s="1"/>
  <c r="G101" i="3"/>
  <c r="F58" i="18" s="1"/>
  <c r="E23" i="3"/>
  <c r="D93" i="18" s="1"/>
  <c r="G114" i="3"/>
  <c r="F74" i="18" s="1"/>
  <c r="G25" i="3"/>
  <c r="F70" i="18" s="1"/>
  <c r="H68" i="3"/>
  <c r="G8" i="18" s="1"/>
  <c r="D132" i="3"/>
  <c r="C62" i="18" s="1"/>
  <c r="G69" i="3"/>
  <c r="F39" i="18" s="1"/>
  <c r="H81" i="3"/>
  <c r="G11" i="18" s="1"/>
  <c r="D125" i="3"/>
  <c r="H101" i="3"/>
  <c r="G58" i="18" s="1"/>
  <c r="D21" i="3"/>
  <c r="C69" i="18" s="1"/>
  <c r="G56" i="3"/>
  <c r="F55" i="18" s="1"/>
  <c r="G47" i="3"/>
  <c r="F50" i="18" s="1"/>
  <c r="I5" i="3"/>
  <c r="H47" i="18" s="1"/>
  <c r="D135" i="3"/>
  <c r="C63" i="18" s="1"/>
  <c r="H105" i="3"/>
  <c r="G61" i="18" s="1"/>
  <c r="I132" i="3"/>
  <c r="H62" i="18" s="1"/>
  <c r="D52" i="3"/>
  <c r="C53" i="18" s="1"/>
  <c r="E90" i="3"/>
  <c r="D12" i="18" s="1"/>
  <c r="I104" i="3"/>
  <c r="H60" i="18" s="1"/>
  <c r="I20" i="3"/>
  <c r="H92" i="18" s="1"/>
  <c r="F106" i="3"/>
  <c r="E13" i="18" s="1"/>
  <c r="E93" i="3"/>
  <c r="D40" i="18" s="1"/>
  <c r="E22" i="3"/>
  <c r="D32" i="18" s="1"/>
  <c r="F93" i="3"/>
  <c r="E40" i="18" s="1"/>
  <c r="G53" i="3"/>
  <c r="F98" i="18" s="1"/>
  <c r="E71" i="3"/>
  <c r="D9" i="18" s="1"/>
  <c r="I134" i="3"/>
  <c r="H108" i="18" s="1"/>
  <c r="E8" i="3"/>
  <c r="D68" i="18" s="1"/>
  <c r="H79" i="3"/>
  <c r="G81" i="18" s="1"/>
  <c r="H55" i="3"/>
  <c r="G20" i="18" s="1"/>
  <c r="H69" i="3"/>
  <c r="G39" i="18" s="1"/>
  <c r="D64" i="3"/>
  <c r="C22" i="18" s="1"/>
  <c r="H117" i="3"/>
  <c r="G42" i="18" s="1"/>
  <c r="H56" i="3"/>
  <c r="G55" i="18" s="1"/>
  <c r="H47" i="3"/>
  <c r="G50" i="18" s="1"/>
  <c r="G20" i="3"/>
  <c r="F92" i="18" s="1"/>
  <c r="I38" i="3"/>
  <c r="H49" i="18" s="1"/>
  <c r="D80" i="3"/>
  <c r="C23" i="18" s="1"/>
  <c r="D37" i="3"/>
  <c r="C80" i="18" s="1"/>
  <c r="D35" i="3"/>
  <c r="C34" i="18" s="1"/>
  <c r="G33" i="3"/>
  <c r="F71" i="18" s="1"/>
  <c r="I47" i="3"/>
  <c r="H50" i="18" s="1"/>
  <c r="D115" i="3"/>
  <c r="C104" i="18" s="1"/>
  <c r="G82" i="3"/>
  <c r="G23" i="3"/>
  <c r="F93" i="18" s="1"/>
  <c r="I142" i="3"/>
  <c r="H15" i="18" s="1"/>
  <c r="E124" i="3"/>
  <c r="D106" i="18" s="1"/>
  <c r="F69" i="3"/>
  <c r="E39" i="18" s="1"/>
  <c r="G115" i="3"/>
  <c r="F104" i="18" s="1"/>
  <c r="E104" i="3"/>
  <c r="D60" i="18" s="1"/>
  <c r="F31" i="3"/>
  <c r="E95" i="18" s="1"/>
  <c r="D70" i="3"/>
  <c r="C99" i="18" s="1"/>
  <c r="F32" i="3"/>
  <c r="E33" i="18" s="1"/>
  <c r="D55" i="3"/>
  <c r="C20" i="18" s="1"/>
  <c r="G8" i="3"/>
  <c r="F68" i="18" s="1"/>
  <c r="D143" i="3"/>
  <c r="C76" i="18" s="1"/>
  <c r="H151" i="3"/>
  <c r="G109" i="18" s="1"/>
  <c r="D34" i="3"/>
  <c r="C72" i="18" s="1"/>
  <c r="G106" i="3"/>
  <c r="F13" i="18" s="1"/>
  <c r="G67" i="3"/>
  <c r="F7" i="18" s="1"/>
  <c r="D5" i="3"/>
  <c r="C47" i="18" s="1"/>
  <c r="D39" i="3"/>
  <c r="C97" i="18" s="1"/>
  <c r="I35" i="3"/>
  <c r="H34" i="18" s="1"/>
  <c r="D82" i="3"/>
  <c r="C82" i="18" s="1"/>
  <c r="I17" i="3"/>
  <c r="H5" i="18" s="1"/>
  <c r="H82" i="3"/>
  <c r="G82" i="18" s="1"/>
  <c r="F142" i="3"/>
  <c r="E15" i="18" s="1"/>
  <c r="H64" i="3"/>
  <c r="E143" i="3"/>
  <c r="D76" i="18" s="1"/>
  <c r="F48" i="3"/>
  <c r="E73" i="18" s="1"/>
  <c r="E91" i="3"/>
  <c r="D102" i="18" s="1"/>
  <c r="E103" i="3"/>
  <c r="D59" i="18" s="1"/>
  <c r="E34" i="3"/>
  <c r="D72" i="18" s="1"/>
  <c r="F68" i="3"/>
  <c r="E8" i="18" s="1"/>
  <c r="F25" i="3"/>
  <c r="E70" i="18" s="1"/>
  <c r="F116" i="3"/>
  <c r="E14" i="18" s="1"/>
  <c r="H144" i="3"/>
  <c r="G43" i="18" s="1"/>
  <c r="E50" i="3"/>
  <c r="D51" i="18" s="1"/>
  <c r="H37" i="3"/>
  <c r="G80" i="18" s="1"/>
  <c r="H8" i="3"/>
  <c r="G68" i="18" s="1"/>
  <c r="I81" i="3"/>
  <c r="H11" i="18" s="1"/>
  <c r="G113" i="3"/>
  <c r="F84" i="18" s="1"/>
  <c r="D6" i="3"/>
  <c r="C30" i="18" s="1"/>
  <c r="I143" i="3"/>
  <c r="H76" i="18" s="1"/>
  <c r="G9" i="3"/>
  <c r="F19" i="18" s="1"/>
  <c r="I23" i="3"/>
  <c r="H93" i="18" s="1"/>
  <c r="H38" i="3"/>
  <c r="G49" i="18" s="1"/>
  <c r="G124" i="3"/>
  <c r="F106" i="18" s="1"/>
  <c r="D63" i="3"/>
  <c r="C56" i="18" s="1"/>
  <c r="I114" i="3"/>
  <c r="H74" i="18" s="1"/>
  <c r="F124" i="3"/>
  <c r="E106" i="18" s="1"/>
  <c r="I93" i="3"/>
  <c r="H40" i="18" s="1"/>
  <c r="E39" i="3"/>
  <c r="D97" i="18" s="1"/>
  <c r="E56" i="3"/>
  <c r="D55" i="18" s="1"/>
  <c r="F63" i="3"/>
  <c r="E56" i="18" s="1"/>
  <c r="G31" i="3"/>
  <c r="F95" i="18" s="1"/>
  <c r="F113" i="3"/>
  <c r="E84" i="18" s="1"/>
  <c r="F38" i="3"/>
  <c r="E49" i="18" s="1"/>
  <c r="G22" i="3"/>
  <c r="F32" i="18" s="1"/>
  <c r="H19" i="3"/>
  <c r="G31" i="18" s="1"/>
  <c r="G63" i="3"/>
  <c r="F56" i="18" s="1"/>
  <c r="E63" i="3"/>
  <c r="D56" i="18" s="1"/>
  <c r="E113" i="3"/>
  <c r="D84" i="18" s="1"/>
  <c r="G68" i="3"/>
  <c r="F8" i="18" s="1"/>
  <c r="G54" i="3"/>
  <c r="F54" i="18" s="1"/>
  <c r="I51" i="3"/>
  <c r="H52" i="18" s="1"/>
  <c r="G35" i="3"/>
  <c r="F34" i="18" s="1"/>
  <c r="H113" i="3"/>
  <c r="G84" i="18" s="1"/>
  <c r="G142" i="3"/>
  <c r="F15" i="18" s="1"/>
  <c r="H9" i="3"/>
  <c r="G19" i="18" s="1"/>
  <c r="I92" i="3"/>
  <c r="H103" i="18" s="1"/>
  <c r="D54" i="3"/>
  <c r="C54" i="18" s="1"/>
  <c r="I53" i="3"/>
  <c r="H98" i="18" s="1"/>
  <c r="G38" i="3"/>
  <c r="F49" i="18" s="1"/>
  <c r="H124" i="3"/>
  <c r="G106" i="18" s="1"/>
  <c r="G70" i="3"/>
  <c r="F99" i="18" s="1"/>
  <c r="F78" i="3"/>
  <c r="E10" i="18" s="1"/>
  <c r="F92" i="3"/>
  <c r="E103" i="18" s="1"/>
  <c r="I124" i="3"/>
  <c r="H106" i="18" s="1"/>
  <c r="H65" i="3"/>
  <c r="G6" i="18" s="1"/>
  <c r="E69" i="3"/>
  <c r="D39" i="18" s="1"/>
  <c r="F102" i="3"/>
  <c r="E83" i="18" s="1"/>
  <c r="G105" i="3"/>
  <c r="F61" i="18" s="1"/>
  <c r="F91" i="3"/>
  <c r="E102" i="18" s="1"/>
  <c r="F115" i="3"/>
  <c r="E104" i="18" s="1"/>
  <c r="H114" i="3"/>
  <c r="G74" i="18" s="1"/>
  <c r="F47" i="3"/>
  <c r="E50" i="18" s="1"/>
  <c r="E54" i="3"/>
  <c r="D54" i="18" s="1"/>
  <c r="H80" i="3"/>
  <c r="G23" i="18" s="1"/>
  <c r="H54" i="3"/>
  <c r="G54" i="18" s="1"/>
  <c r="I91" i="3"/>
  <c r="H102" i="18" s="1"/>
  <c r="G143" i="3"/>
  <c r="F76" i="18" s="1"/>
  <c r="D81" i="3"/>
  <c r="C11" i="18" s="1"/>
  <c r="H35" i="3"/>
  <c r="G34" i="18" s="1"/>
  <c r="G48" i="3"/>
  <c r="F73" i="18" s="1"/>
  <c r="D49" i="3"/>
  <c r="C37" i="18" s="1"/>
  <c r="D47" i="3"/>
  <c r="C50" i="18" s="1"/>
  <c r="H142" i="3"/>
  <c r="G15" i="18" s="1"/>
  <c r="G21" i="3"/>
  <c r="F69" i="18" s="1"/>
  <c r="I54" i="3"/>
  <c r="H54" i="18" s="1"/>
  <c r="I80" i="3"/>
  <c r="H23" i="18" s="1"/>
  <c r="I135" i="3"/>
  <c r="H63" i="18" s="1"/>
  <c r="D67" i="3"/>
  <c r="C7" i="18" s="1"/>
  <c r="G32" i="3"/>
  <c r="F33" i="18" s="1"/>
  <c r="I103" i="3"/>
  <c r="H59" i="18" s="1"/>
  <c r="G151" i="3"/>
  <c r="G153" i="3" s="1"/>
  <c r="F7" i="3"/>
  <c r="E4" i="18" s="1"/>
  <c r="E32" i="3"/>
  <c r="D33" i="18" s="1"/>
  <c r="E78" i="3"/>
  <c r="D10" i="18" s="1"/>
  <c r="E134" i="3"/>
  <c r="D108" i="18" s="1"/>
  <c r="F22" i="3"/>
  <c r="E32" i="18" s="1"/>
  <c r="F54" i="3"/>
  <c r="E54" i="18" s="1"/>
  <c r="D103" i="3"/>
  <c r="C59" i="18" s="1"/>
  <c r="G144" i="3"/>
  <c r="F43" i="18" s="1"/>
  <c r="H17" i="3"/>
  <c r="G5" i="18" s="1"/>
  <c r="G80" i="3"/>
  <c r="F23" i="18" s="1"/>
  <c r="H48" i="3"/>
  <c r="G73" i="18" s="1"/>
  <c r="I16" i="3"/>
  <c r="H91" i="18" s="1"/>
  <c r="I34" i="3"/>
  <c r="H72" i="18" s="1"/>
  <c r="I39" i="3"/>
  <c r="H97" i="18" s="1"/>
  <c r="F9" i="3"/>
  <c r="E19" i="18" s="1"/>
  <c r="I63" i="3"/>
  <c r="H56" i="18" s="1"/>
  <c r="E48" i="3"/>
  <c r="D73" i="18" s="1"/>
  <c r="E82" i="3"/>
  <c r="D82" i="18" s="1"/>
  <c r="E132" i="3"/>
  <c r="D62" i="18" s="1"/>
  <c r="F50" i="3"/>
  <c r="E51" i="18" s="1"/>
  <c r="H109" i="18"/>
  <c r="G104" i="18"/>
  <c r="F30" i="18"/>
  <c r="E43" i="18"/>
  <c r="C79" i="3"/>
  <c r="B81" i="18" s="1"/>
  <c r="F89" i="18"/>
  <c r="G33" i="18"/>
  <c r="E12" i="18"/>
  <c r="C10" i="18"/>
  <c r="C49" i="3"/>
  <c r="B37" i="18" s="1"/>
  <c r="E38" i="18"/>
  <c r="G107" i="18"/>
  <c r="G105" i="18"/>
  <c r="H51" i="18"/>
  <c r="H83" i="18"/>
  <c r="G30" i="18"/>
  <c r="C89" i="18"/>
  <c r="G47" i="18"/>
  <c r="C114" i="3"/>
  <c r="B74" i="18" s="1"/>
  <c r="C135" i="3"/>
  <c r="B63" i="18" s="1"/>
  <c r="D7" i="18"/>
  <c r="C5" i="18"/>
  <c r="C57" i="18"/>
  <c r="G92" i="18"/>
  <c r="C102" i="18"/>
  <c r="C101" i="18"/>
  <c r="F94" i="18"/>
  <c r="C36" i="3"/>
  <c r="B96" i="18" s="1"/>
  <c r="C92" i="3"/>
  <c r="B103" i="18" s="1"/>
  <c r="F47" i="18"/>
  <c r="C23" i="3"/>
  <c r="B93" i="18" s="1"/>
  <c r="H32" i="18"/>
  <c r="G13" i="18"/>
  <c r="C91" i="3"/>
  <c r="B102" i="18" s="1"/>
  <c r="C22" i="3"/>
  <c r="B32" i="18" s="1"/>
  <c r="C89" i="3"/>
  <c r="B101" i="18" s="1"/>
  <c r="C38" i="3"/>
  <c r="B49" i="18" s="1"/>
  <c r="H37" i="18"/>
  <c r="G62" i="18"/>
  <c r="F101" i="18"/>
  <c r="F22" i="18"/>
  <c r="D11" i="18"/>
  <c r="E91" i="18"/>
  <c r="C45" i="3"/>
  <c r="B35" i="18" s="1"/>
  <c r="C109" i="18"/>
  <c r="C70" i="18"/>
  <c r="C32" i="18"/>
  <c r="C131" i="3"/>
  <c r="B75" i="18" s="1"/>
  <c r="H84" i="18"/>
  <c r="C101" i="3"/>
  <c r="B58" i="18" s="1"/>
  <c r="F91" i="18"/>
  <c r="C52" i="18"/>
  <c r="E31" i="18"/>
  <c r="G10" i="18"/>
  <c r="C132" i="3"/>
  <c r="B62" i="18" s="1"/>
  <c r="D104" i="18"/>
  <c r="E26" i="18"/>
  <c r="E62" i="18"/>
  <c r="D41" i="18"/>
  <c r="D57" i="18"/>
  <c r="D74" i="18"/>
  <c r="E20" i="18"/>
  <c r="E80" i="18"/>
  <c r="C103" i="18"/>
  <c r="G76" i="18"/>
  <c r="C61" i="18"/>
  <c r="AE31" i="11"/>
  <c r="C6" i="18"/>
  <c r="F26" i="18"/>
  <c r="H38" i="18"/>
  <c r="F10" i="18"/>
  <c r="C33" i="3"/>
  <c r="B71" i="18" s="1"/>
  <c r="H58" i="18"/>
  <c r="C60" i="18"/>
  <c r="H73" i="18"/>
  <c r="E42" i="18"/>
  <c r="D101" i="18"/>
  <c r="D95" i="18"/>
  <c r="C77" i="3"/>
  <c r="B57" i="18" s="1"/>
  <c r="D61" i="18"/>
  <c r="G99" i="18"/>
  <c r="AA83" i="11"/>
  <c r="D30" i="18"/>
  <c r="E36" i="18"/>
  <c r="G63" i="18"/>
  <c r="F102" i="18"/>
  <c r="C81" i="18"/>
  <c r="D34" i="18"/>
  <c r="H53" i="18"/>
  <c r="C78" i="3"/>
  <c r="B10" i="18" s="1"/>
  <c r="G60" i="18"/>
  <c r="H22" i="18"/>
  <c r="C71" i="18"/>
  <c r="C93" i="3"/>
  <c r="B40" i="18" s="1"/>
  <c r="C142" i="3"/>
  <c r="B15" i="18" s="1"/>
  <c r="C104" i="3"/>
  <c r="B60" i="18" s="1"/>
  <c r="C103" i="3"/>
  <c r="B59" i="18" s="1"/>
  <c r="H4" i="18"/>
  <c r="C17" i="3"/>
  <c r="B5" i="18" s="1"/>
  <c r="F37" i="18"/>
  <c r="E93" i="18"/>
  <c r="E58" i="18"/>
  <c r="D6" i="18"/>
  <c r="C144" i="3"/>
  <c r="B43" i="18" s="1"/>
  <c r="C18" i="3"/>
  <c r="B48" i="18" s="1"/>
  <c r="C64" i="3"/>
  <c r="B22" i="18" s="1"/>
  <c r="F40" i="18"/>
  <c r="H48" i="18"/>
  <c r="F60" i="18"/>
  <c r="G101" i="18"/>
  <c r="C37" i="3"/>
  <c r="B80" i="18" s="1"/>
  <c r="AG52" i="11"/>
  <c r="F6" i="18"/>
  <c r="H107" i="18"/>
  <c r="D4" i="18"/>
  <c r="E41" i="18"/>
  <c r="F21" i="18"/>
  <c r="E59" i="18"/>
  <c r="E30" i="18"/>
  <c r="D37" i="18"/>
  <c r="G93" i="18"/>
  <c r="C43" i="18"/>
  <c r="H12" i="18"/>
  <c r="C58" i="18"/>
  <c r="C32" i="3"/>
  <c r="B33" i="18" s="1"/>
  <c r="D69" i="18"/>
  <c r="G72" i="18"/>
  <c r="G9" i="18"/>
  <c r="C25" i="18"/>
  <c r="G48" i="18"/>
  <c r="C66" i="3"/>
  <c r="B38" i="18" s="1"/>
  <c r="G40" i="18"/>
  <c r="W21" i="11"/>
  <c r="C9" i="18"/>
  <c r="F59" i="18"/>
  <c r="C7" i="3"/>
  <c r="B4" i="18" s="1"/>
  <c r="H20" i="18"/>
  <c r="E90" i="18"/>
  <c r="D71" i="18"/>
  <c r="F97" i="18"/>
  <c r="F83" i="18"/>
  <c r="E60" i="18"/>
  <c r="D109" i="18"/>
  <c r="D36" i="18"/>
  <c r="E9" i="18"/>
  <c r="F63" i="18"/>
  <c r="E98" i="18"/>
  <c r="F80" i="18"/>
  <c r="E81" i="18"/>
  <c r="H70" i="18"/>
  <c r="H96" i="18"/>
  <c r="E5" i="18"/>
  <c r="D8" i="18"/>
  <c r="C123" i="3"/>
  <c r="B105" i="18" s="1"/>
  <c r="C49" i="18"/>
  <c r="E34" i="18"/>
  <c r="G103" i="18"/>
  <c r="C90" i="3"/>
  <c r="B12" i="18" s="1"/>
  <c r="F41" i="18"/>
  <c r="C71" i="3"/>
  <c r="B9" i="18" s="1"/>
  <c r="C24" i="3"/>
  <c r="B94" i="18" s="1"/>
  <c r="G59" i="18"/>
  <c r="C106" i="3"/>
  <c r="B13" i="18" s="1"/>
  <c r="E108" i="18"/>
  <c r="H75" i="18"/>
  <c r="D92" i="18"/>
  <c r="F42" i="18"/>
  <c r="F108" i="18"/>
  <c r="D53" i="18"/>
  <c r="D98" i="18"/>
  <c r="E23" i="18"/>
  <c r="C14" i="18"/>
  <c r="D5" i="18"/>
  <c r="E72" i="18"/>
  <c r="G52" i="18"/>
  <c r="H33" i="18"/>
  <c r="D48" i="18"/>
  <c r="E6" i="18"/>
  <c r="E101" i="18"/>
  <c r="F52" i="18"/>
  <c r="C150" i="3"/>
  <c r="B64" i="18" s="1"/>
  <c r="C46" i="3"/>
  <c r="B36" i="18" s="1"/>
  <c r="E53" i="18"/>
  <c r="C4" i="3"/>
  <c r="B89" i="18" s="1"/>
  <c r="F57" i="18"/>
  <c r="D24" i="18"/>
  <c r="D105" i="18"/>
  <c r="E100" i="18"/>
  <c r="C24" i="18"/>
  <c r="G24" i="18"/>
  <c r="B25" i="18"/>
  <c r="F25" i="18"/>
  <c r="B90" i="18"/>
  <c r="G21" i="18"/>
  <c r="E21" i="18"/>
  <c r="E57" i="18"/>
  <c r="G100" i="18"/>
  <c r="E25" i="18"/>
  <c r="G64" i="18"/>
  <c r="H105" i="18"/>
  <c r="E64" i="18"/>
  <c r="E24" i="18"/>
  <c r="C35" i="18"/>
  <c r="C90" i="18"/>
  <c r="B95" i="18"/>
  <c r="D90" i="18"/>
  <c r="G25" i="18"/>
  <c r="B100" i="18"/>
  <c r="H57" i="18"/>
  <c r="H85" i="18"/>
  <c r="F105" i="18"/>
  <c r="D25" i="18"/>
  <c r="C105" i="18"/>
  <c r="E35" i="18"/>
  <c r="G90" i="18"/>
  <c r="F100" i="18"/>
  <c r="C100" i="18"/>
  <c r="H64" i="18"/>
  <c r="I152" i="3"/>
  <c r="I153" i="3"/>
  <c r="E105" i="18"/>
  <c r="D85" i="18"/>
  <c r="D21" i="18"/>
  <c r="G75" i="18"/>
  <c r="F90" i="18"/>
  <c r="F64" i="18"/>
  <c r="D100" i="18"/>
  <c r="D35" i="18"/>
  <c r="F85" i="18"/>
  <c r="B24" i="18"/>
  <c r="F24" i="18"/>
  <c r="D64" i="18"/>
  <c r="E153" i="3"/>
  <c r="E152" i="3"/>
  <c r="H90" i="18"/>
  <c r="Z90" i="20"/>
  <c r="AL90" i="20" s="1"/>
  <c r="M12" i="23"/>
  <c r="AL36" i="20"/>
  <c r="M96" i="23"/>
  <c r="AL91" i="20"/>
  <c r="M102" i="23"/>
  <c r="AL89" i="20"/>
  <c r="M101" i="23"/>
  <c r="AL92" i="20"/>
  <c r="M103" i="23"/>
  <c r="AL39" i="20"/>
  <c r="M97" i="23"/>
  <c r="AL37" i="20"/>
  <c r="M80" i="23"/>
  <c r="AL34" i="20"/>
  <c r="M72" i="23"/>
  <c r="AL33" i="20"/>
  <c r="M71" i="23"/>
  <c r="AL38" i="20"/>
  <c r="M49" i="23"/>
  <c r="AL35" i="20"/>
  <c r="M34" i="23"/>
  <c r="AL32" i="20"/>
  <c r="M33" i="23"/>
  <c r="Z78" i="20"/>
  <c r="AL78" i="20" s="1"/>
  <c r="M10" i="23"/>
  <c r="Z142" i="20"/>
  <c r="AL142" i="20" s="1"/>
  <c r="M15" i="23"/>
  <c r="Z81" i="20"/>
  <c r="AL81" i="20" s="1"/>
  <c r="M11" i="23"/>
  <c r="R15" i="3"/>
  <c r="Z15" i="3" s="1"/>
  <c r="I90" i="18"/>
  <c r="R123" i="3"/>
  <c r="Z123" i="3" s="1"/>
  <c r="I105" i="18"/>
  <c r="R88" i="3"/>
  <c r="Z88" i="3" s="1"/>
  <c r="I100" i="18"/>
  <c r="R31" i="3"/>
  <c r="Z31" i="3" s="1"/>
  <c r="I95" i="18"/>
  <c r="R4" i="3"/>
  <c r="Z4" i="3" s="1"/>
  <c r="I89" i="18"/>
  <c r="R141" i="3"/>
  <c r="Z141" i="3" s="1"/>
  <c r="I85" i="18"/>
  <c r="R131" i="3"/>
  <c r="Z131" i="3" s="1"/>
  <c r="I75" i="18"/>
  <c r="R150" i="3"/>
  <c r="Z150" i="3" s="1"/>
  <c r="I64" i="18"/>
  <c r="R45" i="3"/>
  <c r="Z45" i="3" s="1"/>
  <c r="I35" i="18"/>
  <c r="R62" i="3"/>
  <c r="Z62" i="3" s="1"/>
  <c r="I21" i="18"/>
  <c r="R100" i="3"/>
  <c r="Z100" i="3" s="1"/>
  <c r="I24" i="18"/>
  <c r="R112" i="3"/>
  <c r="Z112" i="3" s="1"/>
  <c r="I25" i="18"/>
  <c r="AB62" i="11"/>
  <c r="Y70" i="11"/>
  <c r="AD23" i="11"/>
  <c r="AC85" i="11"/>
  <c r="AA86" i="11"/>
  <c r="Y72" i="11"/>
  <c r="AG6" i="11"/>
  <c r="AG63" i="11"/>
  <c r="AE8" i="11"/>
  <c r="AG51" i="11"/>
  <c r="AB44" i="11"/>
  <c r="X36" i="11"/>
  <c r="AB56" i="11"/>
  <c r="AD76" i="11"/>
  <c r="X29" i="11"/>
  <c r="AE33" i="11"/>
  <c r="W40" i="11"/>
  <c r="AC81" i="11"/>
  <c r="W89" i="11"/>
  <c r="AA34" i="11"/>
  <c r="Z35" i="11"/>
  <c r="AE27" i="11"/>
  <c r="Z67" i="11"/>
  <c r="AC75" i="11"/>
  <c r="AA37" i="11"/>
  <c r="AC49" i="11"/>
  <c r="AE11" i="11"/>
  <c r="AC15" i="11"/>
  <c r="AE28" i="11"/>
  <c r="AC48" i="11"/>
  <c r="AA66" i="11"/>
  <c r="Y12" i="11"/>
  <c r="AA59" i="11"/>
  <c r="G90" i="20" s="1"/>
  <c r="Z48" i="3"/>
  <c r="Z80" i="3"/>
  <c r="AL53" i="20"/>
  <c r="AL123" i="20"/>
  <c r="AL141" i="20"/>
  <c r="Z135" i="3"/>
  <c r="AL54" i="20"/>
  <c r="Z134" i="3"/>
  <c r="Z133" i="3"/>
  <c r="Z47" i="3"/>
  <c r="Z79" i="3"/>
  <c r="AL52" i="20"/>
  <c r="AL100" i="20"/>
  <c r="AL144" i="20"/>
  <c r="Z132" i="3"/>
  <c r="Z46" i="3"/>
  <c r="Z78" i="3"/>
  <c r="AL4" i="20"/>
  <c r="AL51" i="20"/>
  <c r="AL77" i="20"/>
  <c r="AL143" i="20"/>
  <c r="AL82" i="20"/>
  <c r="Z49" i="3"/>
  <c r="AL50" i="20"/>
  <c r="Z144" i="3"/>
  <c r="Z56" i="3"/>
  <c r="AL9" i="20"/>
  <c r="AL49" i="20"/>
  <c r="Z143" i="3"/>
  <c r="Z55" i="3"/>
  <c r="AL8" i="20"/>
  <c r="AL48" i="20"/>
  <c r="AL80" i="20"/>
  <c r="AL125" i="20"/>
  <c r="Z81" i="3"/>
  <c r="AL132" i="20"/>
  <c r="Z54" i="3"/>
  <c r="Z53" i="3"/>
  <c r="AL6" i="20"/>
  <c r="AL31" i="20"/>
  <c r="AL46" i="20"/>
  <c r="AL112" i="20"/>
  <c r="AL131" i="20"/>
  <c r="Z142" i="3"/>
  <c r="AL79" i="20"/>
  <c r="Z125" i="3"/>
  <c r="Z151" i="3"/>
  <c r="Z52" i="3"/>
  <c r="AL5" i="20"/>
  <c r="AL45" i="20"/>
  <c r="AL62" i="20"/>
  <c r="AL88" i="20"/>
  <c r="AL135" i="20"/>
  <c r="AL124" i="20"/>
  <c r="Z124" i="3"/>
  <c r="Z51" i="3"/>
  <c r="Z77" i="3"/>
  <c r="AL15" i="20"/>
  <c r="AL56" i="20"/>
  <c r="AL134" i="20"/>
  <c r="AL7" i="20"/>
  <c r="AL47" i="20"/>
  <c r="Z50" i="3"/>
  <c r="Z82" i="3"/>
  <c r="AL55" i="20"/>
  <c r="AL133" i="20"/>
  <c r="AL150" i="20"/>
  <c r="AL151" i="20"/>
  <c r="AC28" i="11"/>
  <c r="AG28" i="11"/>
  <c r="AF28" i="11"/>
  <c r="AB28" i="11"/>
  <c r="AA28" i="11"/>
  <c r="AD28" i="11"/>
  <c r="Z28" i="11"/>
  <c r="W28" i="11"/>
  <c r="Y28" i="11"/>
  <c r="X28" i="11"/>
  <c r="AG75" i="11"/>
  <c r="X51" i="11"/>
  <c r="D77" i="20" s="1"/>
  <c r="AC51" i="11"/>
  <c r="AD51" i="11"/>
  <c r="W11" i="11"/>
  <c r="AA11" i="11"/>
  <c r="AD11" i="11"/>
  <c r="X75" i="11"/>
  <c r="AB11" i="11"/>
  <c r="AF75" i="11"/>
  <c r="AE75" i="11"/>
  <c r="AB29" i="11"/>
  <c r="AG29" i="11"/>
  <c r="AE34" i="11"/>
  <c r="AA29" i="11"/>
  <c r="X34" i="11"/>
  <c r="AD29" i="11"/>
  <c r="Z34" i="11"/>
  <c r="AF29" i="11"/>
  <c r="AB34" i="11"/>
  <c r="AE29" i="11"/>
  <c r="AC34" i="11"/>
  <c r="AD34" i="11"/>
  <c r="AF34" i="11"/>
  <c r="Y34" i="11"/>
  <c r="AD59" i="11"/>
  <c r="W59" i="11"/>
  <c r="Y59" i="11"/>
  <c r="X59" i="11"/>
  <c r="AF59" i="11"/>
  <c r="Z59" i="11"/>
  <c r="AC59" i="11"/>
  <c r="AG59" i="11"/>
  <c r="Y81" i="11"/>
  <c r="Z81" i="11"/>
  <c r="Y27" i="11"/>
  <c r="Y51" i="11"/>
  <c r="AE51" i="11"/>
  <c r="X81" i="11"/>
  <c r="AA51" i="11"/>
  <c r="AD81" i="11"/>
  <c r="AF51" i="11"/>
  <c r="AE81" i="11"/>
  <c r="Z51" i="11"/>
  <c r="Y29" i="11"/>
  <c r="Z29" i="11"/>
  <c r="AE59" i="11"/>
  <c r="Z83" i="11"/>
  <c r="W83" i="11"/>
  <c r="AG83" i="11"/>
  <c r="AD83" i="11"/>
  <c r="AF83" i="11"/>
  <c r="AC56" i="11"/>
  <c r="X67" i="11"/>
  <c r="AB67" i="11"/>
  <c r="AF11" i="11"/>
  <c r="AF81" i="11"/>
  <c r="AA75" i="11"/>
  <c r="AD56" i="11"/>
  <c r="AG11" i="11"/>
  <c r="AG81" i="11"/>
  <c r="W75" i="11"/>
  <c r="AD67" i="11"/>
  <c r="Y11" i="11"/>
  <c r="AC83" i="11"/>
  <c r="Y75" i="11"/>
  <c r="AE35" i="11"/>
  <c r="K51" i="20" s="1"/>
  <c r="AB35" i="11"/>
  <c r="AF67" i="11"/>
  <c r="AF27" i="11"/>
  <c r="AC66" i="11"/>
  <c r="W67" i="11"/>
  <c r="AD49" i="11"/>
  <c r="Y67" i="11"/>
  <c r="E103" i="20" s="1"/>
  <c r="Y83" i="11"/>
  <c r="Z11" i="11"/>
  <c r="AC67" i="11"/>
  <c r="AG34" i="11"/>
  <c r="M50" i="20" s="1"/>
  <c r="W29" i="11"/>
  <c r="AC11" i="11"/>
  <c r="AA81" i="11"/>
  <c r="AB59" i="11"/>
  <c r="X83" i="11"/>
  <c r="AE67" i="11"/>
  <c r="W51" i="11"/>
  <c r="AB51" i="11"/>
  <c r="Z75" i="11"/>
  <c r="AG66" i="11"/>
  <c r="AA67" i="11"/>
  <c r="AG67" i="11"/>
  <c r="W81" i="11"/>
  <c r="AB81" i="11"/>
  <c r="AE83" i="11"/>
  <c r="K134" i="20" s="1"/>
  <c r="AB75" i="11"/>
  <c r="W34" i="11"/>
  <c r="AC29" i="11"/>
  <c r="X66" i="11"/>
  <c r="X11" i="11"/>
  <c r="X86" i="11"/>
  <c r="Y35" i="11"/>
  <c r="AB83" i="11"/>
  <c r="AD75" i="11"/>
  <c r="J116" i="20" s="1"/>
  <c r="Z66" i="11"/>
  <c r="X74" i="11"/>
  <c r="AE66" i="11"/>
  <c r="AF37" i="11"/>
  <c r="AB66" i="11"/>
  <c r="W66" i="11"/>
  <c r="AD66" i="11"/>
  <c r="AF66" i="11"/>
  <c r="AA76" i="11"/>
  <c r="Y66" i="11"/>
  <c r="AD74" i="11"/>
  <c r="AA40" i="11"/>
  <c r="AB74" i="11"/>
  <c r="AA35" i="11"/>
  <c r="X76" i="11"/>
  <c r="X35" i="11"/>
  <c r="D51" i="20" s="1"/>
  <c r="Z37" i="11"/>
  <c r="AG35" i="11"/>
  <c r="AC35" i="11"/>
  <c r="AD35" i="11"/>
  <c r="AG74" i="11"/>
  <c r="M115" i="20" s="1"/>
  <c r="AD37" i="11"/>
  <c r="W35" i="11"/>
  <c r="AF35" i="11"/>
  <c r="L51" i="20" s="1"/>
  <c r="AA27" i="11"/>
  <c r="AB37" i="11"/>
  <c r="W33" i="11"/>
  <c r="X37" i="11"/>
  <c r="Y37" i="11"/>
  <c r="AC37" i="11"/>
  <c r="AF33" i="11"/>
  <c r="AE37" i="11"/>
  <c r="AG37" i="11"/>
  <c r="W37" i="11"/>
  <c r="C53" i="20" s="1"/>
  <c r="W86" i="11"/>
  <c r="W49" i="11"/>
  <c r="AE49" i="11"/>
  <c r="AG76" i="11"/>
  <c r="AE56" i="11"/>
  <c r="AB49" i="11"/>
  <c r="AF49" i="11"/>
  <c r="AB86" i="11"/>
  <c r="AF56" i="11"/>
  <c r="X49" i="11"/>
  <c r="AG49" i="11"/>
  <c r="AC86" i="11"/>
  <c r="Z86" i="11"/>
  <c r="AG56" i="11"/>
  <c r="Y49" i="11"/>
  <c r="E70" i="20" s="1"/>
  <c r="AF86" i="11"/>
  <c r="X56" i="11"/>
  <c r="Z49" i="11"/>
  <c r="F70" i="20" s="1"/>
  <c r="Y56" i="11"/>
  <c r="AA49" i="11"/>
  <c r="AA56" i="11"/>
  <c r="AB40" i="11"/>
  <c r="AC40" i="11"/>
  <c r="AD40" i="11"/>
  <c r="AE40" i="11"/>
  <c r="X40" i="11"/>
  <c r="AF40" i="11"/>
  <c r="Z56" i="11"/>
  <c r="AC32" i="11"/>
  <c r="I48" i="20" s="1"/>
  <c r="Y40" i="11"/>
  <c r="AG40" i="11"/>
  <c r="Z40" i="11"/>
  <c r="AD86" i="11"/>
  <c r="X33" i="11"/>
  <c r="AG33" i="11"/>
  <c r="AA74" i="11"/>
  <c r="AF85" i="11"/>
  <c r="X70" i="11"/>
  <c r="AA14" i="11"/>
  <c r="AE86" i="11"/>
  <c r="Y33" i="11"/>
  <c r="AF74" i="11"/>
  <c r="AF12" i="11"/>
  <c r="X14" i="11"/>
  <c r="AB33" i="11"/>
  <c r="AE12" i="11"/>
  <c r="Y62" i="11"/>
  <c r="Z32" i="11"/>
  <c r="Z33" i="11"/>
  <c r="AD12" i="11"/>
  <c r="W70" i="11"/>
  <c r="AG21" i="11"/>
  <c r="Z62" i="11"/>
  <c r="AC33" i="11"/>
  <c r="I49" i="20" s="1"/>
  <c r="AF70" i="11"/>
  <c r="AD33" i="11"/>
  <c r="AD48" i="11"/>
  <c r="AA33" i="11"/>
  <c r="AE48" i="11"/>
  <c r="AA70" i="11"/>
  <c r="AE76" i="11"/>
  <c r="AB15" i="11"/>
  <c r="AE32" i="11"/>
  <c r="K48" i="20" s="1"/>
  <c r="X12" i="11"/>
  <c r="AB70" i="11"/>
  <c r="AB76" i="11"/>
  <c r="AF32" i="11"/>
  <c r="L48" i="20" s="1"/>
  <c r="Z12" i="11"/>
  <c r="W48" i="11"/>
  <c r="W52" i="11"/>
  <c r="AC70" i="11"/>
  <c r="Y6" i="11"/>
  <c r="Z8" i="11"/>
  <c r="AC80" i="11"/>
  <c r="AC12" i="11"/>
  <c r="AB48" i="11"/>
  <c r="AF52" i="11"/>
  <c r="AE70" i="11"/>
  <c r="Z6" i="11"/>
  <c r="W12" i="11"/>
  <c r="Z52" i="11"/>
  <c r="Z70" i="11"/>
  <c r="AA6" i="11"/>
  <c r="AB52" i="11"/>
  <c r="AG70" i="11"/>
  <c r="Y76" i="11"/>
  <c r="AC63" i="11"/>
  <c r="AB32" i="11"/>
  <c r="H48" i="20" s="1"/>
  <c r="X85" i="11"/>
  <c r="AA12" i="11"/>
  <c r="W46" i="11"/>
  <c r="W8" i="11"/>
  <c r="AF8" i="11"/>
  <c r="Z21" i="11"/>
  <c r="W27" i="11"/>
  <c r="AG27" i="11"/>
  <c r="W56" i="11"/>
  <c r="AA8" i="11"/>
  <c r="Z14" i="11"/>
  <c r="F20" i="20" s="1"/>
  <c r="X8" i="11"/>
  <c r="AG8" i="11"/>
  <c r="AF21" i="11"/>
  <c r="L32" i="20" s="1"/>
  <c r="AA63" i="11"/>
  <c r="Z85" i="11"/>
  <c r="AD27" i="11"/>
  <c r="AB27" i="11"/>
  <c r="AB8" i="11"/>
  <c r="AE85" i="11"/>
  <c r="X27" i="11"/>
  <c r="AB6" i="11"/>
  <c r="AC8" i="11"/>
  <c r="Z76" i="11"/>
  <c r="AB71" i="11"/>
  <c r="Y86" i="11"/>
  <c r="AG86" i="11"/>
  <c r="M4" i="20" s="1"/>
  <c r="Z74" i="11"/>
  <c r="AB23" i="11"/>
  <c r="AG85" i="11"/>
  <c r="Z27" i="11"/>
  <c r="Y71" i="11"/>
  <c r="AD6" i="11"/>
  <c r="AD8" i="11"/>
  <c r="AC76" i="11"/>
  <c r="Y21" i="11"/>
  <c r="AC71" i="11"/>
  <c r="W72" i="11"/>
  <c r="W32" i="11"/>
  <c r="C48" i="20" s="1"/>
  <c r="W74" i="11"/>
  <c r="C115" i="20" s="1"/>
  <c r="AC74" i="11"/>
  <c r="AC27" i="11"/>
  <c r="Z71" i="11"/>
  <c r="Y8" i="11"/>
  <c r="AF76" i="11"/>
  <c r="X21" i="11"/>
  <c r="AE71" i="11"/>
  <c r="X32" i="11"/>
  <c r="Y74" i="11"/>
  <c r="AG12" i="11"/>
  <c r="AB12" i="11"/>
  <c r="AC23" i="11"/>
  <c r="AA23" i="11"/>
  <c r="Z23" i="11"/>
  <c r="AG23" i="11"/>
  <c r="Y23" i="11"/>
  <c r="AF23" i="11"/>
  <c r="X23" i="11"/>
  <c r="Y46" i="11"/>
  <c r="AB46" i="11"/>
  <c r="AB14" i="11"/>
  <c r="AD63" i="11"/>
  <c r="W31" i="11"/>
  <c r="AC36" i="11"/>
  <c r="AE36" i="11"/>
  <c r="Y36" i="11"/>
  <c r="AF36" i="11"/>
  <c r="AA36" i="11"/>
  <c r="AD36" i="11"/>
  <c r="Z36" i="11"/>
  <c r="AE23" i="11"/>
  <c r="AF72" i="11"/>
  <c r="X72" i="11"/>
  <c r="AD72" i="11"/>
  <c r="AC72" i="11"/>
  <c r="AB72" i="11"/>
  <c r="AA72" i="11"/>
  <c r="AB39" i="11"/>
  <c r="H55" i="20" s="1"/>
  <c r="AA39" i="11"/>
  <c r="G55" i="20" s="1"/>
  <c r="Z39" i="11"/>
  <c r="F55" i="20" s="1"/>
  <c r="AG39" i="11"/>
  <c r="M55" i="20" s="1"/>
  <c r="Y39" i="11"/>
  <c r="E55" i="20" s="1"/>
  <c r="AF39" i="11"/>
  <c r="X39" i="11"/>
  <c r="D55" i="20" s="1"/>
  <c r="AE39" i="11"/>
  <c r="K55" i="20" s="1"/>
  <c r="W39" i="11"/>
  <c r="C55" i="20" s="1"/>
  <c r="X46" i="11"/>
  <c r="AD62" i="11"/>
  <c r="J93" i="20" s="1"/>
  <c r="AA62" i="11"/>
  <c r="AG62" i="11"/>
  <c r="W62" i="11"/>
  <c r="AD14" i="11"/>
  <c r="AC62" i="11"/>
  <c r="I93" i="20" s="1"/>
  <c r="AF63" i="11"/>
  <c r="Z72" i="11"/>
  <c r="X31" i="11"/>
  <c r="W44" i="11"/>
  <c r="C65" i="20" s="1"/>
  <c r="B6" i="23" s="1"/>
  <c r="AA46" i="11"/>
  <c r="AC46" i="11"/>
  <c r="AF6" i="11"/>
  <c r="W6" i="11"/>
  <c r="AA15" i="11"/>
  <c r="AG15" i="11"/>
  <c r="Y15" i="11"/>
  <c r="AF15" i="11"/>
  <c r="X15" i="11"/>
  <c r="AE15" i="11"/>
  <c r="W15" i="11"/>
  <c r="AD15" i="11"/>
  <c r="AC6" i="11"/>
  <c r="AG36" i="11"/>
  <c r="AE62" i="11"/>
  <c r="K93" i="20" s="1"/>
  <c r="AE72" i="11"/>
  <c r="AC31" i="11"/>
  <c r="Y44" i="11"/>
  <c r="AB36" i="11"/>
  <c r="AC39" i="11"/>
  <c r="I55" i="20" s="1"/>
  <c r="AG72" i="11"/>
  <c r="W80" i="11"/>
  <c r="AB80" i="11"/>
  <c r="Z80" i="11"/>
  <c r="AG80" i="11"/>
  <c r="Y80" i="11"/>
  <c r="AF80" i="11"/>
  <c r="X80" i="11"/>
  <c r="AE80" i="11"/>
  <c r="AE44" i="11"/>
  <c r="W36" i="11"/>
  <c r="AD39" i="11"/>
  <c r="J55" i="20" s="1"/>
  <c r="Z46" i="11"/>
  <c r="AE46" i="11"/>
  <c r="AE63" i="11"/>
  <c r="W63" i="11"/>
  <c r="AB63" i="11"/>
  <c r="Z63" i="11"/>
  <c r="AF14" i="11"/>
  <c r="Y14" i="11"/>
  <c r="AC14" i="11"/>
  <c r="AD31" i="11"/>
  <c r="AB31" i="11"/>
  <c r="AA31" i="11"/>
  <c r="Z31" i="11"/>
  <c r="AG31" i="11"/>
  <c r="Y31" i="11"/>
  <c r="AF46" i="11"/>
  <c r="AG14" i="11"/>
  <c r="AF62" i="11"/>
  <c r="L93" i="20" s="1"/>
  <c r="X6" i="11"/>
  <c r="AD70" i="11"/>
  <c r="AA71" i="11"/>
  <c r="AF71" i="11"/>
  <c r="X71" i="11"/>
  <c r="AD71" i="11"/>
  <c r="AE6" i="11"/>
  <c r="K20" i="20" s="1"/>
  <c r="AG46" i="11"/>
  <c r="AE21" i="11"/>
  <c r="K32" i="20" s="1"/>
  <c r="AB21" i="11"/>
  <c r="H32" i="20" s="1"/>
  <c r="AD21" i="11"/>
  <c r="J32" i="20" s="1"/>
  <c r="AA21" i="11"/>
  <c r="AC21" i="11"/>
  <c r="W71" i="11"/>
  <c r="X63" i="11"/>
  <c r="Z15" i="11"/>
  <c r="AD80" i="11"/>
  <c r="AF31" i="11"/>
  <c r="AD44" i="11"/>
  <c r="Z44" i="11"/>
  <c r="AC44" i="11"/>
  <c r="AA44" i="11"/>
  <c r="AG44" i="11"/>
  <c r="X44" i="11"/>
  <c r="AF44" i="11"/>
  <c r="W14" i="11"/>
  <c r="C20" i="20" s="1"/>
  <c r="B92" i="23" s="1"/>
  <c r="X62" i="11"/>
  <c r="D93" i="20" s="1"/>
  <c r="Y63" i="11"/>
  <c r="W23" i="11"/>
  <c r="W76" i="11"/>
  <c r="Y32" i="11"/>
  <c r="E48" i="20" s="1"/>
  <c r="AG32" i="11"/>
  <c r="M48" i="20" s="1"/>
  <c r="AB85" i="11"/>
  <c r="X48" i="11"/>
  <c r="AF48" i="11"/>
  <c r="AE52" i="11"/>
  <c r="K78" i="20" s="1"/>
  <c r="AA52" i="11"/>
  <c r="AA85" i="11"/>
  <c r="Y48" i="11"/>
  <c r="E69" i="20" s="1"/>
  <c r="AG48" i="11"/>
  <c r="M69" i="20" s="1"/>
  <c r="Y52" i="11"/>
  <c r="AA32" i="11"/>
  <c r="G48" i="20" s="1"/>
  <c r="W85" i="11"/>
  <c r="Z48" i="11"/>
  <c r="F69" i="20" s="1"/>
  <c r="X52" i="11"/>
  <c r="D78" i="20" s="1"/>
  <c r="AD85" i="11"/>
  <c r="AA48" i="11"/>
  <c r="G69" i="20" s="1"/>
  <c r="AD52" i="11"/>
  <c r="J78" i="20" s="1"/>
  <c r="AC52" i="11"/>
  <c r="Y85" i="11"/>
  <c r="Z82" i="11"/>
  <c r="AF82" i="11"/>
  <c r="AD82" i="11"/>
  <c r="AA82" i="11"/>
  <c r="AB82" i="11"/>
  <c r="AE82" i="11"/>
  <c r="Y82" i="11"/>
  <c r="W82" i="11"/>
  <c r="AC82" i="11"/>
  <c r="AG82" i="11"/>
  <c r="X82" i="11"/>
  <c r="AG25" i="11"/>
  <c r="M36" i="20" s="1"/>
  <c r="AF25" i="11"/>
  <c r="L36" i="20" s="1"/>
  <c r="AE25" i="11"/>
  <c r="K36" i="20" s="1"/>
  <c r="AD25" i="11"/>
  <c r="J36" i="20" s="1"/>
  <c r="AC25" i="11"/>
  <c r="I36" i="20" s="1"/>
  <c r="AB25" i="11"/>
  <c r="H36" i="20" s="1"/>
  <c r="Y25" i="11"/>
  <c r="E36" i="20" s="1"/>
  <c r="X25" i="11"/>
  <c r="Z25" i="11"/>
  <c r="F36" i="20" s="1"/>
  <c r="AA25" i="11"/>
  <c r="G36" i="20" s="1"/>
  <c r="W25" i="11"/>
  <c r="C36" i="20" s="1"/>
  <c r="AG7" i="11"/>
  <c r="AF7" i="11"/>
  <c r="AE7" i="11"/>
  <c r="AD7" i="11"/>
  <c r="AC7" i="11"/>
  <c r="AB7" i="11"/>
  <c r="AA7" i="11"/>
  <c r="Z7" i="11"/>
  <c r="X7" i="11"/>
  <c r="Y7" i="11"/>
  <c r="W7" i="11"/>
  <c r="C8" i="20" s="1"/>
  <c r="B68" i="23" s="1"/>
  <c r="AG88" i="11"/>
  <c r="AF88" i="11"/>
  <c r="AE88" i="11"/>
  <c r="AD88" i="11"/>
  <c r="AC88" i="11"/>
  <c r="AB88" i="11"/>
  <c r="AA88" i="11"/>
  <c r="Y88" i="11"/>
  <c r="E144" i="20" s="1"/>
  <c r="X88" i="11"/>
  <c r="Z88" i="11"/>
  <c r="W88" i="11"/>
  <c r="AG5" i="11"/>
  <c r="AE5" i="11"/>
  <c r="K6" i="20" s="1"/>
  <c r="AC5" i="11"/>
  <c r="Z5" i="11"/>
  <c r="AF5" i="11"/>
  <c r="AD5" i="11"/>
  <c r="AB5" i="11"/>
  <c r="Y5" i="11"/>
  <c r="W5" i="11"/>
  <c r="C6" i="20" s="1"/>
  <c r="B30" i="23" s="1"/>
  <c r="AA5" i="11"/>
  <c r="X5" i="11"/>
  <c r="AG78" i="11"/>
  <c r="M124" i="20" s="1"/>
  <c r="AF78" i="11"/>
  <c r="L124" i="20" s="1"/>
  <c r="AE78" i="11"/>
  <c r="K124" i="20" s="1"/>
  <c r="AD78" i="11"/>
  <c r="J124" i="20" s="1"/>
  <c r="AC78" i="11"/>
  <c r="I124" i="20" s="1"/>
  <c r="AB78" i="11"/>
  <c r="H124" i="20" s="1"/>
  <c r="AA78" i="11"/>
  <c r="G124" i="20" s="1"/>
  <c r="Z78" i="11"/>
  <c r="F124" i="20" s="1"/>
  <c r="W78" i="11"/>
  <c r="X78" i="11"/>
  <c r="D124" i="20" s="1"/>
  <c r="Y78" i="11"/>
  <c r="E124" i="20" s="1"/>
  <c r="AG73" i="11"/>
  <c r="M114" i="20" s="1"/>
  <c r="AF73" i="11"/>
  <c r="AE73" i="11"/>
  <c r="K114" i="20" s="1"/>
  <c r="AD73" i="11"/>
  <c r="AC73" i="11"/>
  <c r="Z73" i="11"/>
  <c r="F114" i="20" s="1"/>
  <c r="AA73" i="11"/>
  <c r="Y73" i="11"/>
  <c r="E114" i="20" s="1"/>
  <c r="X73" i="11"/>
  <c r="D114" i="20" s="1"/>
  <c r="W73" i="11"/>
  <c r="C114" i="20" s="1"/>
  <c r="AB73" i="11"/>
  <c r="AG53" i="11"/>
  <c r="AE53" i="11"/>
  <c r="AC53" i="11"/>
  <c r="AA53" i="11"/>
  <c r="G79" i="20" s="1"/>
  <c r="AB53" i="11"/>
  <c r="Z53" i="11"/>
  <c r="AF53" i="11"/>
  <c r="AD53" i="11"/>
  <c r="W53" i="11"/>
  <c r="Y53" i="11"/>
  <c r="X53" i="11"/>
  <c r="AB26" i="11"/>
  <c r="AG26" i="11"/>
  <c r="AE26" i="11"/>
  <c r="AC26" i="11"/>
  <c r="Z26" i="11"/>
  <c r="AD26" i="11"/>
  <c r="AA26" i="11"/>
  <c r="X26" i="11"/>
  <c r="Y26" i="11"/>
  <c r="AF26" i="11"/>
  <c r="W26" i="11"/>
  <c r="AG17" i="11"/>
  <c r="AF17" i="11"/>
  <c r="AE17" i="11"/>
  <c r="AD17" i="11"/>
  <c r="AC17" i="11"/>
  <c r="Z17" i="11"/>
  <c r="AA17" i="11"/>
  <c r="AB17" i="11"/>
  <c r="Y17" i="11"/>
  <c r="X17" i="11"/>
  <c r="W17" i="11"/>
  <c r="AA68" i="11"/>
  <c r="G104" i="20" s="1"/>
  <c r="AE68" i="11"/>
  <c r="AF68" i="11"/>
  <c r="Y68" i="11"/>
  <c r="E104" i="20" s="1"/>
  <c r="W68" i="11"/>
  <c r="C104" i="20" s="1"/>
  <c r="Z68" i="11"/>
  <c r="F104" i="20" s="1"/>
  <c r="AD68" i="11"/>
  <c r="AC68" i="11"/>
  <c r="AB68" i="11"/>
  <c r="AG68" i="11"/>
  <c r="X68" i="11"/>
  <c r="D104" i="20" s="1"/>
  <c r="AG42" i="11"/>
  <c r="M63" i="20" s="1"/>
  <c r="AE42" i="11"/>
  <c r="K63" i="20" s="1"/>
  <c r="AC42" i="11"/>
  <c r="I63" i="20" s="1"/>
  <c r="AA42" i="11"/>
  <c r="Z42" i="11"/>
  <c r="AB42" i="11"/>
  <c r="H63" i="20" s="1"/>
  <c r="AF42" i="11"/>
  <c r="L63" i="20" s="1"/>
  <c r="AD42" i="11"/>
  <c r="J63" i="20" s="1"/>
  <c r="X42" i="11"/>
  <c r="W42" i="11"/>
  <c r="C63" i="20" s="1"/>
  <c r="B56" i="23" s="1"/>
  <c r="Y42" i="11"/>
  <c r="AB90" i="11"/>
  <c r="Z90" i="11"/>
  <c r="AG90" i="11"/>
  <c r="AE90" i="11"/>
  <c r="AC90" i="11"/>
  <c r="I151" i="20" s="1"/>
  <c r="AA90" i="11"/>
  <c r="AD90" i="11"/>
  <c r="Y90" i="11"/>
  <c r="X90" i="11"/>
  <c r="D151" i="20" s="1"/>
  <c r="AF90" i="11"/>
  <c r="W90" i="11"/>
  <c r="AF50" i="11"/>
  <c r="AD50" i="11"/>
  <c r="AB50" i="11"/>
  <c r="AE50" i="11"/>
  <c r="AC50" i="11"/>
  <c r="AA50" i="11"/>
  <c r="AG50" i="11"/>
  <c r="Z50" i="11"/>
  <c r="Y50" i="11"/>
  <c r="W50" i="11"/>
  <c r="X50" i="11"/>
  <c r="AG9" i="11"/>
  <c r="M15" i="20" s="1"/>
  <c r="AF9" i="11"/>
  <c r="L15" i="20" s="1"/>
  <c r="AE9" i="11"/>
  <c r="K15" i="20" s="1"/>
  <c r="AD9" i="11"/>
  <c r="J15" i="20" s="1"/>
  <c r="AC9" i="11"/>
  <c r="I15" i="20" s="1"/>
  <c r="AA9" i="11"/>
  <c r="G15" i="20" s="1"/>
  <c r="Z9" i="11"/>
  <c r="F15" i="20" s="1"/>
  <c r="AB9" i="11"/>
  <c r="X9" i="11"/>
  <c r="D15" i="20" s="1"/>
  <c r="W9" i="11"/>
  <c r="C15" i="20" s="1"/>
  <c r="Y9" i="11"/>
  <c r="E15" i="20" s="1"/>
  <c r="AG43" i="11"/>
  <c r="AE43" i="11"/>
  <c r="AC43" i="11"/>
  <c r="AA43" i="11"/>
  <c r="Z43" i="11"/>
  <c r="Y43" i="11"/>
  <c r="W43" i="11"/>
  <c r="AF43" i="11"/>
  <c r="AD43" i="11"/>
  <c r="AB43" i="11"/>
  <c r="X43" i="11"/>
  <c r="AG41" i="11"/>
  <c r="M62" i="20" s="1"/>
  <c r="AF41" i="11"/>
  <c r="AE41" i="11"/>
  <c r="AD41" i="11"/>
  <c r="AC41" i="11"/>
  <c r="I62" i="20" s="1"/>
  <c r="AA41" i="11"/>
  <c r="G62" i="20" s="1"/>
  <c r="Z41" i="11"/>
  <c r="F62" i="20" s="1"/>
  <c r="AB41" i="11"/>
  <c r="H62" i="20" s="1"/>
  <c r="Y41" i="11"/>
  <c r="E62" i="20" s="1"/>
  <c r="X41" i="11"/>
  <c r="W41" i="11"/>
  <c r="C62" i="20" s="1"/>
  <c r="AF18" i="11"/>
  <c r="AD18" i="11"/>
  <c r="Z18" i="11"/>
  <c r="AA18" i="11"/>
  <c r="AE18" i="11"/>
  <c r="Y18" i="11"/>
  <c r="W18" i="11"/>
  <c r="C24" i="20" s="1"/>
  <c r="B94" i="23" s="1"/>
  <c r="AB18" i="11"/>
  <c r="AG18" i="11"/>
  <c r="AC18" i="11"/>
  <c r="X18" i="11"/>
  <c r="AG47" i="11"/>
  <c r="AF47" i="11"/>
  <c r="AE47" i="11"/>
  <c r="AD47" i="11"/>
  <c r="AC47" i="11"/>
  <c r="AB47" i="11"/>
  <c r="AA47" i="11"/>
  <c r="G68" i="20" s="1"/>
  <c r="Z47" i="11"/>
  <c r="F68" i="20" s="1"/>
  <c r="Y47" i="11"/>
  <c r="E68" i="20" s="1"/>
  <c r="X47" i="11"/>
  <c r="D68" i="20" s="1"/>
  <c r="W47" i="11"/>
  <c r="C68" i="20" s="1"/>
  <c r="Z84" i="11"/>
  <c r="AA84" i="11"/>
  <c r="AG84" i="11"/>
  <c r="AC84" i="11"/>
  <c r="I135" i="20" s="1"/>
  <c r="AD84" i="11"/>
  <c r="AB84" i="11"/>
  <c r="X84" i="11"/>
  <c r="AF84" i="11"/>
  <c r="AE84" i="11"/>
  <c r="Y84" i="11"/>
  <c r="W84" i="11"/>
  <c r="AG16" i="11"/>
  <c r="AF16" i="11"/>
  <c r="AE16" i="11"/>
  <c r="AD16" i="11"/>
  <c r="AC16" i="11"/>
  <c r="I22" i="20" s="1"/>
  <c r="AB16" i="11"/>
  <c r="AA16" i="11"/>
  <c r="Z16" i="11"/>
  <c r="Y16" i="11"/>
  <c r="X16" i="11"/>
  <c r="W16" i="11"/>
  <c r="AG89" i="11"/>
  <c r="AF89" i="11"/>
  <c r="AE89" i="11"/>
  <c r="AD89" i="11"/>
  <c r="AC89" i="11"/>
  <c r="Y89" i="11"/>
  <c r="E150" i="20" s="1"/>
  <c r="X89" i="11"/>
  <c r="AA89" i="11"/>
  <c r="Z89" i="11"/>
  <c r="AB89" i="11"/>
  <c r="AG58" i="11"/>
  <c r="AE58" i="11"/>
  <c r="AC58" i="11"/>
  <c r="AB58" i="11"/>
  <c r="AD58" i="11"/>
  <c r="AF58" i="11"/>
  <c r="X58" i="11"/>
  <c r="Y58" i="11"/>
  <c r="W58" i="11"/>
  <c r="AA58" i="11"/>
  <c r="Z58" i="11"/>
  <c r="AG65" i="11"/>
  <c r="AF65" i="11"/>
  <c r="AE65" i="11"/>
  <c r="AD65" i="11"/>
  <c r="J67" i="20" s="1"/>
  <c r="AC65" i="11"/>
  <c r="AB65" i="11"/>
  <c r="Z65" i="11"/>
  <c r="AA65" i="11"/>
  <c r="Y65" i="11"/>
  <c r="X65" i="11"/>
  <c r="W65" i="11"/>
  <c r="C101" i="20" s="1"/>
  <c r="AG22" i="11"/>
  <c r="M33" i="20" s="1"/>
  <c r="AF22" i="11"/>
  <c r="L33" i="20" s="1"/>
  <c r="AE22" i="11"/>
  <c r="K33" i="20" s="1"/>
  <c r="AD22" i="11"/>
  <c r="AC22" i="11"/>
  <c r="I33" i="20" s="1"/>
  <c r="AB22" i="11"/>
  <c r="H33" i="20" s="1"/>
  <c r="AA22" i="11"/>
  <c r="Z22" i="11"/>
  <c r="F33" i="20" s="1"/>
  <c r="W22" i="11"/>
  <c r="C33" i="20" s="1"/>
  <c r="B71" i="23" s="1"/>
  <c r="Y22" i="11"/>
  <c r="E33" i="20" s="1"/>
  <c r="X22" i="11"/>
  <c r="D33" i="20" s="1"/>
  <c r="AA3" i="11"/>
  <c r="G4" i="20" s="1"/>
  <c r="AB3" i="11"/>
  <c r="H4" i="20" s="1"/>
  <c r="Z3" i="11"/>
  <c r="F4" i="20" s="1"/>
  <c r="AE3" i="11"/>
  <c r="K4" i="20" s="1"/>
  <c r="AC3" i="11"/>
  <c r="I4" i="20" s="1"/>
  <c r="AD3" i="11"/>
  <c r="J4" i="20" s="1"/>
  <c r="X3" i="11"/>
  <c r="D4" i="20" s="1"/>
  <c r="AF3" i="11"/>
  <c r="L4" i="20" s="1"/>
  <c r="Y10" i="11"/>
  <c r="AG10" i="11"/>
  <c r="AE10" i="11"/>
  <c r="AC10" i="11"/>
  <c r="Z10" i="11"/>
  <c r="AF10" i="11"/>
  <c r="AA10" i="11"/>
  <c r="AD10" i="11"/>
  <c r="X10" i="11"/>
  <c r="W10" i="11"/>
  <c r="C16" i="20" s="1"/>
  <c r="B91" i="23" s="1"/>
  <c r="AB10" i="11"/>
  <c r="Z4" i="11"/>
  <c r="AA4" i="11"/>
  <c r="Y4" i="11"/>
  <c r="AE4" i="11"/>
  <c r="AF4" i="11"/>
  <c r="AB4" i="11"/>
  <c r="W4" i="11"/>
  <c r="C5" i="20" s="1"/>
  <c r="B47" i="23" s="1"/>
  <c r="AC4" i="11"/>
  <c r="AG4" i="11"/>
  <c r="AD4" i="11"/>
  <c r="X4" i="11"/>
  <c r="AF13" i="11"/>
  <c r="AD13" i="11"/>
  <c r="AA13" i="11"/>
  <c r="AB13" i="11"/>
  <c r="AG13" i="11"/>
  <c r="AE13" i="11"/>
  <c r="AC13" i="11"/>
  <c r="W13" i="11"/>
  <c r="C19" i="20" s="1"/>
  <c r="B31" i="23" s="1"/>
  <c r="Z13" i="11"/>
  <c r="X13" i="11"/>
  <c r="Y13" i="11"/>
  <c r="AF77" i="11"/>
  <c r="AD77" i="11"/>
  <c r="J123" i="20" s="1"/>
  <c r="AA77" i="11"/>
  <c r="AB77" i="11"/>
  <c r="AG77" i="11"/>
  <c r="M123" i="20" s="1"/>
  <c r="AE77" i="11"/>
  <c r="K123" i="20" s="1"/>
  <c r="AC77" i="11"/>
  <c r="I123" i="20" s="1"/>
  <c r="W77" i="11"/>
  <c r="C123" i="20" s="1"/>
  <c r="Y77" i="11"/>
  <c r="E123" i="20" s="1"/>
  <c r="Z77" i="11"/>
  <c r="F123" i="20" s="1"/>
  <c r="X77" i="11"/>
  <c r="AA20" i="11"/>
  <c r="G31" i="20" s="1"/>
  <c r="AG20" i="11"/>
  <c r="AC20" i="11"/>
  <c r="AD20" i="11"/>
  <c r="J31" i="20" s="1"/>
  <c r="AE20" i="11"/>
  <c r="K31" i="20" s="1"/>
  <c r="X20" i="11"/>
  <c r="D31" i="20" s="1"/>
  <c r="AF20" i="11"/>
  <c r="L31" i="20" s="1"/>
  <c r="AB20" i="11"/>
  <c r="H31" i="20" s="1"/>
  <c r="Y20" i="11"/>
  <c r="W20" i="11"/>
  <c r="Z20" i="11"/>
  <c r="F31" i="20" s="1"/>
  <c r="AG38" i="11"/>
  <c r="AF38" i="11"/>
  <c r="AE38" i="11"/>
  <c r="AD38" i="11"/>
  <c r="AC38" i="11"/>
  <c r="AB38" i="11"/>
  <c r="AA38" i="11"/>
  <c r="W38" i="11"/>
  <c r="Z38" i="11"/>
  <c r="X38" i="11"/>
  <c r="Y38" i="11"/>
  <c r="AG55" i="11"/>
  <c r="AF55" i="11"/>
  <c r="AE55" i="11"/>
  <c r="AD55" i="11"/>
  <c r="AC55" i="11"/>
  <c r="AB55" i="11"/>
  <c r="AA55" i="11"/>
  <c r="Z55" i="11"/>
  <c r="F81" i="20" s="1"/>
  <c r="Y55" i="11"/>
  <c r="X55" i="11"/>
  <c r="W55" i="11"/>
  <c r="AG79" i="11"/>
  <c r="M125" i="20" s="1"/>
  <c r="AF79" i="11"/>
  <c r="AE79" i="11"/>
  <c r="K125" i="20" s="1"/>
  <c r="AD79" i="11"/>
  <c r="J125" i="20" s="1"/>
  <c r="AC79" i="11"/>
  <c r="I125" i="20" s="1"/>
  <c r="AB79" i="11"/>
  <c r="H125" i="20" s="1"/>
  <c r="AA79" i="11"/>
  <c r="G125" i="20" s="1"/>
  <c r="Z79" i="11"/>
  <c r="F125" i="20" s="1"/>
  <c r="Y79" i="11"/>
  <c r="E125" i="20" s="1"/>
  <c r="X79" i="11"/>
  <c r="W79" i="11"/>
  <c r="C125" i="20" s="1"/>
  <c r="AG64" i="11"/>
  <c r="AF64" i="11"/>
  <c r="L100" i="20" s="1"/>
  <c r="AE64" i="11"/>
  <c r="AD64" i="11"/>
  <c r="AC64" i="11"/>
  <c r="AB64" i="11"/>
  <c r="AA64" i="11"/>
  <c r="Z64" i="11"/>
  <c r="Y64" i="11"/>
  <c r="X64" i="11"/>
  <c r="W64" i="11"/>
  <c r="AG54" i="11"/>
  <c r="M80" i="20" s="1"/>
  <c r="AF54" i="11"/>
  <c r="L80" i="20" s="1"/>
  <c r="AE54" i="11"/>
  <c r="K80" i="20" s="1"/>
  <c r="AD54" i="11"/>
  <c r="J80" i="20" s="1"/>
  <c r="AC54" i="11"/>
  <c r="AB54" i="11"/>
  <c r="H80" i="20" s="1"/>
  <c r="AA54" i="11"/>
  <c r="G80" i="20" s="1"/>
  <c r="W54" i="11"/>
  <c r="Y54" i="11"/>
  <c r="E80" i="20" s="1"/>
  <c r="Z54" i="11"/>
  <c r="F80" i="20" s="1"/>
  <c r="X54" i="11"/>
  <c r="D80" i="20" s="1"/>
  <c r="AF61" i="11"/>
  <c r="AD61" i="11"/>
  <c r="Z61" i="11"/>
  <c r="AG61" i="11"/>
  <c r="AE61" i="11"/>
  <c r="AC61" i="11"/>
  <c r="W61" i="11"/>
  <c r="AB61" i="11"/>
  <c r="X61" i="11"/>
  <c r="D92" i="20" s="1"/>
  <c r="AA61" i="11"/>
  <c r="Y61" i="11"/>
  <c r="AG57" i="11"/>
  <c r="M88" i="20" s="1"/>
  <c r="AF57" i="11"/>
  <c r="AE57" i="11"/>
  <c r="AD57" i="11"/>
  <c r="AC57" i="11"/>
  <c r="AA57" i="11"/>
  <c r="G131" i="20" s="1"/>
  <c r="AB57" i="11"/>
  <c r="Y57" i="11"/>
  <c r="X57" i="11"/>
  <c r="D88" i="20" s="1"/>
  <c r="W57" i="11"/>
  <c r="Z57" i="11"/>
  <c r="AG87" i="11"/>
  <c r="AF87" i="11"/>
  <c r="L143" i="20" s="1"/>
  <c r="AE87" i="11"/>
  <c r="K143" i="20" s="1"/>
  <c r="AD87" i="11"/>
  <c r="J143" i="20" s="1"/>
  <c r="AC87" i="11"/>
  <c r="I143" i="20" s="1"/>
  <c r="AB87" i="11"/>
  <c r="H143" i="20" s="1"/>
  <c r="AA87" i="11"/>
  <c r="G143" i="20" s="1"/>
  <c r="Y87" i="11"/>
  <c r="E143" i="20" s="1"/>
  <c r="X87" i="11"/>
  <c r="D143" i="20" s="1"/>
  <c r="W87" i="11"/>
  <c r="Z87" i="11"/>
  <c r="F143" i="20" s="1"/>
  <c r="AG30" i="11"/>
  <c r="M46" i="20" s="1"/>
  <c r="AF30" i="11"/>
  <c r="L46" i="20" s="1"/>
  <c r="AE30" i="11"/>
  <c r="K46" i="20" s="1"/>
  <c r="AD30" i="11"/>
  <c r="J46" i="20" s="1"/>
  <c r="AC30" i="11"/>
  <c r="I46" i="20" s="1"/>
  <c r="AB30" i="11"/>
  <c r="AA30" i="11"/>
  <c r="G46" i="20" s="1"/>
  <c r="Z30" i="11"/>
  <c r="F46" i="20" s="1"/>
  <c r="W30" i="11"/>
  <c r="C46" i="20" s="1"/>
  <c r="X30" i="11"/>
  <c r="D46" i="20" s="1"/>
  <c r="Y30" i="11"/>
  <c r="E46" i="20" s="1"/>
  <c r="AF60" i="11"/>
  <c r="Z60" i="11"/>
  <c r="AG60" i="11"/>
  <c r="AC60" i="11"/>
  <c r="AB60" i="11"/>
  <c r="X60" i="11"/>
  <c r="AA60" i="11"/>
  <c r="Y60" i="11"/>
  <c r="W60" i="11"/>
  <c r="AD60" i="11"/>
  <c r="AE60" i="11"/>
  <c r="AF19" i="11"/>
  <c r="AD19" i="11"/>
  <c r="Z19" i="11"/>
  <c r="F25" i="20" s="1"/>
  <c r="AB19" i="11"/>
  <c r="AA19" i="11"/>
  <c r="G25" i="20" s="1"/>
  <c r="X19" i="11"/>
  <c r="D25" i="20" s="1"/>
  <c r="Y19" i="11"/>
  <c r="E25" i="20" s="1"/>
  <c r="W19" i="11"/>
  <c r="AC19" i="11"/>
  <c r="AG19" i="11"/>
  <c r="AE19" i="11"/>
  <c r="AG69" i="11"/>
  <c r="M105" i="20" s="1"/>
  <c r="AE69" i="11"/>
  <c r="K105" i="20" s="1"/>
  <c r="AC69" i="11"/>
  <c r="I105" i="20" s="1"/>
  <c r="AF69" i="11"/>
  <c r="L105" i="20" s="1"/>
  <c r="AD69" i="11"/>
  <c r="J105" i="20" s="1"/>
  <c r="AB69" i="11"/>
  <c r="H105" i="20" s="1"/>
  <c r="W69" i="11"/>
  <c r="C105" i="20" s="1"/>
  <c r="AA69" i="11"/>
  <c r="G105" i="20" s="1"/>
  <c r="X69" i="11"/>
  <c r="D105" i="20" s="1"/>
  <c r="Y69" i="11"/>
  <c r="E105" i="20" s="1"/>
  <c r="Z69" i="11"/>
  <c r="AG24" i="11"/>
  <c r="AF24" i="11"/>
  <c r="AE24" i="11"/>
  <c r="AD24" i="11"/>
  <c r="AC24" i="11"/>
  <c r="AB24" i="11"/>
  <c r="AA24" i="11"/>
  <c r="Z24" i="11"/>
  <c r="Y24" i="11"/>
  <c r="X24" i="11"/>
  <c r="W24" i="11"/>
  <c r="AF45" i="11"/>
  <c r="AD45" i="11"/>
  <c r="AG45" i="11"/>
  <c r="AE45" i="11"/>
  <c r="AC45" i="11"/>
  <c r="AA45" i="11"/>
  <c r="Z45" i="11"/>
  <c r="W45" i="11"/>
  <c r="C66" i="20" s="1"/>
  <c r="B38" i="23" s="1"/>
  <c r="X45" i="11"/>
  <c r="Y45" i="11"/>
  <c r="AB45" i="11"/>
  <c r="H145" i="3" l="1"/>
  <c r="F152" i="3"/>
  <c r="F153" i="3"/>
  <c r="I31" i="20"/>
  <c r="E76" i="18"/>
  <c r="J81" i="20"/>
  <c r="L123" i="20"/>
  <c r="L150" i="20"/>
  <c r="L64" i="20"/>
  <c r="AV64" i="20" s="1"/>
  <c r="D21" i="20"/>
  <c r="D34" i="20"/>
  <c r="C72" i="23" s="1"/>
  <c r="D32" i="20"/>
  <c r="C33" i="23" s="1"/>
  <c r="C70" i="20"/>
  <c r="B99" i="23" s="1"/>
  <c r="E116" i="20"/>
  <c r="D123" i="20"/>
  <c r="E78" i="20"/>
  <c r="J20" i="20"/>
  <c r="G114" i="20"/>
  <c r="K62" i="20"/>
  <c r="G78" i="20"/>
  <c r="I32" i="20"/>
  <c r="J49" i="20"/>
  <c r="I37" i="23" s="1"/>
  <c r="M22" i="20"/>
  <c r="L32" i="23" s="1"/>
  <c r="L23" i="20"/>
  <c r="K93" i="23" s="1"/>
  <c r="H37" i="20"/>
  <c r="F47" i="20"/>
  <c r="F67" i="20"/>
  <c r="M113" i="20"/>
  <c r="L94" i="20"/>
  <c r="F52" i="20"/>
  <c r="J9" i="20"/>
  <c r="H7" i="20"/>
  <c r="G9" i="20"/>
  <c r="M82" i="20"/>
  <c r="L82" i="23" s="1"/>
  <c r="D103" i="20"/>
  <c r="C59" i="23" s="1"/>
  <c r="L77" i="20"/>
  <c r="L90" i="20"/>
  <c r="F50" i="20"/>
  <c r="H150" i="20"/>
  <c r="H151" i="20"/>
  <c r="J144" i="20"/>
  <c r="G21" i="20"/>
  <c r="M78" i="20"/>
  <c r="F23" i="20"/>
  <c r="F37" i="20"/>
  <c r="I133" i="20"/>
  <c r="H26" i="23" s="1"/>
  <c r="H94" i="20"/>
  <c r="G41" i="23" s="1"/>
  <c r="G67" i="20"/>
  <c r="J113" i="20"/>
  <c r="I84" i="23" s="1"/>
  <c r="J94" i="20"/>
  <c r="M18" i="20"/>
  <c r="L48" i="23" s="1"/>
  <c r="C113" i="20"/>
  <c r="E142" i="20"/>
  <c r="G18" i="20"/>
  <c r="K106" i="20"/>
  <c r="H117" i="20"/>
  <c r="L115" i="20"/>
  <c r="E56" i="20"/>
  <c r="D55" i="23" s="1"/>
  <c r="D53" i="20"/>
  <c r="C98" i="23" s="1"/>
  <c r="L53" i="20"/>
  <c r="K98" i="23" s="1"/>
  <c r="H90" i="20"/>
  <c r="G12" i="23" s="1"/>
  <c r="L38" i="20"/>
  <c r="F45" i="20"/>
  <c r="I50" i="20"/>
  <c r="L116" i="20"/>
  <c r="K17" i="20"/>
  <c r="D45" i="20"/>
  <c r="J34" i="20"/>
  <c r="F93" i="20"/>
  <c r="J151" i="20"/>
  <c r="I109" i="23" s="1"/>
  <c r="F144" i="20"/>
  <c r="E132" i="20"/>
  <c r="D62" i="23" s="1"/>
  <c r="M143" i="20"/>
  <c r="L76" i="23" s="1"/>
  <c r="G81" i="20"/>
  <c r="H123" i="20"/>
  <c r="D89" i="20"/>
  <c r="I150" i="20"/>
  <c r="J22" i="20"/>
  <c r="M135" i="20"/>
  <c r="E71" i="20"/>
  <c r="I23" i="20"/>
  <c r="H93" i="23" s="1"/>
  <c r="I37" i="20"/>
  <c r="H80" i="23" s="1"/>
  <c r="I79" i="20"/>
  <c r="H81" i="23" s="1"/>
  <c r="J141" i="20"/>
  <c r="D69" i="20"/>
  <c r="C39" i="23" s="1"/>
  <c r="L67" i="20"/>
  <c r="K7" i="23" s="1"/>
  <c r="F131" i="20"/>
  <c r="J21" i="20"/>
  <c r="D113" i="20"/>
  <c r="E115" i="20"/>
  <c r="I112" i="20"/>
  <c r="H112" i="20"/>
  <c r="M9" i="20"/>
  <c r="L19" i="23" s="1"/>
  <c r="D141" i="20"/>
  <c r="L78" i="20"/>
  <c r="K10" i="23" s="1"/>
  <c r="H106" i="20"/>
  <c r="G13" i="23" s="1"/>
  <c r="E49" i="20"/>
  <c r="D37" i="23" s="1"/>
  <c r="D82" i="20"/>
  <c r="K82" i="20"/>
  <c r="J82" i="23" s="1"/>
  <c r="C49" i="20"/>
  <c r="D117" i="20"/>
  <c r="K102" i="20"/>
  <c r="G132" i="20"/>
  <c r="L103" i="20"/>
  <c r="L132" i="20"/>
  <c r="E45" i="20"/>
  <c r="M90" i="20"/>
  <c r="L12" i="23" s="1"/>
  <c r="K45" i="20"/>
  <c r="H17" i="20"/>
  <c r="G5" i="23" s="1"/>
  <c r="F39" i="20"/>
  <c r="I70" i="20"/>
  <c r="H99" i="23" s="1"/>
  <c r="J117" i="20"/>
  <c r="E106" i="20"/>
  <c r="H116" i="20"/>
  <c r="F88" i="20"/>
  <c r="H81" i="20"/>
  <c r="G123" i="20"/>
  <c r="J150" i="20"/>
  <c r="K22" i="20"/>
  <c r="J32" i="23" s="1"/>
  <c r="G135" i="20"/>
  <c r="F63" i="23" s="1"/>
  <c r="H64" i="20"/>
  <c r="F71" i="20"/>
  <c r="J23" i="20"/>
  <c r="I93" i="23" s="1"/>
  <c r="K37" i="20"/>
  <c r="K79" i="20"/>
  <c r="D36" i="20"/>
  <c r="E133" i="20"/>
  <c r="H141" i="20"/>
  <c r="E47" i="20"/>
  <c r="D50" i="23" s="1"/>
  <c r="K94" i="20"/>
  <c r="J41" i="23" s="1"/>
  <c r="H131" i="20"/>
  <c r="G75" i="23" s="1"/>
  <c r="D47" i="20"/>
  <c r="C50" i="23" s="1"/>
  <c r="L113" i="20"/>
  <c r="K84" i="23" s="1"/>
  <c r="H67" i="20"/>
  <c r="G7" i="23" s="1"/>
  <c r="D48" i="20"/>
  <c r="C73" i="23" s="1"/>
  <c r="E32" i="20"/>
  <c r="F117" i="20"/>
  <c r="D9" i="20"/>
  <c r="D18" i="20"/>
  <c r="M32" i="20"/>
  <c r="K142" i="20"/>
  <c r="J15" i="23" s="1"/>
  <c r="F82" i="20"/>
  <c r="L142" i="20"/>
  <c r="K15" i="23" s="1"/>
  <c r="M117" i="20"/>
  <c r="L42" i="23" s="1"/>
  <c r="H53" i="20"/>
  <c r="G51" i="20"/>
  <c r="D115" i="20"/>
  <c r="C104" i="23" s="1"/>
  <c r="H132" i="20"/>
  <c r="I17" i="20"/>
  <c r="H51" i="20"/>
  <c r="L17" i="20"/>
  <c r="F77" i="20"/>
  <c r="I90" i="20"/>
  <c r="H50" i="20"/>
  <c r="G51" i="23" s="1"/>
  <c r="D116" i="20"/>
  <c r="C14" i="23" s="1"/>
  <c r="J39" i="20"/>
  <c r="G53" i="20"/>
  <c r="F98" i="23" s="1"/>
  <c r="H82" i="20"/>
  <c r="H93" i="20"/>
  <c r="G40" i="23" s="1"/>
  <c r="G134" i="20"/>
  <c r="I81" i="20"/>
  <c r="G33" i="20"/>
  <c r="K150" i="20"/>
  <c r="L22" i="20"/>
  <c r="F135" i="20"/>
  <c r="D62" i="20"/>
  <c r="C21" i="23" s="1"/>
  <c r="J64" i="20"/>
  <c r="AT64" i="20" s="1"/>
  <c r="H15" i="20"/>
  <c r="G90" i="23" s="1"/>
  <c r="M71" i="20"/>
  <c r="G151" i="20"/>
  <c r="K23" i="20"/>
  <c r="J93" i="23" s="1"/>
  <c r="M37" i="20"/>
  <c r="M79" i="20"/>
  <c r="D144" i="20"/>
  <c r="K133" i="20"/>
  <c r="M67" i="20"/>
  <c r="M47" i="20"/>
  <c r="L50" i="23" s="1"/>
  <c r="K67" i="20"/>
  <c r="J7" i="23" s="1"/>
  <c r="K21" i="20"/>
  <c r="J69" i="23" s="1"/>
  <c r="F113" i="20"/>
  <c r="L55" i="20"/>
  <c r="K20" i="23" s="1"/>
  <c r="K34" i="20"/>
  <c r="E67" i="20"/>
  <c r="D7" i="23" s="1"/>
  <c r="K112" i="20"/>
  <c r="I117" i="20"/>
  <c r="I9" i="20"/>
  <c r="I94" i="20"/>
  <c r="I18" i="20"/>
  <c r="C106" i="20"/>
  <c r="B13" i="23" s="1"/>
  <c r="G20" i="20"/>
  <c r="F92" i="23" s="1"/>
  <c r="L56" i="20"/>
  <c r="K55" i="23" s="1"/>
  <c r="K70" i="20"/>
  <c r="J99" i="23" s="1"/>
  <c r="G38" i="20"/>
  <c r="H115" i="20"/>
  <c r="F102" i="20"/>
  <c r="C45" i="20"/>
  <c r="H103" i="20"/>
  <c r="K132" i="20"/>
  <c r="F90" i="20"/>
  <c r="L45" i="20"/>
  <c r="G39" i="20"/>
  <c r="I116" i="20"/>
  <c r="H14" i="23" s="1"/>
  <c r="D52" i="20"/>
  <c r="C53" i="23" s="1"/>
  <c r="M112" i="20"/>
  <c r="E117" i="20"/>
  <c r="D42" i="23" s="1"/>
  <c r="I131" i="20"/>
  <c r="H21" i="20"/>
  <c r="G69" i="23" s="1"/>
  <c r="J18" i="20"/>
  <c r="D106" i="20"/>
  <c r="D56" i="20"/>
  <c r="G56" i="20"/>
  <c r="M103" i="20"/>
  <c r="G17" i="20"/>
  <c r="H39" i="20"/>
  <c r="F103" i="20"/>
  <c r="H65" i="20"/>
  <c r="G6" i="23" s="1"/>
  <c r="E88" i="20"/>
  <c r="D100" i="23" s="1"/>
  <c r="K81" i="20"/>
  <c r="M150" i="20"/>
  <c r="I71" i="20"/>
  <c r="K151" i="20"/>
  <c r="M23" i="20"/>
  <c r="D79" i="20"/>
  <c r="C124" i="20"/>
  <c r="G144" i="20"/>
  <c r="F43" i="23" s="1"/>
  <c r="G133" i="20"/>
  <c r="F26" i="23" s="1"/>
  <c r="C117" i="20"/>
  <c r="B42" i="23" s="1"/>
  <c r="L47" i="20"/>
  <c r="K50" i="23" s="1"/>
  <c r="J112" i="20"/>
  <c r="G47" i="20"/>
  <c r="J52" i="20"/>
  <c r="I53" i="23" s="1"/>
  <c r="L34" i="20"/>
  <c r="L117" i="20"/>
  <c r="J7" i="20"/>
  <c r="D38" i="20"/>
  <c r="M106" i="20"/>
  <c r="F9" i="20"/>
  <c r="K117" i="20"/>
  <c r="J42" i="23" s="1"/>
  <c r="F49" i="20"/>
  <c r="L141" i="20"/>
  <c r="K56" i="20"/>
  <c r="J55" i="23" s="1"/>
  <c r="F142" i="20"/>
  <c r="C51" i="20"/>
  <c r="B52" i="23" s="1"/>
  <c r="J115" i="20"/>
  <c r="H134" i="20"/>
  <c r="G103" i="20"/>
  <c r="I103" i="20"/>
  <c r="I134" i="20"/>
  <c r="I82" i="20"/>
  <c r="J132" i="20"/>
  <c r="I62" i="23" s="1"/>
  <c r="D90" i="20"/>
  <c r="C12" i="23" s="1"/>
  <c r="J45" i="20"/>
  <c r="L39" i="20"/>
  <c r="K38" i="20"/>
  <c r="M77" i="20"/>
  <c r="H88" i="20"/>
  <c r="I80" i="20"/>
  <c r="L81" i="20"/>
  <c r="J33" i="20"/>
  <c r="E135" i="20"/>
  <c r="E64" i="20"/>
  <c r="D22" i="23" s="1"/>
  <c r="K71" i="20"/>
  <c r="J9" i="23" s="1"/>
  <c r="M151" i="20"/>
  <c r="L109" i="23" s="1"/>
  <c r="E79" i="20"/>
  <c r="D81" i="23" s="1"/>
  <c r="H144" i="20"/>
  <c r="J133" i="20"/>
  <c r="J131" i="20"/>
  <c r="I75" i="23" s="1"/>
  <c r="D112" i="20"/>
  <c r="H47" i="20"/>
  <c r="C52" i="20"/>
  <c r="H52" i="20"/>
  <c r="E21" i="20"/>
  <c r="G52" i="20"/>
  <c r="F53" i="23" s="1"/>
  <c r="E34" i="20"/>
  <c r="D72" i="23" s="1"/>
  <c r="E9" i="20"/>
  <c r="D19" i="23" s="1"/>
  <c r="E112" i="20"/>
  <c r="K141" i="20"/>
  <c r="M38" i="20"/>
  <c r="H78" i="20"/>
  <c r="G10" i="23" s="1"/>
  <c r="E7" i="20"/>
  <c r="G106" i="20"/>
  <c r="F48" i="20"/>
  <c r="G115" i="20"/>
  <c r="J56" i="20"/>
  <c r="I142" i="20"/>
  <c r="H15" i="23" s="1"/>
  <c r="J53" i="20"/>
  <c r="I98" i="23" s="1"/>
  <c r="E102" i="20"/>
  <c r="D83" i="23" s="1"/>
  <c r="E51" i="20"/>
  <c r="D52" i="23" s="1"/>
  <c r="M102" i="20"/>
  <c r="L83" i="23" s="1"/>
  <c r="F17" i="20"/>
  <c r="E17" i="20"/>
  <c r="D5" i="23" s="1"/>
  <c r="L134" i="20"/>
  <c r="G77" i="20"/>
  <c r="E90" i="20"/>
  <c r="D50" i="20"/>
  <c r="J77" i="20"/>
  <c r="M39" i="20"/>
  <c r="F51" i="20"/>
  <c r="K9" i="20"/>
  <c r="J19" i="23" s="1"/>
  <c r="G126" i="3"/>
  <c r="K115" i="20"/>
  <c r="E4" i="20"/>
  <c r="F105" i="20"/>
  <c r="L125" i="20"/>
  <c r="M81" i="20"/>
  <c r="D22" i="20"/>
  <c r="K135" i="20"/>
  <c r="F64" i="20"/>
  <c r="H71" i="20"/>
  <c r="G9" i="23" s="1"/>
  <c r="F151" i="20"/>
  <c r="L37" i="20"/>
  <c r="K80" i="23" s="1"/>
  <c r="I144" i="20"/>
  <c r="H43" i="23" s="1"/>
  <c r="L133" i="20"/>
  <c r="K26" i="23" s="1"/>
  <c r="E94" i="20"/>
  <c r="F21" i="20"/>
  <c r="L112" i="20"/>
  <c r="J47" i="20"/>
  <c r="M21" i="20"/>
  <c r="L52" i="20"/>
  <c r="M34" i="20"/>
  <c r="F112" i="20"/>
  <c r="F38" i="20"/>
  <c r="H9" i="20"/>
  <c r="G19" i="23" s="1"/>
  <c r="G7" i="20"/>
  <c r="F4" i="23" s="1"/>
  <c r="I106" i="20"/>
  <c r="H13" i="23" s="1"/>
  <c r="E93" i="20"/>
  <c r="M49" i="20"/>
  <c r="L37" i="23" s="1"/>
  <c r="I56" i="20"/>
  <c r="H55" i="23" s="1"/>
  <c r="M70" i="20"/>
  <c r="M53" i="20"/>
  <c r="G117" i="20"/>
  <c r="D142" i="20"/>
  <c r="F116" i="20"/>
  <c r="E134" i="20"/>
  <c r="D108" i="23" s="1"/>
  <c r="J103" i="20"/>
  <c r="I59" i="23" s="1"/>
  <c r="J134" i="20"/>
  <c r="I108" i="23" s="1"/>
  <c r="D132" i="20"/>
  <c r="G45" i="20"/>
  <c r="I77" i="20"/>
  <c r="H57" i="23" s="1"/>
  <c r="I39" i="20"/>
  <c r="E18" i="20"/>
  <c r="G50" i="20"/>
  <c r="M94" i="20"/>
  <c r="M131" i="20"/>
  <c r="G71" i="20"/>
  <c r="F9" i="23" s="1"/>
  <c r="I88" i="20"/>
  <c r="H100" i="23" s="1"/>
  <c r="E22" i="20"/>
  <c r="D32" i="23" s="1"/>
  <c r="L135" i="20"/>
  <c r="K63" i="23" s="1"/>
  <c r="G64" i="20"/>
  <c r="F22" i="23" s="1"/>
  <c r="J71" i="20"/>
  <c r="I9" i="23" s="1"/>
  <c r="D23" i="20"/>
  <c r="C93" i="23" s="1"/>
  <c r="E37" i="20"/>
  <c r="D80" i="23" s="1"/>
  <c r="J79" i="20"/>
  <c r="F133" i="20"/>
  <c r="D94" i="20"/>
  <c r="G112" i="20"/>
  <c r="I20" i="20"/>
  <c r="H92" i="23" s="1"/>
  <c r="K131" i="20"/>
  <c r="J75" i="23" s="1"/>
  <c r="I47" i="20"/>
  <c r="H50" i="23" s="1"/>
  <c r="M93" i="20"/>
  <c r="L40" i="23" s="1"/>
  <c r="E52" i="20"/>
  <c r="F34" i="20"/>
  <c r="I38" i="20"/>
  <c r="H49" i="23" s="1"/>
  <c r="M141" i="20"/>
  <c r="H38" i="20"/>
  <c r="F32" i="20"/>
  <c r="F106" i="20"/>
  <c r="G49" i="20"/>
  <c r="K18" i="20"/>
  <c r="J48" i="23" s="1"/>
  <c r="D49" i="20"/>
  <c r="C37" i="23" s="1"/>
  <c r="H56" i="20"/>
  <c r="G55" i="23" s="1"/>
  <c r="D70" i="20"/>
  <c r="C99" i="23" s="1"/>
  <c r="K53" i="20"/>
  <c r="J51" i="20"/>
  <c r="L102" i="20"/>
  <c r="K83" i="23" s="1"/>
  <c r="D17" i="20"/>
  <c r="C5" i="23" s="1"/>
  <c r="H77" i="20"/>
  <c r="C116" i="20"/>
  <c r="M134" i="20"/>
  <c r="K77" i="20"/>
  <c r="J90" i="20"/>
  <c r="I12" i="23" s="1"/>
  <c r="K50" i="20"/>
  <c r="J51" i="23" s="1"/>
  <c r="G102" i="20"/>
  <c r="F83" i="23" s="1"/>
  <c r="M7" i="20"/>
  <c r="L4" i="23" s="1"/>
  <c r="H133" i="20"/>
  <c r="G26" i="23" s="1"/>
  <c r="H46" i="20"/>
  <c r="J88" i="20"/>
  <c r="I100" i="23" s="1"/>
  <c r="E31" i="20"/>
  <c r="F150" i="20"/>
  <c r="F22" i="20"/>
  <c r="D135" i="20"/>
  <c r="J62" i="20"/>
  <c r="I64" i="20"/>
  <c r="AS64" i="20" s="1"/>
  <c r="L71" i="20"/>
  <c r="K9" i="23" s="1"/>
  <c r="E23" i="20"/>
  <c r="D93" i="23" s="1"/>
  <c r="D37" i="20"/>
  <c r="C80" i="23" s="1"/>
  <c r="L79" i="20"/>
  <c r="K81" i="23" s="1"/>
  <c r="K144" i="20"/>
  <c r="E141" i="20"/>
  <c r="G141" i="20"/>
  <c r="C112" i="20"/>
  <c r="J106" i="20"/>
  <c r="D131" i="20"/>
  <c r="K113" i="20"/>
  <c r="G93" i="20"/>
  <c r="G113" i="20"/>
  <c r="F84" i="23" s="1"/>
  <c r="K52" i="20"/>
  <c r="J53" i="23" s="1"/>
  <c r="G34" i="20"/>
  <c r="F72" i="23" s="1"/>
  <c r="I115" i="20"/>
  <c r="H104" i="23" s="1"/>
  <c r="H34" i="20"/>
  <c r="J38" i="20"/>
  <c r="I49" i="23" s="1"/>
  <c r="L9" i="20"/>
  <c r="K19" i="23" s="1"/>
  <c r="F78" i="20"/>
  <c r="H49" i="20"/>
  <c r="J142" i="20"/>
  <c r="G82" i="20"/>
  <c r="L82" i="20"/>
  <c r="K82" i="23" s="1"/>
  <c r="L49" i="20"/>
  <c r="K37" i="23" s="1"/>
  <c r="I51" i="20"/>
  <c r="H52" i="23" s="1"/>
  <c r="J102" i="20"/>
  <c r="I83" i="23" s="1"/>
  <c r="D102" i="20"/>
  <c r="C83" i="23" s="1"/>
  <c r="J70" i="20"/>
  <c r="M132" i="20"/>
  <c r="L62" i="23" s="1"/>
  <c r="E77" i="20"/>
  <c r="E50" i="20"/>
  <c r="M45" i="20"/>
  <c r="M116" i="20"/>
  <c r="I69" i="20"/>
  <c r="I132" i="20"/>
  <c r="H62" i="23" s="1"/>
  <c r="E113" i="20"/>
  <c r="D84" i="23" s="1"/>
  <c r="J48" i="20"/>
  <c r="I73" i="23" s="1"/>
  <c r="D91" i="20"/>
  <c r="C102" i="23" s="1"/>
  <c r="K88" i="20"/>
  <c r="J100" i="23" s="1"/>
  <c r="D81" i="20"/>
  <c r="G150" i="20"/>
  <c r="F64" i="23" s="1"/>
  <c r="G22" i="20"/>
  <c r="H135" i="20"/>
  <c r="K64" i="20"/>
  <c r="H23" i="20"/>
  <c r="G37" i="20"/>
  <c r="F79" i="20"/>
  <c r="L144" i="20"/>
  <c r="K43" i="23" s="1"/>
  <c r="D133" i="20"/>
  <c r="C26" i="23" s="1"/>
  <c r="I78" i="20"/>
  <c r="H10" i="23" s="1"/>
  <c r="D7" i="20"/>
  <c r="C4" i="23" s="1"/>
  <c r="L131" i="20"/>
  <c r="L7" i="20"/>
  <c r="K4" i="23" s="1"/>
  <c r="H113" i="20"/>
  <c r="I52" i="20"/>
  <c r="I34" i="20"/>
  <c r="F115" i="20"/>
  <c r="F141" i="20"/>
  <c r="F18" i="20"/>
  <c r="D20" i="20"/>
  <c r="C92" i="23" s="1"/>
  <c r="F56" i="20"/>
  <c r="G70" i="20"/>
  <c r="F99" i="23" s="1"/>
  <c r="H142" i="20"/>
  <c r="G15" i="23" s="1"/>
  <c r="I53" i="20"/>
  <c r="M51" i="20"/>
  <c r="L52" i="23" s="1"/>
  <c r="C102" i="20"/>
  <c r="B83" i="23" s="1"/>
  <c r="I45" i="20"/>
  <c r="K103" i="20"/>
  <c r="C103" i="20"/>
  <c r="M17" i="20"/>
  <c r="F134" i="20"/>
  <c r="E38" i="20"/>
  <c r="D49" i="23" s="1"/>
  <c r="L50" i="20"/>
  <c r="K51" i="23" s="1"/>
  <c r="H45" i="20"/>
  <c r="D39" i="20"/>
  <c r="K39" i="20"/>
  <c r="C56" i="20"/>
  <c r="B55" i="23" s="1"/>
  <c r="G142" i="20"/>
  <c r="F15" i="23" s="1"/>
  <c r="K47" i="20"/>
  <c r="M31" i="20"/>
  <c r="L88" i="20"/>
  <c r="C100" i="20"/>
  <c r="D125" i="20"/>
  <c r="C107" i="23" s="1"/>
  <c r="E81" i="20"/>
  <c r="D11" i="23" s="1"/>
  <c r="D150" i="20"/>
  <c r="H22" i="20"/>
  <c r="G32" i="23" s="1"/>
  <c r="J135" i="20"/>
  <c r="I63" i="23" s="1"/>
  <c r="L62" i="20"/>
  <c r="M64" i="20"/>
  <c r="AW64" i="20" s="1"/>
  <c r="D71" i="20"/>
  <c r="C9" i="23" s="1"/>
  <c r="L151" i="20"/>
  <c r="G23" i="20"/>
  <c r="J37" i="20"/>
  <c r="H79" i="20"/>
  <c r="M144" i="20"/>
  <c r="L43" i="23" s="1"/>
  <c r="M133" i="20"/>
  <c r="L26" i="23" s="1"/>
  <c r="F94" i="20"/>
  <c r="E131" i="20"/>
  <c r="D75" i="23" s="1"/>
  <c r="M52" i="20"/>
  <c r="I67" i="20"/>
  <c r="H7" i="23" s="1"/>
  <c r="D67" i="20"/>
  <c r="I113" i="20"/>
  <c r="H84" i="23" s="1"/>
  <c r="C47" i="20"/>
  <c r="H18" i="20"/>
  <c r="M142" i="20"/>
  <c r="G94" i="20"/>
  <c r="F7" i="20"/>
  <c r="L106" i="20"/>
  <c r="K13" i="23" s="1"/>
  <c r="L18" i="20"/>
  <c r="K48" i="23" s="1"/>
  <c r="M56" i="20"/>
  <c r="L55" i="23" s="1"/>
  <c r="E82" i="20"/>
  <c r="L70" i="20"/>
  <c r="K99" i="23" s="1"/>
  <c r="E53" i="20"/>
  <c r="D98" i="23" s="1"/>
  <c r="F53" i="20"/>
  <c r="H102" i="20"/>
  <c r="C50" i="20"/>
  <c r="D134" i="20"/>
  <c r="I102" i="20"/>
  <c r="J82" i="20"/>
  <c r="I82" i="23" s="1"/>
  <c r="K90" i="20"/>
  <c r="J12" i="23" s="1"/>
  <c r="F132" i="20"/>
  <c r="J50" i="20"/>
  <c r="I51" i="23" s="1"/>
  <c r="K116" i="20"/>
  <c r="J14" i="23" s="1"/>
  <c r="E39" i="20"/>
  <c r="I21" i="20"/>
  <c r="H69" i="23" s="1"/>
  <c r="K49" i="20"/>
  <c r="J37" i="23" s="1"/>
  <c r="I141" i="20"/>
  <c r="I146" i="3"/>
  <c r="F145" i="3"/>
  <c r="C119" i="3"/>
  <c r="C118" i="3"/>
  <c r="E119" i="3"/>
  <c r="G146" i="3"/>
  <c r="H146" i="3"/>
  <c r="G145" i="3"/>
  <c r="E136" i="3"/>
  <c r="E127" i="3"/>
  <c r="E126" i="3"/>
  <c r="G107" i="3"/>
  <c r="G108" i="3"/>
  <c r="G127" i="3"/>
  <c r="F127" i="3"/>
  <c r="F126" i="3"/>
  <c r="E137" i="3"/>
  <c r="C146" i="3"/>
  <c r="H119" i="3"/>
  <c r="H118" i="3"/>
  <c r="H153" i="3"/>
  <c r="H152" i="3"/>
  <c r="H72" i="3"/>
  <c r="E35" i="20"/>
  <c r="D34" i="23" s="1"/>
  <c r="L65" i="20"/>
  <c r="K6" i="23" s="1"/>
  <c r="H91" i="20"/>
  <c r="G102" i="23" s="1"/>
  <c r="D65" i="20"/>
  <c r="C6" i="23" s="1"/>
  <c r="F35" i="20"/>
  <c r="K5" i="20"/>
  <c r="J47" i="23" s="1"/>
  <c r="J68" i="20"/>
  <c r="I8" i="23" s="1"/>
  <c r="I104" i="20"/>
  <c r="H60" i="23" s="1"/>
  <c r="I42" i="23"/>
  <c r="J114" i="20"/>
  <c r="I74" i="23" s="1"/>
  <c r="G35" i="20"/>
  <c r="F34" i="23" s="1"/>
  <c r="I91" i="20"/>
  <c r="H102" i="23" s="1"/>
  <c r="D100" i="20"/>
  <c r="F51" i="23"/>
  <c r="G54" i="20"/>
  <c r="F54" i="23" s="1"/>
  <c r="H19" i="20"/>
  <c r="G31" i="23" s="1"/>
  <c r="E5" i="20"/>
  <c r="D47" i="23" s="1"/>
  <c r="M16" i="20"/>
  <c r="L91" i="23" s="1"/>
  <c r="D59" i="23"/>
  <c r="E101" i="20"/>
  <c r="D58" i="23" s="1"/>
  <c r="E89" i="20"/>
  <c r="D101" i="23" s="1"/>
  <c r="K68" i="20"/>
  <c r="J8" i="23" s="1"/>
  <c r="J24" i="20"/>
  <c r="I94" i="23" s="1"/>
  <c r="I13" i="23"/>
  <c r="J104" i="20"/>
  <c r="I60" i="23" s="1"/>
  <c r="M6" i="20"/>
  <c r="L30" i="23" s="1"/>
  <c r="L69" i="20"/>
  <c r="K39" i="23" s="1"/>
  <c r="M65" i="20"/>
  <c r="L6" i="23" s="1"/>
  <c r="M20" i="20"/>
  <c r="L92" i="23" s="1"/>
  <c r="I7" i="20"/>
  <c r="H4" i="23" s="1"/>
  <c r="H70" i="20"/>
  <c r="G99" i="23" s="1"/>
  <c r="F108" i="23"/>
  <c r="G116" i="20"/>
  <c r="F14" i="23" s="1"/>
  <c r="E66" i="20"/>
  <c r="D38" i="23" s="1"/>
  <c r="J92" i="20"/>
  <c r="I103" i="23" s="1"/>
  <c r="F54" i="20"/>
  <c r="G89" i="20"/>
  <c r="F101" i="23" s="1"/>
  <c r="D66" i="20"/>
  <c r="C38" i="23" s="1"/>
  <c r="L92" i="20"/>
  <c r="K103" i="23" s="1"/>
  <c r="B51" i="23"/>
  <c r="C54" i="20"/>
  <c r="B54" i="23" s="1"/>
  <c r="M19" i="20"/>
  <c r="L31" i="23" s="1"/>
  <c r="K16" i="20"/>
  <c r="J91" i="23" s="1"/>
  <c r="D101" i="20"/>
  <c r="C58" i="23" s="1"/>
  <c r="F24" i="20"/>
  <c r="D63" i="20"/>
  <c r="C56" i="23" s="1"/>
  <c r="G32" i="20"/>
  <c r="F33" i="23" s="1"/>
  <c r="F66" i="20"/>
  <c r="H35" i="20"/>
  <c r="G34" i="23" s="1"/>
  <c r="H25" i="20"/>
  <c r="G70" i="23" s="1"/>
  <c r="M91" i="20"/>
  <c r="L102" i="23" s="1"/>
  <c r="E92" i="20"/>
  <c r="D103" i="23" s="1"/>
  <c r="E100" i="20"/>
  <c r="H54" i="20"/>
  <c r="G54" i="23" s="1"/>
  <c r="G19" i="20"/>
  <c r="F31" i="23" s="1"/>
  <c r="G5" i="20"/>
  <c r="F47" i="23" s="1"/>
  <c r="E16" i="20"/>
  <c r="D91" i="23" s="1"/>
  <c r="F59" i="23"/>
  <c r="G101" i="20"/>
  <c r="F58" i="23" s="1"/>
  <c r="L68" i="20"/>
  <c r="K8" i="23" s="1"/>
  <c r="L24" i="20"/>
  <c r="K94" i="23" s="1"/>
  <c r="D64" i="20"/>
  <c r="C22" i="23" s="1"/>
  <c r="E151" i="20"/>
  <c r="D109" i="23" s="1"/>
  <c r="K42" i="23"/>
  <c r="L114" i="20"/>
  <c r="K74" i="23" s="1"/>
  <c r="E8" i="20"/>
  <c r="D68" i="23" s="1"/>
  <c r="G65" i="20"/>
  <c r="F6" i="23" s="1"/>
  <c r="H20" i="20"/>
  <c r="G92" i="23" s="1"/>
  <c r="M8" i="20"/>
  <c r="L68" i="23" s="1"/>
  <c r="G66" i="20"/>
  <c r="F38" i="23" s="1"/>
  <c r="F91" i="20"/>
  <c r="I66" i="20"/>
  <c r="H38" i="23" s="1"/>
  <c r="J35" i="20"/>
  <c r="I34" i="23" s="1"/>
  <c r="J25" i="20"/>
  <c r="I70" i="23" s="1"/>
  <c r="L91" i="20"/>
  <c r="K102" i="23" s="1"/>
  <c r="G100" i="20"/>
  <c r="J54" i="20"/>
  <c r="I54" i="23" s="1"/>
  <c r="L19" i="20"/>
  <c r="K31" i="23" s="1"/>
  <c r="H16" i="20"/>
  <c r="G91" i="23" s="1"/>
  <c r="G59" i="23"/>
  <c r="H101" i="20"/>
  <c r="G58" i="23" s="1"/>
  <c r="J89" i="20"/>
  <c r="I101" i="23" s="1"/>
  <c r="D24" i="20"/>
  <c r="C94" i="23" s="1"/>
  <c r="F63" i="20"/>
  <c r="G6" i="20"/>
  <c r="F30" i="23" s="1"/>
  <c r="F8" i="20"/>
  <c r="F65" i="20"/>
  <c r="J17" i="20"/>
  <c r="I5" i="23" s="1"/>
  <c r="I16" i="20"/>
  <c r="H91" i="23" s="1"/>
  <c r="I68" i="20"/>
  <c r="H8" i="23" s="1"/>
  <c r="L20" i="20"/>
  <c r="K92" i="23" s="1"/>
  <c r="I35" i="20"/>
  <c r="H34" i="23" s="1"/>
  <c r="G92" i="20"/>
  <c r="F103" i="23" s="1"/>
  <c r="H51" i="23"/>
  <c r="I54" i="20"/>
  <c r="H54" i="23" s="1"/>
  <c r="F5" i="20"/>
  <c r="F101" i="20"/>
  <c r="M68" i="20"/>
  <c r="L8" i="23" s="1"/>
  <c r="D6" i="20"/>
  <c r="C30" i="23" s="1"/>
  <c r="H69" i="20"/>
  <c r="G39" i="23" s="1"/>
  <c r="K66" i="20"/>
  <c r="J38" i="23" s="1"/>
  <c r="K35" i="20"/>
  <c r="J34" i="23" s="1"/>
  <c r="L25" i="20"/>
  <c r="K70" i="23" s="1"/>
  <c r="H92" i="20"/>
  <c r="G103" i="23" s="1"/>
  <c r="G83" i="23"/>
  <c r="H100" i="20"/>
  <c r="K54" i="20"/>
  <c r="J54" i="23" s="1"/>
  <c r="D5" i="20"/>
  <c r="C47" i="23" s="1"/>
  <c r="H59" i="23"/>
  <c r="I101" i="20"/>
  <c r="H58" i="23" s="1"/>
  <c r="H89" i="20"/>
  <c r="G101" i="23" s="1"/>
  <c r="I24" i="20"/>
  <c r="H94" i="23" s="1"/>
  <c r="G63" i="20"/>
  <c r="F56" i="23" s="1"/>
  <c r="L104" i="20"/>
  <c r="K60" i="23" s="1"/>
  <c r="G42" i="23"/>
  <c r="H114" i="20"/>
  <c r="G74" i="23" s="1"/>
  <c r="G8" i="20"/>
  <c r="F68" i="23" s="1"/>
  <c r="J65" i="20"/>
  <c r="I6" i="23" s="1"/>
  <c r="J92" i="23"/>
  <c r="K7" i="20"/>
  <c r="J4" i="23" s="1"/>
  <c r="K19" i="20"/>
  <c r="J31" i="23" s="1"/>
  <c r="G24" i="20"/>
  <c r="F94" i="23" s="1"/>
  <c r="I6" i="20"/>
  <c r="H30" i="23" s="1"/>
  <c r="F100" i="20"/>
  <c r="D8" i="20"/>
  <c r="C68" i="23" s="1"/>
  <c r="I65" i="20"/>
  <c r="H6" i="23" s="1"/>
  <c r="M66" i="20"/>
  <c r="L38" i="23" s="1"/>
  <c r="L35" i="20"/>
  <c r="K34" i="23" s="1"/>
  <c r="K91" i="20"/>
  <c r="J102" i="23" s="1"/>
  <c r="H83" i="23"/>
  <c r="I100" i="20"/>
  <c r="L54" i="20"/>
  <c r="K54" i="23" s="1"/>
  <c r="E19" i="20"/>
  <c r="D31" i="23" s="1"/>
  <c r="J5" i="20"/>
  <c r="I47" i="23" s="1"/>
  <c r="D16" i="20"/>
  <c r="C91" i="23" s="1"/>
  <c r="J101" i="20"/>
  <c r="I58" i="23" s="1"/>
  <c r="I89" i="20"/>
  <c r="H101" i="23" s="1"/>
  <c r="M24" i="20"/>
  <c r="L94" i="23" s="1"/>
  <c r="J13" i="23"/>
  <c r="K104" i="20"/>
  <c r="J60" i="23" s="1"/>
  <c r="E6" i="20"/>
  <c r="D30" i="23" s="1"/>
  <c r="H8" i="20"/>
  <c r="G68" i="23" s="1"/>
  <c r="L21" i="20"/>
  <c r="K69" i="23" s="1"/>
  <c r="L5" i="20"/>
  <c r="K47" i="23" s="1"/>
  <c r="L89" i="20"/>
  <c r="K101" i="23" s="1"/>
  <c r="J66" i="20"/>
  <c r="I38" i="23" s="1"/>
  <c r="M35" i="20"/>
  <c r="L34" i="23" s="1"/>
  <c r="K25" i="20"/>
  <c r="J70" i="23" s="1"/>
  <c r="J91" i="20"/>
  <c r="I102" i="23" s="1"/>
  <c r="I92" i="20"/>
  <c r="H103" i="23" s="1"/>
  <c r="J100" i="20"/>
  <c r="L51" i="23"/>
  <c r="M54" i="20"/>
  <c r="L54" i="23" s="1"/>
  <c r="D19" i="20"/>
  <c r="C31" i="23" s="1"/>
  <c r="M5" i="20"/>
  <c r="L47" i="23" s="1"/>
  <c r="J16" i="20"/>
  <c r="I91" i="23" s="1"/>
  <c r="J59" i="23"/>
  <c r="K101" i="20"/>
  <c r="J58" i="23" s="1"/>
  <c r="K89" i="20"/>
  <c r="J101" i="23" s="1"/>
  <c r="H24" i="20"/>
  <c r="G94" i="23" s="1"/>
  <c r="H6" i="20"/>
  <c r="G30" i="23" s="1"/>
  <c r="I8" i="20"/>
  <c r="H68" i="23" s="1"/>
  <c r="E146" i="3"/>
  <c r="H127" i="3"/>
  <c r="F75" i="23"/>
  <c r="G88" i="20"/>
  <c r="F100" i="23" s="1"/>
  <c r="J83" i="23"/>
  <c r="K100" i="20"/>
  <c r="I5" i="20"/>
  <c r="H47" i="23" s="1"/>
  <c r="H126" i="3"/>
  <c r="D108" i="3"/>
  <c r="H42" i="23"/>
  <c r="I114" i="20"/>
  <c r="H74" i="23" s="1"/>
  <c r="J19" i="20"/>
  <c r="I31" i="23" s="1"/>
  <c r="L66" i="20"/>
  <c r="K38" i="23" s="1"/>
  <c r="M25" i="20"/>
  <c r="L70" i="23" s="1"/>
  <c r="G16" i="20"/>
  <c r="F91" i="23" s="1"/>
  <c r="M89" i="20"/>
  <c r="L101" i="23" s="1"/>
  <c r="E65" i="20"/>
  <c r="D6" i="23" s="1"/>
  <c r="K69" i="20"/>
  <c r="J39" i="23" s="1"/>
  <c r="I25" i="20"/>
  <c r="H70" i="23" s="1"/>
  <c r="E91" i="20"/>
  <c r="D102" i="23" s="1"/>
  <c r="M92" i="20"/>
  <c r="L103" i="23" s="1"/>
  <c r="D51" i="23"/>
  <c r="E54" i="20"/>
  <c r="D54" i="23" s="1"/>
  <c r="L16" i="20"/>
  <c r="K91" i="23" s="1"/>
  <c r="L59" i="23"/>
  <c r="M101" i="20"/>
  <c r="L58" i="23" s="1"/>
  <c r="E24" i="20"/>
  <c r="D94" i="23" s="1"/>
  <c r="L6" i="20"/>
  <c r="K30" i="23" s="1"/>
  <c r="K8" i="20"/>
  <c r="J68" i="23" s="1"/>
  <c r="D107" i="3"/>
  <c r="D127" i="3"/>
  <c r="H104" i="20"/>
  <c r="G60" i="23" s="1"/>
  <c r="K92" i="20"/>
  <c r="J103" i="23" s="1"/>
  <c r="F19" i="20"/>
  <c r="K59" i="23"/>
  <c r="L101" i="20"/>
  <c r="K58" i="23" s="1"/>
  <c r="J6" i="20"/>
  <c r="I30" i="23" s="1"/>
  <c r="J8" i="20"/>
  <c r="I68" i="23" s="1"/>
  <c r="K65" i="20"/>
  <c r="J6" i="23" s="1"/>
  <c r="H66" i="20"/>
  <c r="G38" i="23" s="1"/>
  <c r="D35" i="20"/>
  <c r="C34" i="23" s="1"/>
  <c r="G91" i="20"/>
  <c r="F102" i="23" s="1"/>
  <c r="F92" i="20"/>
  <c r="M100" i="20"/>
  <c r="C51" i="23"/>
  <c r="D54" i="20"/>
  <c r="C54" i="23" s="1"/>
  <c r="I19" i="20"/>
  <c r="H31" i="23" s="1"/>
  <c r="H5" i="20"/>
  <c r="G47" i="23" s="1"/>
  <c r="F16" i="20"/>
  <c r="F89" i="20"/>
  <c r="H68" i="20"/>
  <c r="G8" i="23" s="1"/>
  <c r="K24" i="20"/>
  <c r="J94" i="23" s="1"/>
  <c r="E63" i="20"/>
  <c r="D56" i="23" s="1"/>
  <c r="L13" i="23"/>
  <c r="M104" i="20"/>
  <c r="L60" i="23" s="1"/>
  <c r="F6" i="20"/>
  <c r="L8" i="20"/>
  <c r="K68" i="23" s="1"/>
  <c r="E20" i="20"/>
  <c r="D92" i="23" s="1"/>
  <c r="J69" i="20"/>
  <c r="I39" i="23" s="1"/>
  <c r="G84" i="3"/>
  <c r="I119" i="3"/>
  <c r="F108" i="3"/>
  <c r="F109" i="18"/>
  <c r="G22" i="18"/>
  <c r="F82" i="18"/>
  <c r="C107" i="18"/>
  <c r="H14" i="18"/>
  <c r="H73" i="3"/>
  <c r="C41" i="3"/>
  <c r="G152" i="3"/>
  <c r="C40" i="3"/>
  <c r="K31" i="3" s="1"/>
  <c r="D126" i="3"/>
  <c r="G83" i="3"/>
  <c r="E96" i="3"/>
  <c r="F58" i="3"/>
  <c r="I95" i="3"/>
  <c r="C57" i="3"/>
  <c r="C152" i="3"/>
  <c r="I118" i="3"/>
  <c r="G11" i="3"/>
  <c r="H25" i="18"/>
  <c r="E108" i="3"/>
  <c r="C107" i="3"/>
  <c r="D152" i="3"/>
  <c r="D153" i="3"/>
  <c r="D137" i="3"/>
  <c r="D118" i="3"/>
  <c r="I126" i="3"/>
  <c r="I83" i="3"/>
  <c r="I108" i="3"/>
  <c r="H95" i="3"/>
  <c r="G137" i="3"/>
  <c r="I127" i="3"/>
  <c r="G136" i="3"/>
  <c r="D58" i="3"/>
  <c r="D136" i="3"/>
  <c r="D146" i="3"/>
  <c r="I58" i="3"/>
  <c r="I96" i="3"/>
  <c r="G27" i="3"/>
  <c r="G26" i="3"/>
  <c r="H96" i="3"/>
  <c r="I136" i="3"/>
  <c r="I73" i="3"/>
  <c r="E84" i="3"/>
  <c r="F11" i="3"/>
  <c r="D145" i="3"/>
  <c r="D72" i="3"/>
  <c r="G10" i="3"/>
  <c r="I72" i="3"/>
  <c r="C11" i="3"/>
  <c r="E107" i="3"/>
  <c r="I11" i="3"/>
  <c r="C58" i="3"/>
  <c r="D73" i="3"/>
  <c r="I27" i="3"/>
  <c r="F27" i="3"/>
  <c r="H21" i="18"/>
  <c r="H107" i="3"/>
  <c r="C136" i="3"/>
  <c r="I26" i="3"/>
  <c r="D84" i="3"/>
  <c r="F137" i="3"/>
  <c r="C83" i="3"/>
  <c r="C137" i="3"/>
  <c r="I107" i="3"/>
  <c r="C95" i="3"/>
  <c r="C84" i="3"/>
  <c r="F118" i="3"/>
  <c r="C96" i="3"/>
  <c r="E83" i="3"/>
  <c r="H32" i="23"/>
  <c r="C71" i="20"/>
  <c r="B9" i="23" s="1"/>
  <c r="E93" i="23"/>
  <c r="G48" i="23"/>
  <c r="C67" i="20"/>
  <c r="B7" i="23" s="1"/>
  <c r="I32" i="23"/>
  <c r="D9" i="23"/>
  <c r="D15" i="23"/>
  <c r="F48" i="23"/>
  <c r="C39" i="20"/>
  <c r="J5" i="23"/>
  <c r="AR64" i="20"/>
  <c r="C94" i="20"/>
  <c r="B41" i="23" s="1"/>
  <c r="K61" i="23"/>
  <c r="K32" i="23"/>
  <c r="L9" i="23"/>
  <c r="J33" i="23"/>
  <c r="C21" i="20"/>
  <c r="B69" i="23" s="1"/>
  <c r="C19" i="23"/>
  <c r="C48" i="23"/>
  <c r="H5" i="23"/>
  <c r="K5" i="23"/>
  <c r="H12" i="23"/>
  <c r="C126" i="3"/>
  <c r="H108" i="3"/>
  <c r="D21" i="23"/>
  <c r="J72" i="23"/>
  <c r="E92" i="23"/>
  <c r="H48" i="23"/>
  <c r="E60" i="23"/>
  <c r="G61" i="23"/>
  <c r="J62" i="23"/>
  <c r="E12" i="23"/>
  <c r="E145" i="3"/>
  <c r="F72" i="3"/>
  <c r="C27" i="3"/>
  <c r="C64" i="20"/>
  <c r="B22" i="23" s="1"/>
  <c r="H9" i="23"/>
  <c r="L93" i="23"/>
  <c r="G4" i="23"/>
  <c r="I48" i="23"/>
  <c r="L61" i="23"/>
  <c r="C61" i="23"/>
  <c r="K12" i="23"/>
  <c r="F5" i="23"/>
  <c r="F73" i="3"/>
  <c r="C26" i="3"/>
  <c r="C22" i="20"/>
  <c r="B32" i="23" s="1"/>
  <c r="C37" i="20"/>
  <c r="B80" i="23" s="1"/>
  <c r="I4" i="23"/>
  <c r="E15" i="23"/>
  <c r="C142" i="20"/>
  <c r="B15" i="23" s="1"/>
  <c r="F61" i="23"/>
  <c r="H61" i="23"/>
  <c r="H108" i="23"/>
  <c r="C17" i="20"/>
  <c r="B5" i="23" s="1"/>
  <c r="I7" i="23"/>
  <c r="C32" i="23"/>
  <c r="E22" i="23"/>
  <c r="C23" i="20"/>
  <c r="B93" i="23" s="1"/>
  <c r="C34" i="20"/>
  <c r="B72" i="23" s="1"/>
  <c r="I92" i="23"/>
  <c r="D4" i="23"/>
  <c r="D60" i="23"/>
  <c r="K108" i="23"/>
  <c r="D12" i="23"/>
  <c r="G95" i="3"/>
  <c r="E118" i="3"/>
  <c r="F107" i="3"/>
  <c r="F26" i="3"/>
  <c r="G72" i="3"/>
  <c r="G118" i="3"/>
  <c r="B89" i="23"/>
  <c r="L69" i="23"/>
  <c r="C93" i="20"/>
  <c r="B40" i="23" s="1"/>
  <c r="C38" i="20"/>
  <c r="B49" i="23" s="1"/>
  <c r="L99" i="23"/>
  <c r="I61" i="23"/>
  <c r="D48" i="23"/>
  <c r="H137" i="3"/>
  <c r="G96" i="3"/>
  <c r="C153" i="3"/>
  <c r="D26" i="3"/>
  <c r="F84" i="3"/>
  <c r="G73" i="3"/>
  <c r="G119" i="3"/>
  <c r="D83" i="3"/>
  <c r="F136" i="3"/>
  <c r="H83" i="3"/>
  <c r="G58" i="3"/>
  <c r="E64" i="23"/>
  <c r="E32" i="23"/>
  <c r="I21" i="23"/>
  <c r="F69" i="23"/>
  <c r="E33" i="23"/>
  <c r="J57" i="23"/>
  <c r="F60" i="23"/>
  <c r="H136" i="3"/>
  <c r="I145" i="3"/>
  <c r="D27" i="3"/>
  <c r="C145" i="3"/>
  <c r="F83" i="3"/>
  <c r="F95" i="3"/>
  <c r="H84" i="3"/>
  <c r="C32" i="20"/>
  <c r="B33" i="23" s="1"/>
  <c r="K100" i="23"/>
  <c r="F32" i="23"/>
  <c r="C7" i="20"/>
  <c r="B4" i="23" s="1"/>
  <c r="E10" i="23"/>
  <c r="C69" i="20"/>
  <c r="B39" i="23" s="1"/>
  <c r="I15" i="23"/>
  <c r="C60" i="23"/>
  <c r="C77" i="20"/>
  <c r="B57" i="23" s="1"/>
  <c r="I99" i="23"/>
  <c r="L10" i="23"/>
  <c r="H39" i="23"/>
  <c r="D96" i="3"/>
  <c r="H27" i="3"/>
  <c r="F119" i="3"/>
  <c r="H58" i="3"/>
  <c r="F96" i="3"/>
  <c r="C72" i="3"/>
  <c r="C127" i="3"/>
  <c r="F93" i="23"/>
  <c r="J30" i="23"/>
  <c r="K75" i="23"/>
  <c r="C9" i="20"/>
  <c r="B19" i="23" s="1"/>
  <c r="C18" i="20"/>
  <c r="B48" i="23" s="1"/>
  <c r="J61" i="23"/>
  <c r="L5" i="23"/>
  <c r="D119" i="3"/>
  <c r="C108" i="3"/>
  <c r="E95" i="3"/>
  <c r="D95" i="3"/>
  <c r="H26" i="3"/>
  <c r="I84" i="3"/>
  <c r="C73" i="3"/>
  <c r="I89" i="23"/>
  <c r="E90" i="23"/>
  <c r="B21" i="23"/>
  <c r="B35" i="23"/>
  <c r="G100" i="23"/>
  <c r="H89" i="23"/>
  <c r="G21" i="23"/>
  <c r="F90" i="23"/>
  <c r="E21" i="23"/>
  <c r="H90" i="23"/>
  <c r="D89" i="23"/>
  <c r="L89" i="23"/>
  <c r="F21" i="23"/>
  <c r="I90" i="23"/>
  <c r="H26" i="18"/>
  <c r="E89" i="23"/>
  <c r="H21" i="23"/>
  <c r="C89" i="23"/>
  <c r="G89" i="23"/>
  <c r="K90" i="23"/>
  <c r="F89" i="23"/>
  <c r="J21" i="23"/>
  <c r="L90" i="23"/>
  <c r="K21" i="23"/>
  <c r="L21" i="23"/>
  <c r="D90" i="23"/>
  <c r="C90" i="23"/>
  <c r="E100" i="23"/>
  <c r="K89" i="23"/>
  <c r="B90" i="23"/>
  <c r="I137" i="3"/>
  <c r="F39" i="23"/>
  <c r="E70" i="23"/>
  <c r="E13" i="23"/>
  <c r="E99" i="23"/>
  <c r="F70" i="23"/>
  <c r="E39" i="23"/>
  <c r="D99" i="23"/>
  <c r="C8" i="23"/>
  <c r="D13" i="23"/>
  <c r="B8" i="23"/>
  <c r="D8" i="23"/>
  <c r="F13" i="23"/>
  <c r="C42" i="23"/>
  <c r="C70" i="23"/>
  <c r="F8" i="23"/>
  <c r="C13" i="23"/>
  <c r="F42" i="23"/>
  <c r="D70" i="23"/>
  <c r="E42" i="23"/>
  <c r="D61" i="23"/>
  <c r="AV63" i="20"/>
  <c r="K56" i="23"/>
  <c r="AR63" i="20"/>
  <c r="G56" i="23"/>
  <c r="AT63" i="20"/>
  <c r="I56" i="23"/>
  <c r="AS63" i="20"/>
  <c r="H56" i="23"/>
  <c r="AU63" i="20"/>
  <c r="J56" i="23"/>
  <c r="AW63" i="20"/>
  <c r="L56" i="23"/>
  <c r="F12" i="23"/>
  <c r="L104" i="23"/>
  <c r="F19" i="23"/>
  <c r="K40" i="23"/>
  <c r="I40" i="23"/>
  <c r="H19" i="23"/>
  <c r="L41" i="23"/>
  <c r="J40" i="23"/>
  <c r="I19" i="23"/>
  <c r="K41" i="23"/>
  <c r="H40" i="23"/>
  <c r="I41" i="23"/>
  <c r="C35" i="20"/>
  <c r="B34" i="23" s="1"/>
  <c r="C25" i="20"/>
  <c r="H41" i="23"/>
  <c r="L39" i="23"/>
  <c r="L7" i="23"/>
  <c r="J106" i="23"/>
  <c r="I72" i="23"/>
  <c r="E50" i="23"/>
  <c r="G82" i="23"/>
  <c r="J49" i="23"/>
  <c r="F36" i="23"/>
  <c r="H107" i="23"/>
  <c r="D14" i="23"/>
  <c r="B53" i="23"/>
  <c r="C88" i="20"/>
  <c r="J109" i="23"/>
  <c r="K33" i="23"/>
  <c r="H109" i="23"/>
  <c r="G72" i="23"/>
  <c r="C75" i="23"/>
  <c r="L72" i="23"/>
  <c r="L108" i="23"/>
  <c r="J108" i="23"/>
  <c r="C109" i="23"/>
  <c r="C78" i="20"/>
  <c r="B10" i="23" s="1"/>
  <c r="L15" i="23"/>
  <c r="C151" i="20"/>
  <c r="H75" i="23"/>
  <c r="F10" i="23"/>
  <c r="H72" i="23"/>
  <c r="C15" i="23"/>
  <c r="G109" i="23"/>
  <c r="L33" i="23"/>
  <c r="E36" i="23"/>
  <c r="L75" i="23"/>
  <c r="C108" i="23"/>
  <c r="D33" i="23"/>
  <c r="E108" i="23"/>
  <c r="C90" i="20"/>
  <c r="B12" i="23" s="1"/>
  <c r="G62" i="23"/>
  <c r="C36" i="23"/>
  <c r="C62" i="23"/>
  <c r="I36" i="23"/>
  <c r="G108" i="23"/>
  <c r="C132" i="20"/>
  <c r="B62" i="23" s="1"/>
  <c r="F62" i="23"/>
  <c r="D36" i="23"/>
  <c r="J36" i="23"/>
  <c r="B60" i="23"/>
  <c r="K36" i="23"/>
  <c r="L36" i="23"/>
  <c r="H36" i="23"/>
  <c r="B36" i="23"/>
  <c r="K109" i="23"/>
  <c r="C134" i="20"/>
  <c r="B108" i="23" s="1"/>
  <c r="G36" i="23"/>
  <c r="C150" i="20"/>
  <c r="F37" i="23"/>
  <c r="F109" i="23"/>
  <c r="D74" i="23"/>
  <c r="K106" i="23"/>
  <c r="K49" i="23"/>
  <c r="J107" i="23"/>
  <c r="L107" i="23"/>
  <c r="D53" i="23"/>
  <c r="D82" i="23"/>
  <c r="K107" i="23"/>
  <c r="C82" i="20"/>
  <c r="B82" i="23" s="1"/>
  <c r="C106" i="23"/>
  <c r="L80" i="23"/>
  <c r="G50" i="23"/>
  <c r="H82" i="23"/>
  <c r="H63" i="23"/>
  <c r="E106" i="23"/>
  <c r="C81" i="23"/>
  <c r="C74" i="23"/>
  <c r="B61" i="23"/>
  <c r="I50" i="23"/>
  <c r="F107" i="23"/>
  <c r="B107" i="23"/>
  <c r="L53" i="23"/>
  <c r="K62" i="23"/>
  <c r="E107" i="23"/>
  <c r="B50" i="23"/>
  <c r="L106" i="23"/>
  <c r="K53" i="23"/>
  <c r="J50" i="23"/>
  <c r="B37" i="23"/>
  <c r="D107" i="23"/>
  <c r="I106" i="23"/>
  <c r="J73" i="23"/>
  <c r="B74" i="23"/>
  <c r="E73" i="23"/>
  <c r="G104" i="23"/>
  <c r="G106" i="23"/>
  <c r="I107" i="23"/>
  <c r="F49" i="23"/>
  <c r="F82" i="23"/>
  <c r="H53" i="23"/>
  <c r="J74" i="23"/>
  <c r="G107" i="23"/>
  <c r="E74" i="23"/>
  <c r="H37" i="23"/>
  <c r="F50" i="23"/>
  <c r="K14" i="23"/>
  <c r="G49" i="23"/>
  <c r="G37" i="23"/>
  <c r="K73" i="23"/>
  <c r="G53" i="23"/>
  <c r="C82" i="23"/>
  <c r="I14" i="23"/>
  <c r="F74" i="23"/>
  <c r="I52" i="23"/>
  <c r="F106" i="23"/>
  <c r="E53" i="23"/>
  <c r="D106" i="23"/>
  <c r="B14" i="23"/>
  <c r="H73" i="23"/>
  <c r="J104" i="23"/>
  <c r="B58" i="23"/>
  <c r="I26" i="23"/>
  <c r="D26" i="23"/>
  <c r="F80" i="23"/>
  <c r="G52" i="23"/>
  <c r="B106" i="23"/>
  <c r="G14" i="23"/>
  <c r="L73" i="23"/>
  <c r="J26" i="23"/>
  <c r="C11" i="23"/>
  <c r="C63" i="23"/>
  <c r="J63" i="23"/>
  <c r="I55" i="23"/>
  <c r="E11" i="23"/>
  <c r="D73" i="23"/>
  <c r="C133" i="20"/>
  <c r="B26" i="23" s="1"/>
  <c r="K104" i="23"/>
  <c r="H106" i="23"/>
  <c r="G43" i="23"/>
  <c r="L14" i="23"/>
  <c r="C55" i="23"/>
  <c r="E104" i="23"/>
  <c r="L49" i="23"/>
  <c r="K52" i="23"/>
  <c r="L74" i="23"/>
  <c r="I11" i="23"/>
  <c r="J11" i="23"/>
  <c r="F104" i="23"/>
  <c r="I80" i="23"/>
  <c r="C81" i="20"/>
  <c r="B11" i="23" s="1"/>
  <c r="K11" i="23"/>
  <c r="J80" i="23"/>
  <c r="C79" i="20"/>
  <c r="B81" i="23" s="1"/>
  <c r="L81" i="23"/>
  <c r="F55" i="23"/>
  <c r="C43" i="23"/>
  <c r="K71" i="23"/>
  <c r="F73" i="23"/>
  <c r="E63" i="23"/>
  <c r="G81" i="23"/>
  <c r="K76" i="23"/>
  <c r="G73" i="23"/>
  <c r="G80" i="23"/>
  <c r="F52" i="23"/>
  <c r="K23" i="23"/>
  <c r="D76" i="23"/>
  <c r="D104" i="23"/>
  <c r="G63" i="23"/>
  <c r="J71" i="23"/>
  <c r="B59" i="23"/>
  <c r="C49" i="23"/>
  <c r="D71" i="23"/>
  <c r="L71" i="23"/>
  <c r="I104" i="23"/>
  <c r="C89" i="20"/>
  <c r="B101" i="23" s="1"/>
  <c r="E26" i="23"/>
  <c r="H23" i="23"/>
  <c r="B73" i="23"/>
  <c r="L11" i="23"/>
  <c r="F81" i="23"/>
  <c r="J52" i="23"/>
  <c r="I43" i="23"/>
  <c r="G71" i="23"/>
  <c r="L20" i="23"/>
  <c r="I20" i="23"/>
  <c r="H20" i="23"/>
  <c r="K72" i="23"/>
  <c r="C92" i="20"/>
  <c r="B103" i="23" s="1"/>
  <c r="J23" i="23"/>
  <c r="F20" i="23"/>
  <c r="C103" i="23"/>
  <c r="C143" i="20"/>
  <c r="B76" i="23" s="1"/>
  <c r="J84" i="23"/>
  <c r="I76" i="23"/>
  <c r="G84" i="23"/>
  <c r="D63" i="23"/>
  <c r="J81" i="23"/>
  <c r="D43" i="23"/>
  <c r="J43" i="23"/>
  <c r="I71" i="23"/>
  <c r="F23" i="23"/>
  <c r="I23" i="23"/>
  <c r="C131" i="20"/>
  <c r="C20" i="23"/>
  <c r="C80" i="20"/>
  <c r="B23" i="23" s="1"/>
  <c r="H33" i="23"/>
  <c r="G98" i="23"/>
  <c r="D20" i="23"/>
  <c r="E20" i="23"/>
  <c r="E76" i="23"/>
  <c r="F11" i="23"/>
  <c r="B104" i="23"/>
  <c r="C135" i="20"/>
  <c r="B63" i="23" s="1"/>
  <c r="L63" i="23"/>
  <c r="C31" i="20"/>
  <c r="L23" i="23"/>
  <c r="J98" i="23"/>
  <c r="J20" i="23"/>
  <c r="H98" i="23"/>
  <c r="J10" i="23"/>
  <c r="C101" i="23"/>
  <c r="G20" i="23"/>
  <c r="I33" i="23"/>
  <c r="F76" i="23"/>
  <c r="G11" i="23"/>
  <c r="C141" i="20"/>
  <c r="C52" i="23"/>
  <c r="C144" i="20"/>
  <c r="B43" i="23" s="1"/>
  <c r="E71" i="23"/>
  <c r="C10" i="23"/>
  <c r="D23" i="23"/>
  <c r="I10" i="23"/>
  <c r="C84" i="23"/>
  <c r="L98" i="23"/>
  <c r="C91" i="20"/>
  <c r="B102" i="23" s="1"/>
  <c r="B84" i="23"/>
  <c r="J76" i="23"/>
  <c r="H76" i="23"/>
  <c r="H11" i="23"/>
  <c r="C71" i="23"/>
  <c r="H71" i="23"/>
  <c r="G23" i="23"/>
  <c r="D10" i="23"/>
  <c r="L84" i="23"/>
  <c r="C23" i="23"/>
  <c r="L105" i="23"/>
  <c r="G76" i="23"/>
  <c r="B98" i="23"/>
  <c r="I81" i="23"/>
  <c r="F71" i="23"/>
  <c r="E23" i="23"/>
  <c r="B20" i="23"/>
  <c r="G33" i="23"/>
  <c r="C76" i="23"/>
  <c r="C10" i="3"/>
  <c r="E69" i="23" l="1"/>
  <c r="E72" i="23"/>
  <c r="E5" i="23"/>
  <c r="E9" i="23"/>
  <c r="E51" i="23"/>
  <c r="E61" i="23"/>
  <c r="E83" i="23"/>
  <c r="E94" i="23"/>
  <c r="E7" i="23"/>
  <c r="E101" i="23"/>
  <c r="E84" i="23"/>
  <c r="E91" i="23"/>
  <c r="E62" i="23"/>
  <c r="E55" i="23"/>
  <c r="E37" i="23"/>
  <c r="E59" i="23"/>
  <c r="E43" i="23"/>
  <c r="E49" i="23"/>
  <c r="E52" i="23"/>
  <c r="E82" i="23"/>
  <c r="E34" i="23"/>
  <c r="E4" i="23"/>
  <c r="E48" i="23"/>
  <c r="E81" i="23"/>
  <c r="E19" i="23"/>
  <c r="E80" i="23"/>
  <c r="E31" i="23"/>
  <c r="E6" i="23"/>
  <c r="E102" i="23"/>
  <c r="E30" i="23"/>
  <c r="E68" i="23"/>
  <c r="E103" i="23"/>
  <c r="E58" i="23"/>
  <c r="E75" i="23"/>
  <c r="E14" i="23"/>
  <c r="E47" i="23"/>
  <c r="E56" i="23"/>
  <c r="E38" i="23"/>
  <c r="E54" i="23"/>
  <c r="E98" i="23"/>
  <c r="B75" i="23"/>
  <c r="K25" i="3"/>
  <c r="K15" i="3"/>
  <c r="AS65" i="20"/>
  <c r="AU65" i="20"/>
  <c r="AV66" i="20"/>
  <c r="B97" i="23"/>
  <c r="I22" i="23"/>
  <c r="E26" i="20"/>
  <c r="F153" i="20"/>
  <c r="G22" i="23"/>
  <c r="F11" i="20"/>
  <c r="I72" i="20"/>
  <c r="H8" i="24" s="1"/>
  <c r="K73" i="20"/>
  <c r="L22" i="23"/>
  <c r="L10" i="20"/>
  <c r="H72" i="20"/>
  <c r="G8" i="24" s="1"/>
  <c r="L11" i="20"/>
  <c r="J73" i="20"/>
  <c r="K22" i="23"/>
  <c r="F73" i="20"/>
  <c r="I73" i="20"/>
  <c r="J26" i="20"/>
  <c r="I27" i="20"/>
  <c r="E95" i="20"/>
  <c r="L73" i="20"/>
  <c r="J72" i="20"/>
  <c r="I8" i="24" s="1"/>
  <c r="I26" i="20"/>
  <c r="H5" i="24" s="1"/>
  <c r="L72" i="20"/>
  <c r="K8" i="24" s="1"/>
  <c r="E73" i="20"/>
  <c r="J22" i="23"/>
  <c r="M26" i="20"/>
  <c r="Y25" i="20" s="1"/>
  <c r="AK25" i="20" s="1"/>
  <c r="X70" i="23" s="1"/>
  <c r="H11" i="20"/>
  <c r="AU64" i="20"/>
  <c r="H10" i="20"/>
  <c r="C10" i="20"/>
  <c r="AR66" i="20"/>
  <c r="K72" i="20"/>
  <c r="J8" i="24" s="1"/>
  <c r="M10" i="20"/>
  <c r="AW66" i="20"/>
  <c r="D11" i="20"/>
  <c r="M11" i="20"/>
  <c r="H73" i="20"/>
  <c r="H26" i="20"/>
  <c r="F10" i="20"/>
  <c r="D26" i="20"/>
  <c r="P20" i="20" s="1"/>
  <c r="H22" i="23"/>
  <c r="C73" i="20"/>
  <c r="C72" i="20"/>
  <c r="B8" i="24" s="1"/>
  <c r="C11" i="20"/>
  <c r="L26" i="20"/>
  <c r="K5" i="24" s="1"/>
  <c r="D10" i="20"/>
  <c r="D72" i="20"/>
  <c r="L27" i="20"/>
  <c r="G26" i="20"/>
  <c r="F5" i="24" s="1"/>
  <c r="C26" i="20"/>
  <c r="G72" i="20"/>
  <c r="F8" i="24" s="1"/>
  <c r="M27" i="20"/>
  <c r="G27" i="20"/>
  <c r="F95" i="20"/>
  <c r="D73" i="20"/>
  <c r="G95" i="20"/>
  <c r="G73" i="20"/>
  <c r="E27" i="20"/>
  <c r="F152" i="20"/>
  <c r="F27" i="20"/>
  <c r="M72" i="20"/>
  <c r="L8" i="24" s="1"/>
  <c r="H27" i="20"/>
  <c r="C27" i="20"/>
  <c r="J27" i="20"/>
  <c r="I11" i="20"/>
  <c r="B85" i="23"/>
  <c r="C146" i="20"/>
  <c r="C145" i="20"/>
  <c r="C105" i="23"/>
  <c r="D126" i="20"/>
  <c r="D127" i="20"/>
  <c r="E25" i="23"/>
  <c r="F119" i="20"/>
  <c r="F118" i="20"/>
  <c r="I57" i="23"/>
  <c r="J83" i="20"/>
  <c r="J84" i="20"/>
  <c r="G64" i="23"/>
  <c r="H152" i="20"/>
  <c r="H153" i="20"/>
  <c r="K57" i="23"/>
  <c r="L83" i="20"/>
  <c r="L84" i="20"/>
  <c r="L96" i="20"/>
  <c r="I84" i="20"/>
  <c r="G96" i="20"/>
  <c r="I10" i="20"/>
  <c r="F26" i="20"/>
  <c r="E5" i="24" s="1"/>
  <c r="J25" i="23"/>
  <c r="K118" i="20"/>
  <c r="K119" i="20"/>
  <c r="I85" i="23"/>
  <c r="J145" i="20"/>
  <c r="J146" i="20"/>
  <c r="C153" i="20"/>
  <c r="B16" i="24"/>
  <c r="K64" i="23"/>
  <c r="L153" i="20"/>
  <c r="L152" i="20"/>
  <c r="K16" i="24" s="1"/>
  <c r="J89" i="23"/>
  <c r="K10" i="20"/>
  <c r="K11" i="20"/>
  <c r="M73" i="20"/>
  <c r="K83" i="20"/>
  <c r="E11" i="20"/>
  <c r="H96" i="20"/>
  <c r="E72" i="20"/>
  <c r="D8" i="24" s="1"/>
  <c r="K105" i="23"/>
  <c r="L126" i="20"/>
  <c r="L127" i="20"/>
  <c r="K84" i="20"/>
  <c r="L25" i="23"/>
  <c r="M118" i="20"/>
  <c r="M119" i="20"/>
  <c r="F85" i="23"/>
  <c r="G145" i="20"/>
  <c r="G146" i="20"/>
  <c r="I35" i="23"/>
  <c r="J57" i="20"/>
  <c r="J58" i="20" s="1"/>
  <c r="G35" i="23"/>
  <c r="H57" i="20"/>
  <c r="H58" i="20" s="1"/>
  <c r="C57" i="23"/>
  <c r="D84" i="20"/>
  <c r="D83" i="20"/>
  <c r="L64" i="23"/>
  <c r="M152" i="20"/>
  <c r="M153" i="20"/>
  <c r="H85" i="23"/>
  <c r="I145" i="20"/>
  <c r="I146" i="20"/>
  <c r="C24" i="23"/>
  <c r="D107" i="20"/>
  <c r="D108" i="20"/>
  <c r="E10" i="20"/>
  <c r="H95" i="20"/>
  <c r="F35" i="23"/>
  <c r="G57" i="20"/>
  <c r="G58" i="20" s="1"/>
  <c r="F25" i="23"/>
  <c r="G119" i="20"/>
  <c r="G118" i="20"/>
  <c r="D25" i="23"/>
  <c r="E118" i="20"/>
  <c r="E119" i="20"/>
  <c r="C85" i="23"/>
  <c r="D145" i="20"/>
  <c r="D146" i="20"/>
  <c r="F96" i="20"/>
  <c r="G153" i="20"/>
  <c r="K95" i="20"/>
  <c r="L24" i="23"/>
  <c r="M107" i="20"/>
  <c r="M108" i="20"/>
  <c r="B105" i="23"/>
  <c r="C126" i="20"/>
  <c r="C127" i="20"/>
  <c r="K85" i="23"/>
  <c r="L145" i="20"/>
  <c r="L146" i="20"/>
  <c r="E35" i="23"/>
  <c r="F57" i="20"/>
  <c r="F58" i="20" s="1"/>
  <c r="E57" i="23"/>
  <c r="F83" i="20"/>
  <c r="F84" i="20"/>
  <c r="J64" i="23"/>
  <c r="K152" i="20"/>
  <c r="K153" i="20"/>
  <c r="E24" i="23"/>
  <c r="F107" i="20"/>
  <c r="F108" i="20"/>
  <c r="J90" i="23"/>
  <c r="K27" i="20"/>
  <c r="K26" i="20"/>
  <c r="J5" i="24" s="1"/>
  <c r="H24" i="23"/>
  <c r="I108" i="20"/>
  <c r="I107" i="20"/>
  <c r="I24" i="23"/>
  <c r="J107" i="20"/>
  <c r="J108" i="20"/>
  <c r="J105" i="23"/>
  <c r="K126" i="20"/>
  <c r="K127" i="20"/>
  <c r="G152" i="20"/>
  <c r="K96" i="20"/>
  <c r="C57" i="20"/>
  <c r="J10" i="20"/>
  <c r="I105" i="23"/>
  <c r="J126" i="20"/>
  <c r="J127" i="20"/>
  <c r="D95" i="23"/>
  <c r="E40" i="20"/>
  <c r="E41" i="20"/>
  <c r="C100" i="23"/>
  <c r="D95" i="20"/>
  <c r="D96" i="20"/>
  <c r="K25" i="23"/>
  <c r="L118" i="20"/>
  <c r="L119" i="20"/>
  <c r="B25" i="23"/>
  <c r="C119" i="20"/>
  <c r="C118" i="20"/>
  <c r="H95" i="23"/>
  <c r="I41" i="20"/>
  <c r="I40" i="20"/>
  <c r="E85" i="23"/>
  <c r="F146" i="20"/>
  <c r="F145" i="20"/>
  <c r="J24" i="23"/>
  <c r="K108" i="20"/>
  <c r="K107" i="20"/>
  <c r="M127" i="20"/>
  <c r="M126" i="20"/>
  <c r="J11" i="20"/>
  <c r="C35" i="23"/>
  <c r="D57" i="20"/>
  <c r="D58" i="20" s="1"/>
  <c r="F105" i="23"/>
  <c r="G127" i="20"/>
  <c r="G126" i="20"/>
  <c r="D85" i="23"/>
  <c r="E146" i="20"/>
  <c r="E145" i="20"/>
  <c r="H35" i="23"/>
  <c r="I57" i="20"/>
  <c r="I58" i="20" s="1"/>
  <c r="I64" i="23"/>
  <c r="J152" i="20"/>
  <c r="J153" i="20"/>
  <c r="L57" i="23"/>
  <c r="M83" i="20"/>
  <c r="M84" i="20"/>
  <c r="D27" i="20"/>
  <c r="C83" i="20"/>
  <c r="G10" i="20"/>
  <c r="J95" i="20"/>
  <c r="L85" i="23"/>
  <c r="M145" i="20"/>
  <c r="M146" i="20"/>
  <c r="K35" i="23"/>
  <c r="L57" i="20"/>
  <c r="L58" i="20" s="1"/>
  <c r="D24" i="23"/>
  <c r="E108" i="20"/>
  <c r="E107" i="20"/>
  <c r="L95" i="23"/>
  <c r="M40" i="20"/>
  <c r="M41" i="20"/>
  <c r="J85" i="23"/>
  <c r="K145" i="20"/>
  <c r="K146" i="20"/>
  <c r="B24" i="23"/>
  <c r="C108" i="20"/>
  <c r="C107" i="20"/>
  <c r="O100" i="20" s="1"/>
  <c r="J95" i="23"/>
  <c r="K40" i="20"/>
  <c r="K41" i="20"/>
  <c r="I95" i="23"/>
  <c r="J41" i="20"/>
  <c r="J40" i="20"/>
  <c r="G105" i="23"/>
  <c r="H127" i="20"/>
  <c r="H126" i="20"/>
  <c r="G85" i="23"/>
  <c r="H145" i="20"/>
  <c r="H146" i="20"/>
  <c r="G57" i="23"/>
  <c r="H83" i="20"/>
  <c r="H84" i="20"/>
  <c r="J35" i="23"/>
  <c r="K57" i="20"/>
  <c r="K58" i="20" s="1"/>
  <c r="F57" i="23"/>
  <c r="G83" i="20"/>
  <c r="G84" i="20"/>
  <c r="K24" i="23"/>
  <c r="L108" i="20"/>
  <c r="L107" i="20"/>
  <c r="L100" i="23"/>
  <c r="M96" i="20"/>
  <c r="M95" i="20"/>
  <c r="C84" i="20"/>
  <c r="G11" i="20"/>
  <c r="J96" i="20"/>
  <c r="I96" i="20"/>
  <c r="F72" i="20"/>
  <c r="E8" i="24" s="1"/>
  <c r="E96" i="20"/>
  <c r="B100" i="23"/>
  <c r="C95" i="20"/>
  <c r="C96" i="20"/>
  <c r="G25" i="23"/>
  <c r="H118" i="20"/>
  <c r="H119" i="20"/>
  <c r="E95" i="23"/>
  <c r="F41" i="20"/>
  <c r="F40" i="20"/>
  <c r="K95" i="23"/>
  <c r="L40" i="20"/>
  <c r="L41" i="20"/>
  <c r="B95" i="23"/>
  <c r="C41" i="20"/>
  <c r="C40" i="20"/>
  <c r="O31" i="20" s="1"/>
  <c r="I25" i="23"/>
  <c r="J119" i="20"/>
  <c r="J118" i="20"/>
  <c r="H105" i="23"/>
  <c r="I126" i="20"/>
  <c r="I127" i="20"/>
  <c r="C25" i="23"/>
  <c r="D118" i="20"/>
  <c r="D119" i="20"/>
  <c r="G95" i="23"/>
  <c r="H40" i="20"/>
  <c r="H41" i="20"/>
  <c r="L35" i="23"/>
  <c r="M57" i="20"/>
  <c r="M58" i="20" s="1"/>
  <c r="D64" i="23"/>
  <c r="E152" i="20"/>
  <c r="E153" i="20"/>
  <c r="I95" i="20"/>
  <c r="D35" i="23"/>
  <c r="E57" i="20"/>
  <c r="E58" i="20" s="1"/>
  <c r="E105" i="23"/>
  <c r="F126" i="20"/>
  <c r="F127" i="20"/>
  <c r="D105" i="23"/>
  <c r="E127" i="20"/>
  <c r="E126" i="20"/>
  <c r="C95" i="23"/>
  <c r="D40" i="20"/>
  <c r="D41" i="20"/>
  <c r="H25" i="23"/>
  <c r="I119" i="20"/>
  <c r="I118" i="20"/>
  <c r="F95" i="23"/>
  <c r="G41" i="20"/>
  <c r="G40" i="20"/>
  <c r="C64" i="23"/>
  <c r="D153" i="20"/>
  <c r="D152" i="20"/>
  <c r="C16" i="24" s="1"/>
  <c r="D57" i="23"/>
  <c r="E83" i="20"/>
  <c r="E84" i="20"/>
  <c r="H64" i="23"/>
  <c r="I152" i="20"/>
  <c r="I153" i="20"/>
  <c r="G24" i="23"/>
  <c r="H108" i="20"/>
  <c r="H107" i="20"/>
  <c r="F24" i="23"/>
  <c r="G107" i="20"/>
  <c r="G108" i="20"/>
  <c r="L95" i="20"/>
  <c r="I83" i="20"/>
  <c r="E40" i="23"/>
  <c r="F41" i="23"/>
  <c r="D40" i="23"/>
  <c r="D41" i="23"/>
  <c r="F40" i="23"/>
  <c r="C41" i="23"/>
  <c r="B109" i="23"/>
  <c r="C40" i="23"/>
  <c r="E41" i="23"/>
  <c r="E8" i="23"/>
  <c r="B64" i="23"/>
  <c r="K7" i="3"/>
  <c r="S7" i="3" s="1"/>
  <c r="J4" i="18" s="1"/>
  <c r="B4" i="7"/>
  <c r="D97" i="23"/>
  <c r="E97" i="23"/>
  <c r="J97" i="23"/>
  <c r="F97" i="23"/>
  <c r="L97" i="23"/>
  <c r="K97" i="23"/>
  <c r="I69" i="23"/>
  <c r="D39" i="23"/>
  <c r="C97" i="23"/>
  <c r="G93" i="23"/>
  <c r="C69" i="23"/>
  <c r="B70" i="23"/>
  <c r="G97" i="23"/>
  <c r="D69" i="23"/>
  <c r="H97" i="23"/>
  <c r="C7" i="23"/>
  <c r="I97" i="23"/>
  <c r="E109" i="23"/>
  <c r="F7" i="23"/>
  <c r="O64" i="20"/>
  <c r="K4" i="3"/>
  <c r="K9" i="3"/>
  <c r="K5" i="3"/>
  <c r="K8" i="3"/>
  <c r="K6" i="3"/>
  <c r="C136" i="20"/>
  <c r="B14" i="24" s="1"/>
  <c r="AT67" i="20"/>
  <c r="AW67" i="20"/>
  <c r="AT66" i="20"/>
  <c r="AW65" i="20"/>
  <c r="AV67" i="20"/>
  <c r="AT65" i="20"/>
  <c r="AV65" i="20"/>
  <c r="AR67" i="20"/>
  <c r="AU67" i="20"/>
  <c r="AS67" i="20"/>
  <c r="AR65" i="20"/>
  <c r="AS66" i="20"/>
  <c r="AU66" i="20"/>
  <c r="O131" i="20" l="1"/>
  <c r="B4" i="24"/>
  <c r="O4" i="20"/>
  <c r="O67" i="20"/>
  <c r="AA67" i="20" s="1"/>
  <c r="N7" i="23" s="1"/>
  <c r="U68" i="20"/>
  <c r="AG68" i="20" s="1"/>
  <c r="T8" i="23" s="1"/>
  <c r="W63" i="20"/>
  <c r="O68" i="20"/>
  <c r="AA68" i="20" s="1"/>
  <c r="N8" i="23" s="1"/>
  <c r="O63" i="20"/>
  <c r="O70" i="20"/>
  <c r="AA70" i="20" s="1"/>
  <c r="N99" i="23" s="1"/>
  <c r="O66" i="20"/>
  <c r="AA66" i="20" s="1"/>
  <c r="N38" i="23" s="1"/>
  <c r="U62" i="20"/>
  <c r="AG62" i="20" s="1"/>
  <c r="T21" i="23" s="1"/>
  <c r="U66" i="20"/>
  <c r="AG66" i="20" s="1"/>
  <c r="T38" i="23" s="1"/>
  <c r="U69" i="20"/>
  <c r="AG69" i="20" s="1"/>
  <c r="T39" i="23" s="1"/>
  <c r="U63" i="20"/>
  <c r="U70" i="20"/>
  <c r="AG70" i="20" s="1"/>
  <c r="T99" i="23" s="1"/>
  <c r="U64" i="20"/>
  <c r="U67" i="20"/>
  <c r="AG67" i="20" s="1"/>
  <c r="T7" i="23" s="1"/>
  <c r="O62" i="20"/>
  <c r="AA62" i="20" s="1"/>
  <c r="N21" i="23" s="1"/>
  <c r="U71" i="20"/>
  <c r="AG71" i="20" s="1"/>
  <c r="T9" i="23" s="1"/>
  <c r="V68" i="20"/>
  <c r="AH68" i="20" s="1"/>
  <c r="U8" i="23" s="1"/>
  <c r="W70" i="20"/>
  <c r="AI70" i="20" s="1"/>
  <c r="V99" i="23" s="1"/>
  <c r="W69" i="20"/>
  <c r="AI69" i="20" s="1"/>
  <c r="V39" i="23" s="1"/>
  <c r="V62" i="20"/>
  <c r="AH62" i="20" s="1"/>
  <c r="U21" i="23" s="1"/>
  <c r="W68" i="20"/>
  <c r="AI68" i="20" s="1"/>
  <c r="V8" i="23" s="1"/>
  <c r="W65" i="20"/>
  <c r="AI65" i="20" s="1"/>
  <c r="V6" i="23" s="1"/>
  <c r="W64" i="20"/>
  <c r="W67" i="20"/>
  <c r="AI67" i="20" s="1"/>
  <c r="V7" i="23" s="1"/>
  <c r="W66" i="20"/>
  <c r="AI66" i="20" s="1"/>
  <c r="V38" i="23" s="1"/>
  <c r="W71" i="20"/>
  <c r="AI71" i="20" s="1"/>
  <c r="V9" i="23" s="1"/>
  <c r="O69" i="20"/>
  <c r="AA69" i="20" s="1"/>
  <c r="N39" i="23" s="1"/>
  <c r="W62" i="20"/>
  <c r="AI62" i="20" s="1"/>
  <c r="V21" i="23" s="1"/>
  <c r="U65" i="20"/>
  <c r="AG65" i="20" s="1"/>
  <c r="T6" i="23" s="1"/>
  <c r="X63" i="20"/>
  <c r="X62" i="20"/>
  <c r="AJ62" i="20" s="1"/>
  <c r="W21" i="23" s="1"/>
  <c r="X25" i="20"/>
  <c r="AJ25" i="20" s="1"/>
  <c r="W70" i="23" s="1"/>
  <c r="T68" i="20"/>
  <c r="AF68" i="20" s="1"/>
  <c r="S8" i="23" s="1"/>
  <c r="V67" i="20"/>
  <c r="AH67" i="20" s="1"/>
  <c r="U7" i="23" s="1"/>
  <c r="V69" i="20"/>
  <c r="AH69" i="20" s="1"/>
  <c r="U39" i="23" s="1"/>
  <c r="V63" i="20"/>
  <c r="V70" i="20"/>
  <c r="AH70" i="20" s="1"/>
  <c r="U99" i="23" s="1"/>
  <c r="V64" i="20"/>
  <c r="V71" i="20"/>
  <c r="AH71" i="20" s="1"/>
  <c r="U9" i="23" s="1"/>
  <c r="V65" i="20"/>
  <c r="AH65" i="20" s="1"/>
  <c r="U6" i="23" s="1"/>
  <c r="U25" i="20"/>
  <c r="AG25" i="20" s="1"/>
  <c r="T70" i="23" s="1"/>
  <c r="V66" i="20"/>
  <c r="AH66" i="20" s="1"/>
  <c r="U38" i="23" s="1"/>
  <c r="C58" i="20"/>
  <c r="O45" i="20"/>
  <c r="T67" i="20"/>
  <c r="AF67" i="20" s="1"/>
  <c r="S7" i="23" s="1"/>
  <c r="X68" i="20"/>
  <c r="AJ68" i="20" s="1"/>
  <c r="W8" i="23" s="1"/>
  <c r="T62" i="20"/>
  <c r="AF62" i="20" s="1"/>
  <c r="S21" i="23" s="1"/>
  <c r="T69" i="20"/>
  <c r="AF69" i="20" s="1"/>
  <c r="S39" i="23" s="1"/>
  <c r="T63" i="20"/>
  <c r="T66" i="20"/>
  <c r="AF66" i="20" s="1"/>
  <c r="S38" i="23" s="1"/>
  <c r="T70" i="20"/>
  <c r="AF70" i="20" s="1"/>
  <c r="S99" i="23" s="1"/>
  <c r="T64" i="20"/>
  <c r="T71" i="20"/>
  <c r="AF71" i="20" s="1"/>
  <c r="S9" i="23" s="1"/>
  <c r="T65" i="20"/>
  <c r="AF65" i="20" s="1"/>
  <c r="S6" i="23" s="1"/>
  <c r="X69" i="20"/>
  <c r="AJ69" i="20" s="1"/>
  <c r="W39" i="23" s="1"/>
  <c r="X70" i="20"/>
  <c r="AJ70" i="20" s="1"/>
  <c r="W99" i="23" s="1"/>
  <c r="X64" i="20"/>
  <c r="X71" i="20"/>
  <c r="AJ71" i="20" s="1"/>
  <c r="W9" i="23" s="1"/>
  <c r="X65" i="20"/>
  <c r="AJ65" i="20" s="1"/>
  <c r="W6" i="23" s="1"/>
  <c r="S25" i="20"/>
  <c r="AE25" i="20" s="1"/>
  <c r="R70" i="23" s="1"/>
  <c r="X66" i="20"/>
  <c r="AJ66" i="20" s="1"/>
  <c r="W38" i="23" s="1"/>
  <c r="L5" i="24"/>
  <c r="M28" i="20"/>
  <c r="AW25" i="20" s="1"/>
  <c r="I28" i="20"/>
  <c r="AS25" i="20" s="1"/>
  <c r="X67" i="20"/>
  <c r="AJ67" i="20" s="1"/>
  <c r="W7" i="23" s="1"/>
  <c r="G28" i="20"/>
  <c r="AQ25" i="20" s="1"/>
  <c r="L28" i="20"/>
  <c r="AV25" i="20" s="1"/>
  <c r="O65" i="20"/>
  <c r="AA65" i="20" s="1"/>
  <c r="N6" i="23" s="1"/>
  <c r="O71" i="20"/>
  <c r="AA71" i="20" s="1"/>
  <c r="N9" i="23" s="1"/>
  <c r="B7" i="24"/>
  <c r="Q69" i="20"/>
  <c r="AC69" i="20" s="1"/>
  <c r="P39" i="23" s="1"/>
  <c r="S71" i="20"/>
  <c r="AE71" i="20" s="1"/>
  <c r="R9" i="23" s="1"/>
  <c r="J28" i="20"/>
  <c r="AT25" i="20" s="1"/>
  <c r="S65" i="20"/>
  <c r="AE65" i="20" s="1"/>
  <c r="R6" i="23" s="1"/>
  <c r="S70" i="20"/>
  <c r="AE70" i="20" s="1"/>
  <c r="R99" i="23" s="1"/>
  <c r="S67" i="20"/>
  <c r="AE67" i="20" s="1"/>
  <c r="R7" i="23" s="1"/>
  <c r="S66" i="20"/>
  <c r="AE66" i="20" s="1"/>
  <c r="R38" i="23" s="1"/>
  <c r="S64" i="20"/>
  <c r="O24" i="20"/>
  <c r="AA24" i="20" s="1"/>
  <c r="N94" i="23" s="1"/>
  <c r="B5" i="24"/>
  <c r="V25" i="20"/>
  <c r="AH25" i="20" s="1"/>
  <c r="U70" i="23" s="1"/>
  <c r="I5" i="24"/>
  <c r="O80" i="20"/>
  <c r="B9" i="24"/>
  <c r="O123" i="20"/>
  <c r="B13" i="24"/>
  <c r="Q151" i="20"/>
  <c r="D16" i="24"/>
  <c r="S150" i="20"/>
  <c r="F16" i="24"/>
  <c r="Q71" i="20"/>
  <c r="AC71" i="20" s="1"/>
  <c r="P9" i="23" s="1"/>
  <c r="E28" i="20"/>
  <c r="AO25" i="20" s="1"/>
  <c r="Q66" i="20"/>
  <c r="AC66" i="20" s="1"/>
  <c r="P38" i="23" s="1"/>
  <c r="P25" i="20"/>
  <c r="AB25" i="20" s="1"/>
  <c r="O70" i="23" s="1"/>
  <c r="C5" i="24"/>
  <c r="Q63" i="20"/>
  <c r="Y150" i="20"/>
  <c r="L16" i="24"/>
  <c r="R150" i="20"/>
  <c r="E16" i="24"/>
  <c r="S68" i="20"/>
  <c r="AE68" i="20" s="1"/>
  <c r="R8" i="23" s="1"/>
  <c r="Q64" i="20"/>
  <c r="O150" i="20"/>
  <c r="O151" i="20"/>
  <c r="Q70" i="20"/>
  <c r="AC70" i="20" s="1"/>
  <c r="P99" i="23" s="1"/>
  <c r="Q67" i="20"/>
  <c r="AC67" i="20" s="1"/>
  <c r="P7" i="23" s="1"/>
  <c r="V150" i="20"/>
  <c r="I16" i="24"/>
  <c r="T150" i="20"/>
  <c r="G16" i="24"/>
  <c r="S62" i="20"/>
  <c r="AE62" i="20" s="1"/>
  <c r="R21" i="23" s="1"/>
  <c r="Q68" i="20"/>
  <c r="AC68" i="20" s="1"/>
  <c r="P8" i="23" s="1"/>
  <c r="P63" i="20"/>
  <c r="C8" i="24"/>
  <c r="T25" i="20"/>
  <c r="AF25" i="20" s="1"/>
  <c r="S70" i="23" s="1"/>
  <c r="G5" i="24"/>
  <c r="S69" i="20"/>
  <c r="AE69" i="20" s="1"/>
  <c r="R39" i="23" s="1"/>
  <c r="Q62" i="20"/>
  <c r="AC62" i="20" s="1"/>
  <c r="P21" i="23" s="1"/>
  <c r="Q25" i="20"/>
  <c r="AC25" i="20" s="1"/>
  <c r="P70" i="23" s="1"/>
  <c r="D5" i="24"/>
  <c r="W151" i="20"/>
  <c r="J16" i="24"/>
  <c r="U151" i="20"/>
  <c r="H16" i="24"/>
  <c r="AA31" i="20"/>
  <c r="N95" i="23" s="1"/>
  <c r="B6" i="24"/>
  <c r="S63" i="20"/>
  <c r="Q65" i="20"/>
  <c r="AC65" i="20" s="1"/>
  <c r="P6" i="23" s="1"/>
  <c r="P71" i="20"/>
  <c r="AB71" i="20" s="1"/>
  <c r="O9" i="23" s="1"/>
  <c r="P65" i="20"/>
  <c r="AB65" i="20" s="1"/>
  <c r="O6" i="23" s="1"/>
  <c r="P66" i="20"/>
  <c r="AB66" i="20" s="1"/>
  <c r="O38" i="23" s="1"/>
  <c r="P64" i="20"/>
  <c r="P70" i="20"/>
  <c r="AB70" i="20" s="1"/>
  <c r="O99" i="23" s="1"/>
  <c r="P67" i="20"/>
  <c r="AB67" i="20" s="1"/>
  <c r="O7" i="23" s="1"/>
  <c r="H28" i="20"/>
  <c r="AR25" i="20" s="1"/>
  <c r="P68" i="20"/>
  <c r="AB68" i="20" s="1"/>
  <c r="O8" i="23" s="1"/>
  <c r="P62" i="20"/>
  <c r="AB62" i="20" s="1"/>
  <c r="O21" i="23" s="1"/>
  <c r="D28" i="20"/>
  <c r="AN25" i="20" s="1"/>
  <c r="P69" i="20"/>
  <c r="AB69" i="20" s="1"/>
  <c r="O39" i="23" s="1"/>
  <c r="Y67" i="20"/>
  <c r="AK67" i="20" s="1"/>
  <c r="X7" i="23" s="1"/>
  <c r="Y66" i="20"/>
  <c r="AK66" i="20" s="1"/>
  <c r="X38" i="23" s="1"/>
  <c r="Y62" i="20"/>
  <c r="AK62" i="20" s="1"/>
  <c r="X21" i="23" s="1"/>
  <c r="Y65" i="20"/>
  <c r="AK65" i="20" s="1"/>
  <c r="X6" i="23" s="1"/>
  <c r="Y71" i="20"/>
  <c r="AK71" i="20" s="1"/>
  <c r="X9" i="23" s="1"/>
  <c r="Y68" i="20"/>
  <c r="AK68" i="20" s="1"/>
  <c r="X8" i="23" s="1"/>
  <c r="Y69" i="20"/>
  <c r="AK69" i="20" s="1"/>
  <c r="X39" i="23" s="1"/>
  <c r="Y64" i="20"/>
  <c r="Y70" i="20"/>
  <c r="AK70" i="20" s="1"/>
  <c r="X99" i="23" s="1"/>
  <c r="Y63" i="20"/>
  <c r="R64" i="20"/>
  <c r="R70" i="20"/>
  <c r="AD70" i="20" s="1"/>
  <c r="Q99" i="23" s="1"/>
  <c r="R65" i="20"/>
  <c r="AD65" i="20" s="1"/>
  <c r="Q6" i="23" s="1"/>
  <c r="R63" i="20"/>
  <c r="R69" i="20"/>
  <c r="AD69" i="20" s="1"/>
  <c r="Q39" i="23" s="1"/>
  <c r="R62" i="20"/>
  <c r="AD62" i="20" s="1"/>
  <c r="Q21" i="23" s="1"/>
  <c r="R68" i="20"/>
  <c r="AD68" i="20" s="1"/>
  <c r="Q8" i="23" s="1"/>
  <c r="R67" i="20"/>
  <c r="AD67" i="20" s="1"/>
  <c r="Q7" i="23" s="1"/>
  <c r="R71" i="20"/>
  <c r="AD71" i="20" s="1"/>
  <c r="Q9" i="23" s="1"/>
  <c r="R66" i="20"/>
  <c r="AD66" i="20" s="1"/>
  <c r="Q38" i="23" s="1"/>
  <c r="P150" i="20"/>
  <c r="P151" i="20"/>
  <c r="O25" i="20"/>
  <c r="AA25" i="20" s="1"/>
  <c r="N70" i="23" s="1"/>
  <c r="O79" i="20"/>
  <c r="O78" i="20"/>
  <c r="C28" i="20"/>
  <c r="AM25" i="20" s="1"/>
  <c r="S4" i="3"/>
  <c r="J89" i="18" s="1"/>
  <c r="S8" i="3"/>
  <c r="J68" i="18" s="1"/>
  <c r="S5" i="3"/>
  <c r="J47" i="18" s="1"/>
  <c r="S6" i="3"/>
  <c r="J30" i="18" s="1"/>
  <c r="S9" i="3"/>
  <c r="J19" i="18" s="1"/>
  <c r="C85" i="20"/>
  <c r="O77" i="20"/>
  <c r="AA77" i="20" s="1"/>
  <c r="N57" i="23" s="1"/>
  <c r="O82" i="20"/>
  <c r="F28" i="20"/>
  <c r="R25" i="20"/>
  <c r="AD25" i="20" s="1"/>
  <c r="Q70" i="23" s="1"/>
  <c r="K28" i="20"/>
  <c r="AU25" i="20" s="1"/>
  <c r="W25" i="20"/>
  <c r="AI25" i="20" s="1"/>
  <c r="V70" i="23" s="1"/>
  <c r="O81" i="20"/>
  <c r="U150" i="20"/>
  <c r="C154" i="20"/>
  <c r="W150" i="20"/>
  <c r="R151" i="20"/>
  <c r="I154" i="20"/>
  <c r="F154" i="20"/>
  <c r="L154" i="20"/>
  <c r="X151" i="20"/>
  <c r="K154" i="20"/>
  <c r="X150" i="20"/>
  <c r="J154" i="20"/>
  <c r="D154" i="20"/>
  <c r="T151" i="20"/>
  <c r="H154" i="20"/>
  <c r="V151" i="20"/>
  <c r="Y151" i="20"/>
  <c r="M154" i="20"/>
  <c r="G154" i="20"/>
  <c r="S151" i="20"/>
  <c r="E154" i="20"/>
  <c r="Q150" i="20"/>
  <c r="AP151" i="20" l="1"/>
  <c r="AP150" i="20"/>
  <c r="AP15" i="20"/>
  <c r="AP25" i="20"/>
  <c r="AP20" i="20"/>
  <c r="AP21" i="20"/>
  <c r="AP22" i="20"/>
  <c r="AP16" i="20"/>
  <c r="AP18" i="20"/>
  <c r="AP19" i="20"/>
  <c r="AP17" i="20"/>
  <c r="AP24" i="20"/>
  <c r="AP23" i="20"/>
  <c r="AR15" i="20"/>
  <c r="I4" i="11"/>
  <c r="N43" i="11" s="1"/>
  <c r="E25" i="3" l="1"/>
  <c r="N4" i="11"/>
  <c r="E64" i="3" s="1"/>
  <c r="N27" i="11"/>
  <c r="B5" i="7"/>
  <c r="E38" i="3" l="1"/>
  <c r="E55" i="3"/>
  <c r="E5" i="3"/>
  <c r="D47" i="18" s="1"/>
  <c r="D70" i="18"/>
  <c r="E26" i="3"/>
  <c r="M17" i="3" s="1"/>
  <c r="E27" i="3"/>
  <c r="D49" i="18"/>
  <c r="Q25" i="3"/>
  <c r="Y25" i="3" s="1"/>
  <c r="P70" i="18" s="1"/>
  <c r="H5" i="7"/>
  <c r="P25" i="3"/>
  <c r="X25" i="3" s="1"/>
  <c r="O70" i="18" s="1"/>
  <c r="G5" i="7"/>
  <c r="O25" i="3"/>
  <c r="W25" i="3" s="1"/>
  <c r="N70" i="18" s="1"/>
  <c r="F5" i="7"/>
  <c r="N25" i="3"/>
  <c r="V25" i="3" s="1"/>
  <c r="M70" i="18" s="1"/>
  <c r="E5" i="7"/>
  <c r="L25" i="3"/>
  <c r="T25" i="3" s="1"/>
  <c r="K70" i="18" s="1"/>
  <c r="C5" i="7"/>
  <c r="C28" i="3"/>
  <c r="K19" i="3"/>
  <c r="K16" i="3"/>
  <c r="K20" i="3"/>
  <c r="K17" i="3"/>
  <c r="K22" i="3"/>
  <c r="K23" i="3"/>
  <c r="K24" i="3"/>
  <c r="K18" i="3"/>
  <c r="K21" i="3"/>
  <c r="Q24" i="3"/>
  <c r="Q22" i="3"/>
  <c r="Q21" i="3"/>
  <c r="Q20" i="3"/>
  <c r="Q23" i="3"/>
  <c r="Q17" i="3"/>
  <c r="Q16" i="3"/>
  <c r="Q15" i="3"/>
  <c r="Q19" i="3"/>
  <c r="Q18" i="3"/>
  <c r="P15" i="3"/>
  <c r="P16" i="3"/>
  <c r="P19" i="3"/>
  <c r="P20" i="3"/>
  <c r="P24" i="3"/>
  <c r="P22" i="3"/>
  <c r="P18" i="3"/>
  <c r="P23" i="3"/>
  <c r="P17" i="3"/>
  <c r="P21" i="3"/>
  <c r="O16" i="3"/>
  <c r="O21" i="3"/>
  <c r="O19" i="3"/>
  <c r="O15" i="3"/>
  <c r="O20" i="3"/>
  <c r="O18" i="3"/>
  <c r="O23" i="3"/>
  <c r="O24" i="3"/>
  <c r="O17" i="3"/>
  <c r="O22" i="3"/>
  <c r="N20" i="3"/>
  <c r="N23" i="3"/>
  <c r="N19" i="3"/>
  <c r="N21" i="3"/>
  <c r="N18" i="3"/>
  <c r="N15" i="3"/>
  <c r="N22" i="3"/>
  <c r="N17" i="3"/>
  <c r="N24" i="3"/>
  <c r="N16" i="3"/>
  <c r="M23" i="3"/>
  <c r="M16" i="3"/>
  <c r="M20" i="3"/>
  <c r="M22" i="3"/>
  <c r="L18" i="3"/>
  <c r="L23" i="3"/>
  <c r="L24" i="3"/>
  <c r="L17" i="3"/>
  <c r="L21" i="3"/>
  <c r="L15" i="3"/>
  <c r="L20" i="3"/>
  <c r="L19" i="3"/>
  <c r="L16" i="3"/>
  <c r="L22" i="3"/>
  <c r="M18" i="3" l="1"/>
  <c r="D5" i="7"/>
  <c r="M21" i="3"/>
  <c r="M15" i="3"/>
  <c r="M19" i="3"/>
  <c r="M25" i="3"/>
  <c r="U25" i="3" s="1"/>
  <c r="L70" i="18" s="1"/>
  <c r="M24" i="3"/>
  <c r="D20" i="18"/>
  <c r="E58" i="3"/>
  <c r="D22" i="18"/>
  <c r="E73" i="3"/>
  <c r="E72" i="3"/>
  <c r="U23" i="3"/>
  <c r="L93" i="18" s="1"/>
  <c r="Y16" i="3"/>
  <c r="P91" i="18" s="1"/>
  <c r="W24" i="3"/>
  <c r="N94" i="18" s="1"/>
  <c r="Y23" i="3"/>
  <c r="P93" i="18" s="1"/>
  <c r="W20" i="3"/>
  <c r="N92" i="18" s="1"/>
  <c r="V20" i="3"/>
  <c r="M92" i="18" s="1"/>
  <c r="V24" i="3"/>
  <c r="M94" i="18" s="1"/>
  <c r="W23" i="3"/>
  <c r="N93" i="18" s="1"/>
  <c r="X24" i="3"/>
  <c r="O94" i="18" s="1"/>
  <c r="U24" i="3"/>
  <c r="L94" i="18" s="1"/>
  <c r="X16" i="3"/>
  <c r="O91" i="18" s="1"/>
  <c r="Y24" i="3"/>
  <c r="P94" i="18" s="1"/>
  <c r="U16" i="3"/>
  <c r="L91" i="18" s="1"/>
  <c r="S23" i="3"/>
  <c r="J93" i="18" s="1"/>
  <c r="X23" i="3"/>
  <c r="O93" i="18" s="1"/>
  <c r="S16" i="3"/>
  <c r="J91" i="18" s="1"/>
  <c r="X20" i="3"/>
  <c r="O92" i="18" s="1"/>
  <c r="T20" i="3"/>
  <c r="K92" i="18" s="1"/>
  <c r="T24" i="3"/>
  <c r="K94" i="18" s="1"/>
  <c r="T23" i="3"/>
  <c r="K93" i="18" s="1"/>
  <c r="S24" i="3"/>
  <c r="J94" i="18" s="1"/>
  <c r="V16" i="3"/>
  <c r="M91" i="18" s="1"/>
  <c r="S20" i="3"/>
  <c r="J92" i="18" s="1"/>
  <c r="T16" i="3"/>
  <c r="K91" i="18" s="1"/>
  <c r="Y20" i="3"/>
  <c r="P92" i="18" s="1"/>
  <c r="U20" i="3"/>
  <c r="L92" i="18" s="1"/>
  <c r="V23" i="3"/>
  <c r="M93" i="18" s="1"/>
  <c r="W16" i="3"/>
  <c r="N91" i="18" s="1"/>
  <c r="X21" i="3"/>
  <c r="O69" i="18" s="1"/>
  <c r="U21" i="3"/>
  <c r="L69" i="18" s="1"/>
  <c r="Y21" i="3"/>
  <c r="P69" i="18" s="1"/>
  <c r="V21" i="3"/>
  <c r="M69" i="18" s="1"/>
  <c r="T21" i="3"/>
  <c r="K69" i="18" s="1"/>
  <c r="W21" i="3"/>
  <c r="N69" i="18" s="1"/>
  <c r="S25" i="3"/>
  <c r="J70" i="18" s="1"/>
  <c r="S21" i="3"/>
  <c r="J69" i="18" s="1"/>
  <c r="S18" i="3"/>
  <c r="J48" i="18" s="1"/>
  <c r="Y18" i="3"/>
  <c r="P48" i="18" s="1"/>
  <c r="X18" i="3"/>
  <c r="O48" i="18" s="1"/>
  <c r="U18" i="3"/>
  <c r="L48" i="18" s="1"/>
  <c r="W18" i="3"/>
  <c r="N48" i="18" s="1"/>
  <c r="T18" i="3"/>
  <c r="K48" i="18" s="1"/>
  <c r="V18" i="3"/>
  <c r="M48" i="18" s="1"/>
  <c r="T19" i="3"/>
  <c r="K31" i="18" s="1"/>
  <c r="Y19" i="3"/>
  <c r="P31" i="18" s="1"/>
  <c r="W22" i="3"/>
  <c r="N32" i="18" s="1"/>
  <c r="S22" i="3"/>
  <c r="J32" i="18" s="1"/>
  <c r="T22" i="3"/>
  <c r="K32" i="18" s="1"/>
  <c r="V22" i="3"/>
  <c r="M32" i="18" s="1"/>
  <c r="U22" i="3"/>
  <c r="L32" i="18" s="1"/>
  <c r="X19" i="3"/>
  <c r="O31" i="18" s="1"/>
  <c r="S19" i="3"/>
  <c r="J31" i="18" s="1"/>
  <c r="W19" i="3"/>
  <c r="N31" i="18" s="1"/>
  <c r="X22" i="3"/>
  <c r="O32" i="18" s="1"/>
  <c r="U19" i="3"/>
  <c r="L31" i="18" s="1"/>
  <c r="Y22" i="3"/>
  <c r="P32" i="18" s="1"/>
  <c r="V19" i="3"/>
  <c r="M31" i="18" s="1"/>
  <c r="W17" i="3"/>
  <c r="N5" i="18" s="1"/>
  <c r="X17" i="3"/>
  <c r="O5" i="18" s="1"/>
  <c r="S17" i="3"/>
  <c r="J5" i="18" s="1"/>
  <c r="T17" i="3"/>
  <c r="K5" i="18" s="1"/>
  <c r="Y17" i="3"/>
  <c r="P5" i="18" s="1"/>
  <c r="V17" i="3"/>
  <c r="M5" i="18" s="1"/>
  <c r="U17" i="3"/>
  <c r="L5" i="18" s="1"/>
  <c r="AA15" i="3"/>
  <c r="AA16" i="3"/>
  <c r="AA25" i="3"/>
  <c r="AA19" i="3"/>
  <c r="AA22" i="3"/>
  <c r="AA20" i="3"/>
  <c r="AA17" i="3"/>
  <c r="AA24" i="3"/>
  <c r="AA21" i="3"/>
  <c r="AA18" i="3"/>
  <c r="AA23" i="3"/>
  <c r="N22" i="12" l="1"/>
  <c r="B7" i="7"/>
  <c r="D11" i="3"/>
  <c r="B11" i="7"/>
  <c r="B10" i="7"/>
  <c r="C16" i="7"/>
  <c r="D16" i="7"/>
  <c r="E16" i="7"/>
  <c r="F16" i="7"/>
  <c r="G16" i="7"/>
  <c r="H16" i="7"/>
  <c r="B16" i="7"/>
  <c r="C15" i="7"/>
  <c r="D15" i="7"/>
  <c r="E15" i="7"/>
  <c r="F15" i="7"/>
  <c r="G15" i="7"/>
  <c r="H15" i="7"/>
  <c r="B15" i="7"/>
  <c r="C14" i="7"/>
  <c r="D14" i="7"/>
  <c r="E14" i="7"/>
  <c r="F14" i="7"/>
  <c r="G14" i="7"/>
  <c r="H14" i="7"/>
  <c r="B14" i="7"/>
  <c r="C13" i="7"/>
  <c r="D13" i="7"/>
  <c r="E13" i="7"/>
  <c r="F13" i="7"/>
  <c r="G13" i="7"/>
  <c r="H13" i="7"/>
  <c r="B13" i="7"/>
  <c r="C12" i="7"/>
  <c r="D12" i="7"/>
  <c r="E12" i="7"/>
  <c r="F12" i="7"/>
  <c r="G12" i="7"/>
  <c r="H12" i="7"/>
  <c r="C11" i="7"/>
  <c r="D11" i="7"/>
  <c r="E11" i="7"/>
  <c r="F11" i="7"/>
  <c r="G11" i="7"/>
  <c r="H11" i="7"/>
  <c r="C10" i="7"/>
  <c r="D10" i="7"/>
  <c r="E10" i="7"/>
  <c r="F10" i="7"/>
  <c r="G10" i="7"/>
  <c r="H10" i="7"/>
  <c r="C8" i="7"/>
  <c r="D8" i="7"/>
  <c r="E8" i="7"/>
  <c r="F8" i="7"/>
  <c r="G8" i="7"/>
  <c r="H8" i="7"/>
  <c r="B8" i="7"/>
  <c r="D57" i="3"/>
  <c r="C7" i="7" s="1"/>
  <c r="E57" i="3"/>
  <c r="D7" i="7" s="1"/>
  <c r="F57" i="3"/>
  <c r="E7" i="7" s="1"/>
  <c r="G57" i="3"/>
  <c r="F7" i="7" s="1"/>
  <c r="H57" i="3"/>
  <c r="G7" i="7" s="1"/>
  <c r="I57" i="3"/>
  <c r="H7" i="7" s="1"/>
  <c r="D41" i="3"/>
  <c r="E41" i="3"/>
  <c r="F41" i="3"/>
  <c r="G41" i="3"/>
  <c r="H41" i="3"/>
  <c r="I41" i="3"/>
  <c r="D40" i="3"/>
  <c r="C6" i="7" s="1"/>
  <c r="E40" i="3"/>
  <c r="D6" i="7" s="1"/>
  <c r="F40" i="3"/>
  <c r="E6" i="7" s="1"/>
  <c r="G40" i="3"/>
  <c r="F6" i="7" s="1"/>
  <c r="H40" i="3"/>
  <c r="G6" i="7" s="1"/>
  <c r="I40" i="3"/>
  <c r="H6" i="7" s="1"/>
  <c r="B6" i="7"/>
  <c r="D28" i="3"/>
  <c r="F28" i="3"/>
  <c r="G28" i="3"/>
  <c r="H28" i="3"/>
  <c r="I28" i="3"/>
  <c r="E11" i="3"/>
  <c r="H11" i="3"/>
  <c r="D10" i="3"/>
  <c r="C4" i="7" s="1"/>
  <c r="E10" i="3"/>
  <c r="D4" i="7" s="1"/>
  <c r="F10" i="3"/>
  <c r="E4" i="7" s="1"/>
  <c r="F4" i="7"/>
  <c r="H10" i="3"/>
  <c r="G4" i="7" s="1"/>
  <c r="I10" i="3"/>
  <c r="H4" i="7" s="1"/>
  <c r="L77" i="3" l="1"/>
  <c r="C9" i="7"/>
  <c r="N77" i="3"/>
  <c r="E9" i="7"/>
  <c r="Q77" i="3"/>
  <c r="Y77" i="3" s="1"/>
  <c r="P57" i="18" s="1"/>
  <c r="H9" i="7"/>
  <c r="K77" i="3"/>
  <c r="S77" i="3" s="1"/>
  <c r="J57" i="18" s="1"/>
  <c r="B9" i="7"/>
  <c r="P77" i="3"/>
  <c r="X77" i="3" s="1"/>
  <c r="O57" i="18" s="1"/>
  <c r="G9" i="7"/>
  <c r="M77" i="3"/>
  <c r="U77" i="3" s="1"/>
  <c r="L57" i="18" s="1"/>
  <c r="D9" i="7"/>
  <c r="O77" i="3"/>
  <c r="F9" i="7"/>
  <c r="M101" i="3"/>
  <c r="M103" i="3"/>
  <c r="M105" i="3"/>
  <c r="M100" i="3"/>
  <c r="M102" i="3"/>
  <c r="M104" i="3"/>
  <c r="M106" i="3"/>
  <c r="P132" i="3"/>
  <c r="P134" i="3"/>
  <c r="P131" i="3"/>
  <c r="P133" i="3"/>
  <c r="P135" i="3"/>
  <c r="K144" i="3"/>
  <c r="K143" i="3"/>
  <c r="S143" i="3" s="1"/>
  <c r="J76" i="18" s="1"/>
  <c r="K141" i="3"/>
  <c r="S141" i="3" s="1"/>
  <c r="J85" i="18" s="1"/>
  <c r="K142" i="3"/>
  <c r="S142" i="3" s="1"/>
  <c r="J15" i="18" s="1"/>
  <c r="P33" i="3"/>
  <c r="P35" i="3"/>
  <c r="P37" i="3"/>
  <c r="P39" i="3"/>
  <c r="P31" i="3"/>
  <c r="P34" i="3"/>
  <c r="P36" i="3"/>
  <c r="P38" i="3"/>
  <c r="P32" i="3"/>
  <c r="Q45" i="3"/>
  <c r="Q47" i="3"/>
  <c r="Q49" i="3"/>
  <c r="Q51" i="3"/>
  <c r="Q53" i="3"/>
  <c r="Q55" i="3"/>
  <c r="Q52" i="3"/>
  <c r="Q50" i="3"/>
  <c r="Q54" i="3"/>
  <c r="Q56" i="3"/>
  <c r="Y56" i="3" s="1"/>
  <c r="P55" i="18" s="1"/>
  <c r="Q48" i="3"/>
  <c r="Q46" i="3"/>
  <c r="L62" i="3"/>
  <c r="L64" i="3"/>
  <c r="L66" i="3"/>
  <c r="L68" i="3"/>
  <c r="L70" i="3"/>
  <c r="L69" i="3"/>
  <c r="L67" i="3"/>
  <c r="L71" i="3"/>
  <c r="L63" i="3"/>
  <c r="L65" i="3"/>
  <c r="L89" i="3"/>
  <c r="L91" i="3"/>
  <c r="L93" i="3"/>
  <c r="L92" i="3"/>
  <c r="L94" i="3"/>
  <c r="L88" i="3"/>
  <c r="L90" i="3"/>
  <c r="L101" i="3"/>
  <c r="L103" i="3"/>
  <c r="L105" i="3"/>
  <c r="L106" i="3"/>
  <c r="L100" i="3"/>
  <c r="L102" i="3"/>
  <c r="L104" i="3"/>
  <c r="L113" i="3"/>
  <c r="T113" i="3" s="1"/>
  <c r="K84" i="18" s="1"/>
  <c r="L115" i="3"/>
  <c r="L117" i="3"/>
  <c r="L112" i="3"/>
  <c r="T112" i="3" s="1"/>
  <c r="K25" i="18" s="1"/>
  <c r="L114" i="3"/>
  <c r="T114" i="3" s="1"/>
  <c r="K74" i="18" s="1"/>
  <c r="L116" i="3"/>
  <c r="O132" i="3"/>
  <c r="O134" i="3"/>
  <c r="O131" i="3"/>
  <c r="O133" i="3"/>
  <c r="O135" i="3"/>
  <c r="Q141" i="3"/>
  <c r="Q143" i="3"/>
  <c r="Q142" i="3"/>
  <c r="Q144" i="3"/>
  <c r="M62" i="3"/>
  <c r="M64" i="3"/>
  <c r="M66" i="3"/>
  <c r="M68" i="3"/>
  <c r="M70" i="3"/>
  <c r="M63" i="3"/>
  <c r="M65" i="3"/>
  <c r="M67" i="3"/>
  <c r="M69" i="3"/>
  <c r="M71" i="3"/>
  <c r="M113" i="3"/>
  <c r="U113" i="3" s="1"/>
  <c r="L84" i="18" s="1"/>
  <c r="M115" i="3"/>
  <c r="M117" i="3"/>
  <c r="M112" i="3"/>
  <c r="U112" i="3" s="1"/>
  <c r="L25" i="18" s="1"/>
  <c r="M114" i="3"/>
  <c r="U114" i="3" s="1"/>
  <c r="L74" i="18" s="1"/>
  <c r="M116" i="3"/>
  <c r="N131" i="3"/>
  <c r="N133" i="3"/>
  <c r="N135" i="3"/>
  <c r="N132" i="3"/>
  <c r="N134" i="3"/>
  <c r="M45" i="3"/>
  <c r="M47" i="3"/>
  <c r="M49" i="3"/>
  <c r="M51" i="3"/>
  <c r="M53" i="3"/>
  <c r="M55" i="3"/>
  <c r="M52" i="3"/>
  <c r="M54" i="3"/>
  <c r="M56" i="3"/>
  <c r="U56" i="3" s="1"/>
  <c r="L55" i="18" s="1"/>
  <c r="M46" i="3"/>
  <c r="M50" i="3"/>
  <c r="M48" i="3"/>
  <c r="M5" i="3"/>
  <c r="M9" i="3"/>
  <c r="M8" i="3"/>
  <c r="M6" i="3"/>
  <c r="M4" i="3"/>
  <c r="U4" i="3" s="1"/>
  <c r="L89" i="18" s="1"/>
  <c r="M7" i="3"/>
  <c r="N88" i="3"/>
  <c r="N90" i="3"/>
  <c r="N92" i="3"/>
  <c r="N94" i="3"/>
  <c r="N93" i="3"/>
  <c r="N91" i="3"/>
  <c r="N89" i="3"/>
  <c r="P45" i="3"/>
  <c r="P47" i="3"/>
  <c r="P49" i="3"/>
  <c r="P51" i="3"/>
  <c r="P53" i="3"/>
  <c r="P55" i="3"/>
  <c r="P46" i="3"/>
  <c r="P48" i="3"/>
  <c r="P50" i="3"/>
  <c r="P52" i="3"/>
  <c r="P54" i="3"/>
  <c r="P56" i="3"/>
  <c r="X56" i="3" s="1"/>
  <c r="O55" i="18" s="1"/>
  <c r="K106" i="3"/>
  <c r="K105" i="3"/>
  <c r="K103" i="3"/>
  <c r="K104" i="3"/>
  <c r="L142" i="3"/>
  <c r="L144" i="3"/>
  <c r="L141" i="3"/>
  <c r="L143" i="3"/>
  <c r="K46" i="3"/>
  <c r="K45" i="3"/>
  <c r="N100" i="3"/>
  <c r="N102" i="3"/>
  <c r="N104" i="3"/>
  <c r="N106" i="3"/>
  <c r="N101" i="3"/>
  <c r="N103" i="3"/>
  <c r="N105" i="3"/>
  <c r="L7" i="3"/>
  <c r="L5" i="3"/>
  <c r="L8" i="3"/>
  <c r="L6" i="3"/>
  <c r="L4" i="3"/>
  <c r="L9" i="3"/>
  <c r="N33" i="3"/>
  <c r="N35" i="3"/>
  <c r="N37" i="3"/>
  <c r="N39" i="3"/>
  <c r="N31" i="3"/>
  <c r="N34" i="3"/>
  <c r="N36" i="3"/>
  <c r="N38" i="3"/>
  <c r="N32" i="3"/>
  <c r="Q132" i="3"/>
  <c r="Q134" i="3"/>
  <c r="Q131" i="3"/>
  <c r="Q133" i="3"/>
  <c r="Q135" i="3"/>
  <c r="M89" i="3"/>
  <c r="M91" i="3"/>
  <c r="M93" i="3"/>
  <c r="M88" i="3"/>
  <c r="M90" i="3"/>
  <c r="M92" i="3"/>
  <c r="M94" i="3"/>
  <c r="O45" i="3"/>
  <c r="O47" i="3"/>
  <c r="O49" i="3"/>
  <c r="O51" i="3"/>
  <c r="O53" i="3"/>
  <c r="O55" i="3"/>
  <c r="O46" i="3"/>
  <c r="O48" i="3"/>
  <c r="O50" i="3"/>
  <c r="O52" i="3"/>
  <c r="O54" i="3"/>
  <c r="O56" i="3"/>
  <c r="W56" i="3" s="1"/>
  <c r="N55" i="18" s="1"/>
  <c r="M131" i="3"/>
  <c r="M133" i="3"/>
  <c r="M135" i="3"/>
  <c r="M132" i="3"/>
  <c r="M134" i="3"/>
  <c r="M31" i="3"/>
  <c r="M37" i="3"/>
  <c r="M35" i="3"/>
  <c r="M34" i="3"/>
  <c r="M36" i="3"/>
  <c r="M38" i="3"/>
  <c r="M32" i="3"/>
  <c r="M33" i="3"/>
  <c r="M39" i="3"/>
  <c r="N142" i="3"/>
  <c r="N144" i="3"/>
  <c r="N141" i="3"/>
  <c r="N143" i="3"/>
  <c r="L35" i="3"/>
  <c r="L33" i="3"/>
  <c r="L34" i="3"/>
  <c r="L36" i="3"/>
  <c r="L38" i="3"/>
  <c r="L32" i="3"/>
  <c r="L39" i="3"/>
  <c r="L37" i="3"/>
  <c r="L31" i="3"/>
  <c r="AG15" i="3"/>
  <c r="AG16" i="3"/>
  <c r="AG25" i="3"/>
  <c r="AE16" i="3"/>
  <c r="AE25" i="3"/>
  <c r="AE15" i="3"/>
  <c r="Q63" i="3"/>
  <c r="Q65" i="3"/>
  <c r="Q67" i="3"/>
  <c r="Q69" i="3"/>
  <c r="Q71" i="3"/>
  <c r="Q62" i="3"/>
  <c r="Q64" i="3"/>
  <c r="Q66" i="3"/>
  <c r="Q68" i="3"/>
  <c r="Q70" i="3"/>
  <c r="Q88" i="3"/>
  <c r="Q90" i="3"/>
  <c r="Q92" i="3"/>
  <c r="Q94" i="3"/>
  <c r="Q89" i="3"/>
  <c r="Q91" i="3"/>
  <c r="Q93" i="3"/>
  <c r="Q100" i="3"/>
  <c r="Q102" i="3"/>
  <c r="Q104" i="3"/>
  <c r="Q106" i="3"/>
  <c r="Q101" i="3"/>
  <c r="Q103" i="3"/>
  <c r="Q105" i="3"/>
  <c r="Q112" i="3"/>
  <c r="Q114" i="3"/>
  <c r="Q116" i="3"/>
  <c r="Q113" i="3"/>
  <c r="Q115" i="3"/>
  <c r="Q117" i="3"/>
  <c r="N113" i="3"/>
  <c r="V113" i="3" s="1"/>
  <c r="M84" i="18" s="1"/>
  <c r="N115" i="3"/>
  <c r="N117" i="3"/>
  <c r="N112" i="3"/>
  <c r="V112" i="3" s="1"/>
  <c r="M25" i="18" s="1"/>
  <c r="N114" i="3"/>
  <c r="N116" i="3"/>
  <c r="Q32" i="3"/>
  <c r="Q33" i="3"/>
  <c r="Q35" i="3"/>
  <c r="Q37" i="3"/>
  <c r="Q39" i="3"/>
  <c r="Q31" i="3"/>
  <c r="Q34" i="3"/>
  <c r="Q38" i="3"/>
  <c r="Q36" i="3"/>
  <c r="O142" i="3"/>
  <c r="O144" i="3"/>
  <c r="O141" i="3"/>
  <c r="O143" i="3"/>
  <c r="N45" i="3"/>
  <c r="N47" i="3"/>
  <c r="N49" i="3"/>
  <c r="N51" i="3"/>
  <c r="N53" i="3"/>
  <c r="N55" i="3"/>
  <c r="N46" i="3"/>
  <c r="N48" i="3"/>
  <c r="N50" i="3"/>
  <c r="N52" i="3"/>
  <c r="N54" i="3"/>
  <c r="N56" i="3"/>
  <c r="V56" i="3" s="1"/>
  <c r="M55" i="18" s="1"/>
  <c r="L131" i="3"/>
  <c r="L133" i="3"/>
  <c r="L135" i="3"/>
  <c r="L132" i="3"/>
  <c r="L134" i="3"/>
  <c r="L46" i="3"/>
  <c r="L48" i="3"/>
  <c r="L50" i="3"/>
  <c r="L52" i="3"/>
  <c r="L54" i="3"/>
  <c r="L56" i="3"/>
  <c r="T56" i="3" s="1"/>
  <c r="K55" i="18" s="1"/>
  <c r="L45" i="3"/>
  <c r="L47" i="3"/>
  <c r="L49" i="3"/>
  <c r="L51" i="3"/>
  <c r="L53" i="3"/>
  <c r="L55" i="3"/>
  <c r="K68" i="3"/>
  <c r="S68" i="3" s="1"/>
  <c r="J8" i="18" s="1"/>
  <c r="K67" i="3"/>
  <c r="K65" i="3"/>
  <c r="K64" i="3"/>
  <c r="K66" i="3"/>
  <c r="O9" i="3"/>
  <c r="O6" i="3"/>
  <c r="O7" i="3"/>
  <c r="O5" i="3"/>
  <c r="O4" i="3"/>
  <c r="O8" i="3"/>
  <c r="AD16" i="3"/>
  <c r="AD25" i="3"/>
  <c r="AD15" i="3"/>
  <c r="P63" i="3"/>
  <c r="P65" i="3"/>
  <c r="P67" i="3"/>
  <c r="P69" i="3"/>
  <c r="P71" i="3"/>
  <c r="P62" i="3"/>
  <c r="P64" i="3"/>
  <c r="P66" i="3"/>
  <c r="P68" i="3"/>
  <c r="P70" i="3"/>
  <c r="P88" i="3"/>
  <c r="P90" i="3"/>
  <c r="P92" i="3"/>
  <c r="P94" i="3"/>
  <c r="P89" i="3"/>
  <c r="P91" i="3"/>
  <c r="P93" i="3"/>
  <c r="P100" i="3"/>
  <c r="P102" i="3"/>
  <c r="P104" i="3"/>
  <c r="P106" i="3"/>
  <c r="P101" i="3"/>
  <c r="P103" i="3"/>
  <c r="P105" i="3"/>
  <c r="P113" i="3"/>
  <c r="X113" i="3" s="1"/>
  <c r="O84" i="18" s="1"/>
  <c r="P115" i="3"/>
  <c r="P117" i="3"/>
  <c r="P112" i="3"/>
  <c r="P114" i="3"/>
  <c r="P116" i="3"/>
  <c r="N63" i="3"/>
  <c r="N65" i="3"/>
  <c r="N67" i="3"/>
  <c r="N69" i="3"/>
  <c r="N71" i="3"/>
  <c r="N68" i="3"/>
  <c r="N70" i="3"/>
  <c r="N62" i="3"/>
  <c r="N66" i="3"/>
  <c r="N64" i="3"/>
  <c r="O33" i="3"/>
  <c r="O35" i="3"/>
  <c r="O37" i="3"/>
  <c r="O39" i="3"/>
  <c r="O31" i="3"/>
  <c r="O34" i="3"/>
  <c r="O36" i="3"/>
  <c r="O38" i="3"/>
  <c r="O32" i="3"/>
  <c r="P141" i="3"/>
  <c r="P143" i="3"/>
  <c r="P144" i="3"/>
  <c r="P142" i="3"/>
  <c r="K92" i="3"/>
  <c r="K91" i="3"/>
  <c r="M142" i="3"/>
  <c r="M144" i="3"/>
  <c r="M141" i="3"/>
  <c r="M143" i="3"/>
  <c r="Q9" i="3"/>
  <c r="Q7" i="3"/>
  <c r="Q5" i="3"/>
  <c r="Q4" i="3"/>
  <c r="Q6" i="3"/>
  <c r="Q8" i="3"/>
  <c r="AF15" i="3"/>
  <c r="AF16" i="3"/>
  <c r="AF25" i="3"/>
  <c r="P9" i="3"/>
  <c r="P4" i="3"/>
  <c r="P7" i="3"/>
  <c r="P5" i="3"/>
  <c r="P8" i="3"/>
  <c r="P6" i="3"/>
  <c r="N7" i="3"/>
  <c r="N5" i="3"/>
  <c r="N8" i="3"/>
  <c r="N6" i="3"/>
  <c r="N9" i="3"/>
  <c r="N4" i="3"/>
  <c r="AB16" i="3"/>
  <c r="AB25" i="3"/>
  <c r="AB15" i="3"/>
  <c r="O63" i="3"/>
  <c r="O65" i="3"/>
  <c r="O67" i="3"/>
  <c r="O69" i="3"/>
  <c r="O71" i="3"/>
  <c r="O62" i="3"/>
  <c r="O64" i="3"/>
  <c r="O66" i="3"/>
  <c r="O68" i="3"/>
  <c r="O70" i="3"/>
  <c r="O88" i="3"/>
  <c r="O90" i="3"/>
  <c r="O92" i="3"/>
  <c r="O94" i="3"/>
  <c r="O89" i="3"/>
  <c r="O91" i="3"/>
  <c r="O93" i="3"/>
  <c r="O100" i="3"/>
  <c r="O102" i="3"/>
  <c r="O104" i="3"/>
  <c r="O106" i="3"/>
  <c r="O101" i="3"/>
  <c r="O103" i="3"/>
  <c r="O105" i="3"/>
  <c r="O113" i="3"/>
  <c r="W113" i="3" s="1"/>
  <c r="N84" i="18" s="1"/>
  <c r="O115" i="3"/>
  <c r="O117" i="3"/>
  <c r="O114" i="3"/>
  <c r="W114" i="3" s="1"/>
  <c r="N74" i="18" s="1"/>
  <c r="O112" i="3"/>
  <c r="O116" i="3"/>
  <c r="K131" i="3"/>
  <c r="K135" i="3"/>
  <c r="K133" i="3"/>
  <c r="K132" i="3"/>
  <c r="K134" i="3"/>
  <c r="N124" i="3"/>
  <c r="N125" i="3"/>
  <c r="K123" i="3"/>
  <c r="K125" i="3"/>
  <c r="K124" i="3"/>
  <c r="L125" i="3"/>
  <c r="L123" i="3"/>
  <c r="L124" i="3"/>
  <c r="Q125" i="3"/>
  <c r="Q124" i="3"/>
  <c r="P125" i="3"/>
  <c r="P124" i="3"/>
  <c r="M125" i="3"/>
  <c r="M124" i="3"/>
  <c r="O124" i="3"/>
  <c r="O125" i="3"/>
  <c r="L151" i="3"/>
  <c r="L150" i="3"/>
  <c r="K101" i="3"/>
  <c r="K100" i="3"/>
  <c r="N80" i="3"/>
  <c r="N79" i="3"/>
  <c r="V77" i="3"/>
  <c r="M57" i="18" s="1"/>
  <c r="N78" i="3"/>
  <c r="N82" i="3"/>
  <c r="N81" i="3"/>
  <c r="AD23" i="3"/>
  <c r="AD21" i="3"/>
  <c r="AD19" i="3"/>
  <c r="AD18" i="3"/>
  <c r="AD22" i="3"/>
  <c r="AD24" i="3"/>
  <c r="AD17" i="3"/>
  <c r="AD20" i="3"/>
  <c r="Q123" i="3"/>
  <c r="M82" i="3"/>
  <c r="M78" i="3"/>
  <c r="M81" i="3"/>
  <c r="M79" i="3"/>
  <c r="M80" i="3"/>
  <c r="AF20" i="3"/>
  <c r="AF19" i="3"/>
  <c r="AF24" i="3"/>
  <c r="AF22" i="3"/>
  <c r="AF21" i="3"/>
  <c r="AF18" i="3"/>
  <c r="AF23" i="3"/>
  <c r="AF17" i="3"/>
  <c r="K94" i="3"/>
  <c r="K88" i="3"/>
  <c r="O81" i="3"/>
  <c r="O80" i="3"/>
  <c r="O79" i="3"/>
  <c r="W77" i="3"/>
  <c r="N57" i="18" s="1"/>
  <c r="O82" i="3"/>
  <c r="O78" i="3"/>
  <c r="K53" i="3"/>
  <c r="K50" i="3"/>
  <c r="K51" i="3"/>
  <c r="K49" i="3"/>
  <c r="K32" i="3"/>
  <c r="K39" i="3"/>
  <c r="K34" i="3"/>
  <c r="K35" i="3"/>
  <c r="K38" i="3"/>
  <c r="K37" i="3"/>
  <c r="K33" i="3"/>
  <c r="K36" i="3"/>
  <c r="O123" i="3"/>
  <c r="Q151" i="3"/>
  <c r="Q150" i="3"/>
  <c r="K63" i="3"/>
  <c r="K62" i="3"/>
  <c r="M150" i="3"/>
  <c r="M151" i="3"/>
  <c r="AE19" i="3"/>
  <c r="AE20" i="3"/>
  <c r="AE18" i="3"/>
  <c r="AE23" i="3"/>
  <c r="AE24" i="3"/>
  <c r="AE17" i="3"/>
  <c r="AE22" i="3"/>
  <c r="AE21" i="3"/>
  <c r="AB24" i="3"/>
  <c r="AB21" i="3"/>
  <c r="AB17" i="3"/>
  <c r="AB18" i="3"/>
  <c r="AB20" i="3"/>
  <c r="AB19" i="3"/>
  <c r="AB22" i="3"/>
  <c r="AB23" i="3"/>
  <c r="P123" i="3"/>
  <c r="K150" i="3"/>
  <c r="L80" i="3"/>
  <c r="L78" i="3"/>
  <c r="L79" i="3"/>
  <c r="L82" i="3"/>
  <c r="L81" i="3"/>
  <c r="N123" i="3"/>
  <c r="S144" i="3"/>
  <c r="J43" i="18" s="1"/>
  <c r="P151" i="3"/>
  <c r="P150" i="3"/>
  <c r="K80" i="3"/>
  <c r="H59" i="3"/>
  <c r="E59" i="3"/>
  <c r="M123" i="3"/>
  <c r="O151" i="3"/>
  <c r="O150" i="3"/>
  <c r="Q80" i="3"/>
  <c r="Q79" i="3"/>
  <c r="Q78" i="3"/>
  <c r="Q82" i="3"/>
  <c r="Q81" i="3"/>
  <c r="AG24" i="3"/>
  <c r="AG22" i="3"/>
  <c r="AG21" i="3"/>
  <c r="AG23" i="3"/>
  <c r="AG20" i="3"/>
  <c r="AG18" i="3"/>
  <c r="AG17" i="3"/>
  <c r="AG19" i="3"/>
  <c r="D59" i="3"/>
  <c r="N150" i="3"/>
  <c r="N151" i="3"/>
  <c r="P81" i="3"/>
  <c r="P80" i="3"/>
  <c r="P78" i="3"/>
  <c r="P79" i="3"/>
  <c r="P82" i="3"/>
  <c r="K47" i="3"/>
  <c r="C12" i="3"/>
  <c r="AA4" i="3" s="1"/>
  <c r="D138" i="3"/>
  <c r="E128" i="3"/>
  <c r="K54" i="3"/>
  <c r="H85" i="3"/>
  <c r="F85" i="3"/>
  <c r="G128" i="3"/>
  <c r="E138" i="3"/>
  <c r="K56" i="3"/>
  <c r="S56" i="3" s="1"/>
  <c r="J55" i="18" s="1"/>
  <c r="G85" i="3"/>
  <c r="E85" i="3"/>
  <c r="F120" i="3"/>
  <c r="AD116" i="3" s="1"/>
  <c r="K48" i="3"/>
  <c r="G138" i="3"/>
  <c r="K55" i="3"/>
  <c r="I85" i="3"/>
  <c r="D12" i="3"/>
  <c r="C59" i="3"/>
  <c r="AA45" i="3" s="1"/>
  <c r="V15" i="3"/>
  <c r="M90" i="18" s="1"/>
  <c r="K93" i="3"/>
  <c r="T15" i="3"/>
  <c r="K90" i="18" s="1"/>
  <c r="K151" i="3"/>
  <c r="F59" i="3"/>
  <c r="C154" i="3"/>
  <c r="AA151" i="3" s="1"/>
  <c r="F147" i="3"/>
  <c r="H154" i="3"/>
  <c r="S15" i="3"/>
  <c r="J90" i="18" s="1"/>
  <c r="D85" i="3"/>
  <c r="C85" i="3"/>
  <c r="AA77" i="3" s="1"/>
  <c r="D128" i="3"/>
  <c r="D147" i="3"/>
  <c r="D154" i="3"/>
  <c r="E28" i="3"/>
  <c r="U15" i="3"/>
  <c r="L90" i="18" s="1"/>
  <c r="D120" i="3"/>
  <c r="AB116" i="3" s="1"/>
  <c r="I128" i="3"/>
  <c r="AG123" i="3" s="1"/>
  <c r="E154" i="3"/>
  <c r="I59" i="3"/>
  <c r="I138" i="3"/>
  <c r="H147" i="3"/>
  <c r="H128" i="3"/>
  <c r="H138" i="3"/>
  <c r="E147" i="3"/>
  <c r="I154" i="3"/>
  <c r="F109" i="3"/>
  <c r="F138" i="3"/>
  <c r="G154" i="3"/>
  <c r="Y15" i="3"/>
  <c r="P90" i="18" s="1"/>
  <c r="K102" i="3"/>
  <c r="D109" i="3"/>
  <c r="H120" i="3"/>
  <c r="AF116" i="3" s="1"/>
  <c r="C147" i="3"/>
  <c r="F154" i="3"/>
  <c r="X15" i="3"/>
  <c r="O90" i="18" s="1"/>
  <c r="K69" i="3"/>
  <c r="K71" i="3"/>
  <c r="F128" i="3"/>
  <c r="I147" i="3"/>
  <c r="W15" i="3"/>
  <c r="N90" i="18" s="1"/>
  <c r="K70" i="3"/>
  <c r="G59" i="3"/>
  <c r="T77" i="3"/>
  <c r="K57" i="18" s="1"/>
  <c r="C128" i="3"/>
  <c r="AA123" i="3" s="1"/>
  <c r="C138" i="3"/>
  <c r="G147" i="3"/>
  <c r="K82" i="3"/>
  <c r="K81" i="3"/>
  <c r="K52" i="3"/>
  <c r="C109" i="3"/>
  <c r="K90" i="3"/>
  <c r="K89" i="3"/>
  <c r="C97" i="3"/>
  <c r="K79" i="3"/>
  <c r="K78" i="3"/>
  <c r="E120" i="3"/>
  <c r="AC116" i="3" s="1"/>
  <c r="C42" i="3"/>
  <c r="AA31" i="3" s="1"/>
  <c r="G74" i="3"/>
  <c r="I120" i="3"/>
  <c r="H109" i="3"/>
  <c r="G120" i="3"/>
  <c r="AE116" i="3" s="1"/>
  <c r="E109" i="3"/>
  <c r="I109" i="3"/>
  <c r="G109" i="3"/>
  <c r="G97" i="3"/>
  <c r="I97" i="3"/>
  <c r="E97" i="3"/>
  <c r="D74" i="3"/>
  <c r="H97" i="3"/>
  <c r="I74" i="3"/>
  <c r="H74" i="3"/>
  <c r="F97" i="3"/>
  <c r="D97" i="3"/>
  <c r="H42" i="3"/>
  <c r="E74" i="3"/>
  <c r="F42" i="3"/>
  <c r="H12" i="3"/>
  <c r="C74" i="3"/>
  <c r="G12" i="3"/>
  <c r="I42" i="3"/>
  <c r="F74" i="3"/>
  <c r="D42" i="3"/>
  <c r="F12" i="3"/>
  <c r="E42" i="3"/>
  <c r="G42" i="3"/>
  <c r="I12" i="3"/>
  <c r="E12" i="3"/>
  <c r="Y4" i="3" l="1"/>
  <c r="P89" i="18" s="1"/>
  <c r="V114" i="3"/>
  <c r="M74" i="18" s="1"/>
  <c r="Y125" i="3"/>
  <c r="P107" i="18" s="1"/>
  <c r="V4" i="3"/>
  <c r="M89" i="18" s="1"/>
  <c r="W39" i="3"/>
  <c r="N97" i="18" s="1"/>
  <c r="W4" i="3"/>
  <c r="N89" i="18" s="1"/>
  <c r="Y91" i="3"/>
  <c r="P102" i="18" s="1"/>
  <c r="T39" i="3"/>
  <c r="K97" i="18" s="1"/>
  <c r="X36" i="3"/>
  <c r="O96" i="18" s="1"/>
  <c r="T53" i="3"/>
  <c r="K98" i="18" s="1"/>
  <c r="U123" i="3"/>
  <c r="L105" i="18" s="1"/>
  <c r="T124" i="3"/>
  <c r="K106" i="18" s="1"/>
  <c r="S91" i="3"/>
  <c r="J102" i="18" s="1"/>
  <c r="Y89" i="3"/>
  <c r="P101" i="18" s="1"/>
  <c r="V92" i="3"/>
  <c r="M103" i="18" s="1"/>
  <c r="Y134" i="3"/>
  <c r="P108" i="18" s="1"/>
  <c r="W123" i="3"/>
  <c r="N105" i="18" s="1"/>
  <c r="T123" i="3"/>
  <c r="K105" i="18" s="1"/>
  <c r="S92" i="3"/>
  <c r="J103" i="18" s="1"/>
  <c r="U92" i="3"/>
  <c r="L103" i="18" s="1"/>
  <c r="U70" i="3"/>
  <c r="L99" i="18" s="1"/>
  <c r="W134" i="3"/>
  <c r="N108" i="18" s="1"/>
  <c r="X31" i="3"/>
  <c r="O95" i="18" s="1"/>
  <c r="X134" i="3"/>
  <c r="O108" i="18" s="1"/>
  <c r="X123" i="3"/>
  <c r="O105" i="18" s="1"/>
  <c r="T125" i="3"/>
  <c r="K107" i="18" s="1"/>
  <c r="Y92" i="3"/>
  <c r="P103" i="18" s="1"/>
  <c r="T36" i="3"/>
  <c r="K96" i="18" s="1"/>
  <c r="U36" i="3"/>
  <c r="L96" i="18" s="1"/>
  <c r="V36" i="3"/>
  <c r="M96" i="18" s="1"/>
  <c r="V88" i="3"/>
  <c r="M100" i="18" s="1"/>
  <c r="X39" i="3"/>
  <c r="O97" i="18" s="1"/>
  <c r="Y124" i="3"/>
  <c r="P106" i="18" s="1"/>
  <c r="Y123" i="3"/>
  <c r="P105" i="18" s="1"/>
  <c r="S124" i="3"/>
  <c r="J106" i="18" s="1"/>
  <c r="X91" i="3"/>
  <c r="O102" i="18" s="1"/>
  <c r="U88" i="3"/>
  <c r="L100" i="18" s="1"/>
  <c r="X53" i="3"/>
  <c r="O98" i="18" s="1"/>
  <c r="W70" i="3"/>
  <c r="N99" i="18" s="1"/>
  <c r="Y39" i="3"/>
  <c r="P97" i="18" s="1"/>
  <c r="S88" i="3"/>
  <c r="J100" i="18" s="1"/>
  <c r="W125" i="3"/>
  <c r="N107" i="18" s="1"/>
  <c r="S125" i="3"/>
  <c r="J107" i="18" s="1"/>
  <c r="W91" i="3"/>
  <c r="N102" i="18" s="1"/>
  <c r="X89" i="3"/>
  <c r="O101" i="18" s="1"/>
  <c r="Y88" i="3"/>
  <c r="P100" i="18" s="1"/>
  <c r="V31" i="3"/>
  <c r="M95" i="18" s="1"/>
  <c r="U53" i="3"/>
  <c r="L98" i="18" s="1"/>
  <c r="T70" i="3"/>
  <c r="K99" i="18" s="1"/>
  <c r="Y53" i="3"/>
  <c r="P98" i="18" s="1"/>
  <c r="T89" i="3"/>
  <c r="K101" i="18" s="1"/>
  <c r="S70" i="3"/>
  <c r="J99" i="18" s="1"/>
  <c r="W124" i="3"/>
  <c r="N106" i="18" s="1"/>
  <c r="S123" i="3"/>
  <c r="J105" i="18" s="1"/>
  <c r="W89" i="3"/>
  <c r="N101" i="18" s="1"/>
  <c r="X115" i="3"/>
  <c r="O104" i="18" s="1"/>
  <c r="Y70" i="3"/>
  <c r="P99" i="18" s="1"/>
  <c r="U91" i="3"/>
  <c r="L102" i="18" s="1"/>
  <c r="V39" i="3"/>
  <c r="M97" i="18" s="1"/>
  <c r="T88" i="3"/>
  <c r="K100" i="18" s="1"/>
  <c r="T4" i="3"/>
  <c r="K89" i="18" s="1"/>
  <c r="V123" i="3"/>
  <c r="M105" i="18" s="1"/>
  <c r="U124" i="3"/>
  <c r="L106" i="18" s="1"/>
  <c r="V125" i="3"/>
  <c r="M107" i="18" s="1"/>
  <c r="W115" i="3"/>
  <c r="N104" i="18" s="1"/>
  <c r="V70" i="3"/>
  <c r="M99" i="18" s="1"/>
  <c r="X92" i="3"/>
  <c r="O103" i="18" s="1"/>
  <c r="Y36" i="3"/>
  <c r="P96" i="18" s="1"/>
  <c r="U31" i="3"/>
  <c r="L95" i="18" s="1"/>
  <c r="U89" i="3"/>
  <c r="L101" i="18" s="1"/>
  <c r="U115" i="3"/>
  <c r="L104" i="18" s="1"/>
  <c r="W31" i="3"/>
  <c r="N95" i="18" s="1"/>
  <c r="Y115" i="3"/>
  <c r="P104" i="18" s="1"/>
  <c r="U39" i="3"/>
  <c r="L97" i="18" s="1"/>
  <c r="S53" i="3"/>
  <c r="J98" i="18" s="1"/>
  <c r="U125" i="3"/>
  <c r="L107" i="18" s="1"/>
  <c r="V124" i="3"/>
  <c r="M106" i="18" s="1"/>
  <c r="W92" i="3"/>
  <c r="N103" i="18" s="1"/>
  <c r="V115" i="3"/>
  <c r="M104" i="18" s="1"/>
  <c r="U134" i="3"/>
  <c r="L108" i="18" s="1"/>
  <c r="W53" i="3"/>
  <c r="N98" i="18" s="1"/>
  <c r="T115" i="3"/>
  <c r="K104" i="18" s="1"/>
  <c r="T92" i="3"/>
  <c r="K103" i="18" s="1"/>
  <c r="S89" i="3"/>
  <c r="J101" i="18" s="1"/>
  <c r="X124" i="3"/>
  <c r="O106" i="18" s="1"/>
  <c r="W36" i="3"/>
  <c r="N96" i="18" s="1"/>
  <c r="X88" i="3"/>
  <c r="O100" i="18" s="1"/>
  <c r="V89" i="3"/>
  <c r="M101" i="18" s="1"/>
  <c r="X125" i="3"/>
  <c r="O107" i="18" s="1"/>
  <c r="S134" i="3"/>
  <c r="J108" i="18" s="1"/>
  <c r="W88" i="3"/>
  <c r="N100" i="18" s="1"/>
  <c r="X4" i="3"/>
  <c r="O89" i="18" s="1"/>
  <c r="X70" i="3"/>
  <c r="O99" i="18" s="1"/>
  <c r="T134" i="3"/>
  <c r="K108" i="18" s="1"/>
  <c r="V53" i="3"/>
  <c r="M98" i="18" s="1"/>
  <c r="Y31" i="3"/>
  <c r="P95" i="18" s="1"/>
  <c r="T31" i="3"/>
  <c r="K95" i="18" s="1"/>
  <c r="V91" i="3"/>
  <c r="M102" i="18" s="1"/>
  <c r="V134" i="3"/>
  <c r="M108" i="18" s="1"/>
  <c r="T91" i="3"/>
  <c r="K102" i="18" s="1"/>
  <c r="T37" i="3"/>
  <c r="K80" i="18" s="1"/>
  <c r="Y79" i="3"/>
  <c r="P81" i="18" s="1"/>
  <c r="U79" i="3"/>
  <c r="L81" i="18" s="1"/>
  <c r="Y37" i="3"/>
  <c r="P80" i="18" s="1"/>
  <c r="Y113" i="3"/>
  <c r="P84" i="18" s="1"/>
  <c r="T102" i="3"/>
  <c r="K83" i="18" s="1"/>
  <c r="W37" i="3"/>
  <c r="N80" i="18" s="1"/>
  <c r="X102" i="3"/>
  <c r="O83" i="18" s="1"/>
  <c r="S82" i="3"/>
  <c r="J82" i="18" s="1"/>
  <c r="X82" i="3"/>
  <c r="O82" i="18" s="1"/>
  <c r="X79" i="3"/>
  <c r="O81" i="18" s="1"/>
  <c r="W82" i="3"/>
  <c r="N82" i="18" s="1"/>
  <c r="W102" i="3"/>
  <c r="N83" i="18" s="1"/>
  <c r="T141" i="3"/>
  <c r="K85" i="18" s="1"/>
  <c r="W79" i="3"/>
  <c r="N81" i="18" s="1"/>
  <c r="W141" i="3"/>
  <c r="N85" i="18" s="1"/>
  <c r="X37" i="3"/>
  <c r="O80" i="18" s="1"/>
  <c r="U82" i="3"/>
  <c r="L82" i="18" s="1"/>
  <c r="V82" i="3"/>
  <c r="M82" i="18" s="1"/>
  <c r="S79" i="3"/>
  <c r="J81" i="18" s="1"/>
  <c r="X141" i="3"/>
  <c r="O85" i="18" s="1"/>
  <c r="U37" i="3"/>
  <c r="L80" i="18" s="1"/>
  <c r="U102" i="3"/>
  <c r="L83" i="18" s="1"/>
  <c r="V37" i="3"/>
  <c r="M80" i="18" s="1"/>
  <c r="T82" i="3"/>
  <c r="K82" i="18" s="1"/>
  <c r="V79" i="3"/>
  <c r="M81" i="18" s="1"/>
  <c r="V141" i="3"/>
  <c r="M85" i="18" s="1"/>
  <c r="T79" i="3"/>
  <c r="K81" i="18" s="1"/>
  <c r="Y102" i="3"/>
  <c r="P83" i="18" s="1"/>
  <c r="V102" i="3"/>
  <c r="M83" i="18" s="1"/>
  <c r="Y82" i="3"/>
  <c r="P82" i="18" s="1"/>
  <c r="U141" i="3"/>
  <c r="L85" i="18" s="1"/>
  <c r="Y141" i="3"/>
  <c r="P85" i="18" s="1"/>
  <c r="Y112" i="3"/>
  <c r="P25" i="18" s="1"/>
  <c r="U33" i="3"/>
  <c r="L71" i="18" s="1"/>
  <c r="U131" i="3"/>
  <c r="L75" i="18" s="1"/>
  <c r="W8" i="3"/>
  <c r="N68" i="18" s="1"/>
  <c r="Y48" i="3"/>
  <c r="P73" i="18" s="1"/>
  <c r="T8" i="3"/>
  <c r="K68" i="18" s="1"/>
  <c r="T143" i="3"/>
  <c r="K76" i="18" s="1"/>
  <c r="X48" i="3"/>
  <c r="O73" i="18" s="1"/>
  <c r="W131" i="3"/>
  <c r="N75" i="18" s="1"/>
  <c r="X34" i="3"/>
  <c r="O72" i="18" s="1"/>
  <c r="X131" i="3"/>
  <c r="O75" i="18" s="1"/>
  <c r="S131" i="3"/>
  <c r="J75" i="18" s="1"/>
  <c r="T131" i="3"/>
  <c r="K75" i="18" s="1"/>
  <c r="Y33" i="3"/>
  <c r="P71" i="18" s="1"/>
  <c r="Y114" i="3"/>
  <c r="P74" i="18" s="1"/>
  <c r="V131" i="3"/>
  <c r="M75" i="18" s="1"/>
  <c r="W143" i="3"/>
  <c r="N76" i="18" s="1"/>
  <c r="T34" i="3"/>
  <c r="K72" i="18" s="1"/>
  <c r="U34" i="3"/>
  <c r="L72" i="18" s="1"/>
  <c r="V34" i="3"/>
  <c r="M72" i="18" s="1"/>
  <c r="X114" i="3"/>
  <c r="O74" i="18" s="1"/>
  <c r="X143" i="3"/>
  <c r="O76" i="18" s="1"/>
  <c r="T33" i="3"/>
  <c r="K71" i="18" s="1"/>
  <c r="W48" i="3"/>
  <c r="N73" i="18" s="1"/>
  <c r="W33" i="3"/>
  <c r="N71" i="18" s="1"/>
  <c r="X33" i="3"/>
  <c r="O71" i="18" s="1"/>
  <c r="Y8" i="3"/>
  <c r="P68" i="18" s="1"/>
  <c r="S48" i="3"/>
  <c r="J73" i="18" s="1"/>
  <c r="X8" i="3"/>
  <c r="O68" i="18" s="1"/>
  <c r="V48" i="3"/>
  <c r="M73" i="18" s="1"/>
  <c r="V143" i="3"/>
  <c r="M76" i="18" s="1"/>
  <c r="U8" i="3"/>
  <c r="L68" i="18" s="1"/>
  <c r="T48" i="3"/>
  <c r="K73" i="18" s="1"/>
  <c r="U143" i="3"/>
  <c r="L76" i="18" s="1"/>
  <c r="Y34" i="3"/>
  <c r="P72" i="18" s="1"/>
  <c r="V33" i="3"/>
  <c r="M71" i="18" s="1"/>
  <c r="Y143" i="3"/>
  <c r="P76" i="18" s="1"/>
  <c r="V8" i="3"/>
  <c r="M68" i="18" s="1"/>
  <c r="W34" i="3"/>
  <c r="N72" i="18" s="1"/>
  <c r="Y131" i="3"/>
  <c r="P75" i="18" s="1"/>
  <c r="U48" i="3"/>
  <c r="L73" i="18" s="1"/>
  <c r="X104" i="3"/>
  <c r="O60" i="18" s="1"/>
  <c r="T38" i="3"/>
  <c r="K49" i="18" s="1"/>
  <c r="T5" i="3"/>
  <c r="K47" i="18" s="1"/>
  <c r="Y63" i="3"/>
  <c r="P56" i="18" s="1"/>
  <c r="W52" i="3"/>
  <c r="N53" i="18" s="1"/>
  <c r="U52" i="3"/>
  <c r="L53" i="18" s="1"/>
  <c r="W132" i="3"/>
  <c r="N62" i="18" s="1"/>
  <c r="T103" i="3"/>
  <c r="K59" i="18" s="1"/>
  <c r="Y52" i="3"/>
  <c r="P53" i="18" s="1"/>
  <c r="X132" i="3"/>
  <c r="O62" i="18" s="1"/>
  <c r="W101" i="3"/>
  <c r="N58" i="18" s="1"/>
  <c r="T135" i="3"/>
  <c r="K63" i="18" s="1"/>
  <c r="X50" i="3"/>
  <c r="O51" i="18" s="1"/>
  <c r="W104" i="3"/>
  <c r="N60" i="18" s="1"/>
  <c r="V47" i="3"/>
  <c r="M50" i="18" s="1"/>
  <c r="W54" i="3"/>
  <c r="N54" i="18" s="1"/>
  <c r="T105" i="3"/>
  <c r="K61" i="18" s="1"/>
  <c r="V5" i="3"/>
  <c r="M47" i="18" s="1"/>
  <c r="V54" i="3"/>
  <c r="M54" i="18" s="1"/>
  <c r="Y105" i="3"/>
  <c r="P61" i="18" s="1"/>
  <c r="W50" i="3"/>
  <c r="N51" i="18" s="1"/>
  <c r="V105" i="3"/>
  <c r="M61" i="18" s="1"/>
  <c r="T101" i="3"/>
  <c r="K58" i="18" s="1"/>
  <c r="T51" i="3"/>
  <c r="K52" i="18" s="1"/>
  <c r="S135" i="3"/>
  <c r="J63" i="18" s="1"/>
  <c r="V63" i="3"/>
  <c r="M56" i="18" s="1"/>
  <c r="T54" i="3"/>
  <c r="K54" i="18" s="1"/>
  <c r="V52" i="3"/>
  <c r="M53" i="18" s="1"/>
  <c r="Y103" i="3"/>
  <c r="P59" i="18" s="1"/>
  <c r="V103" i="3"/>
  <c r="M59" i="18" s="1"/>
  <c r="S104" i="3"/>
  <c r="J60" i="18" s="1"/>
  <c r="X51" i="3"/>
  <c r="O52" i="18" s="1"/>
  <c r="U104" i="3"/>
  <c r="L60" i="18" s="1"/>
  <c r="T132" i="3"/>
  <c r="K62" i="18" s="1"/>
  <c r="W47" i="3"/>
  <c r="N50" i="18" s="1"/>
  <c r="V135" i="3"/>
  <c r="M63" i="18" s="1"/>
  <c r="U38" i="3"/>
  <c r="L49" i="18" s="1"/>
  <c r="Y5" i="3"/>
  <c r="P47" i="18" s="1"/>
  <c r="T52" i="3"/>
  <c r="K53" i="18" s="1"/>
  <c r="V50" i="3"/>
  <c r="M51" i="18" s="1"/>
  <c r="Y101" i="3"/>
  <c r="P58" i="18" s="1"/>
  <c r="V101" i="3"/>
  <c r="M58" i="18" s="1"/>
  <c r="S103" i="3"/>
  <c r="J59" i="18" s="1"/>
  <c r="U51" i="3"/>
  <c r="L52" i="18" s="1"/>
  <c r="Y51" i="3"/>
  <c r="P52" i="18" s="1"/>
  <c r="W135" i="3"/>
  <c r="N63" i="18" s="1"/>
  <c r="U63" i="3"/>
  <c r="L56" i="18" s="1"/>
  <c r="T47" i="3"/>
  <c r="K50" i="18" s="1"/>
  <c r="S150" i="3"/>
  <c r="J64" i="18" s="1"/>
  <c r="X63" i="3"/>
  <c r="O56" i="18" s="1"/>
  <c r="T50" i="3"/>
  <c r="K51" i="18" s="1"/>
  <c r="S105" i="3"/>
  <c r="J61" i="18" s="1"/>
  <c r="X47" i="3"/>
  <c r="O50" i="18" s="1"/>
  <c r="X135" i="3"/>
  <c r="O63" i="18" s="1"/>
  <c r="S51" i="3"/>
  <c r="J52" i="18" s="1"/>
  <c r="W63" i="3"/>
  <c r="N56" i="18" s="1"/>
  <c r="X5" i="3"/>
  <c r="O47" i="18" s="1"/>
  <c r="W38" i="3"/>
  <c r="N49" i="18" s="1"/>
  <c r="X105" i="3"/>
  <c r="O61" i="18" s="1"/>
  <c r="Y38" i="3"/>
  <c r="P49" i="18" s="1"/>
  <c r="Y104" i="3"/>
  <c r="P60" i="18" s="1"/>
  <c r="Y135" i="3"/>
  <c r="P63" i="18" s="1"/>
  <c r="V104" i="3"/>
  <c r="M60" i="18" s="1"/>
  <c r="U47" i="3"/>
  <c r="L50" i="18" s="1"/>
  <c r="Y47" i="3"/>
  <c r="P50" i="18" s="1"/>
  <c r="U105" i="3"/>
  <c r="L61" i="18" s="1"/>
  <c r="S132" i="3"/>
  <c r="J62" i="18" s="1"/>
  <c r="V51" i="3"/>
  <c r="M52" i="18" s="1"/>
  <c r="X52" i="3"/>
  <c r="O53" i="18" s="1"/>
  <c r="V132" i="3"/>
  <c r="M62" i="18" s="1"/>
  <c r="T63" i="3"/>
  <c r="K56" i="18" s="1"/>
  <c r="S52" i="3"/>
  <c r="J53" i="18" s="1"/>
  <c r="S50" i="3"/>
  <c r="J51" i="18" s="1"/>
  <c r="W105" i="3"/>
  <c r="N61" i="18" s="1"/>
  <c r="X103" i="3"/>
  <c r="O59" i="18" s="1"/>
  <c r="U132" i="3"/>
  <c r="L62" i="18" s="1"/>
  <c r="W51" i="3"/>
  <c r="N52" i="18" s="1"/>
  <c r="U5" i="3"/>
  <c r="L47" i="18" s="1"/>
  <c r="U103" i="3"/>
  <c r="L59" i="18" s="1"/>
  <c r="U50" i="3"/>
  <c r="L51" i="18" s="1"/>
  <c r="X38" i="3"/>
  <c r="O49" i="18" s="1"/>
  <c r="Y132" i="3"/>
  <c r="P62" i="18" s="1"/>
  <c r="W5" i="3"/>
  <c r="N47" i="18" s="1"/>
  <c r="Y54" i="3"/>
  <c r="P54" i="18" s="1"/>
  <c r="V38" i="3"/>
  <c r="M49" i="18" s="1"/>
  <c r="U54" i="3"/>
  <c r="L54" i="18" s="1"/>
  <c r="Y50" i="3"/>
  <c r="P51" i="18" s="1"/>
  <c r="S47" i="3"/>
  <c r="J50" i="18" s="1"/>
  <c r="S54" i="3"/>
  <c r="J54" i="18" s="1"/>
  <c r="W103" i="3"/>
  <c r="N59" i="18" s="1"/>
  <c r="X101" i="3"/>
  <c r="O58" i="18" s="1"/>
  <c r="U135" i="3"/>
  <c r="L63" i="18" s="1"/>
  <c r="X54" i="3"/>
  <c r="O54" i="18" s="1"/>
  <c r="T104" i="3"/>
  <c r="K60" i="18" s="1"/>
  <c r="U101" i="3"/>
  <c r="L58" i="18" s="1"/>
  <c r="S49" i="3"/>
  <c r="J37" i="18" s="1"/>
  <c r="X66" i="3"/>
  <c r="O38" i="18" s="1"/>
  <c r="V49" i="3"/>
  <c r="M37" i="18" s="1"/>
  <c r="Y69" i="3"/>
  <c r="P39" i="18" s="1"/>
  <c r="W45" i="3"/>
  <c r="N35" i="18" s="1"/>
  <c r="T6" i="3"/>
  <c r="K30" i="18" s="1"/>
  <c r="S46" i="3"/>
  <c r="J36" i="18" s="1"/>
  <c r="V94" i="3"/>
  <c r="M41" i="18" s="1"/>
  <c r="U46" i="3"/>
  <c r="L36" i="18" s="1"/>
  <c r="V93" i="3"/>
  <c r="M40" i="18" s="1"/>
  <c r="Y35" i="3"/>
  <c r="P34" i="18" s="1"/>
  <c r="T32" i="3"/>
  <c r="K33" i="18" s="1"/>
  <c r="V6" i="3"/>
  <c r="M30" i="18" s="1"/>
  <c r="W35" i="3"/>
  <c r="N34" i="18" s="1"/>
  <c r="V45" i="3"/>
  <c r="M35" i="18" s="1"/>
  <c r="Y94" i="3"/>
  <c r="P41" i="18" s="1"/>
  <c r="X46" i="3"/>
  <c r="O36" i="18" s="1"/>
  <c r="W66" i="3"/>
  <c r="N38" i="18" s="1"/>
  <c r="S69" i="3"/>
  <c r="J39" i="18" s="1"/>
  <c r="S93" i="3"/>
  <c r="J40" i="18" s="1"/>
  <c r="S94" i="3"/>
  <c r="J41" i="18" s="1"/>
  <c r="X93" i="3"/>
  <c r="O40" i="18" s="1"/>
  <c r="W6" i="3"/>
  <c r="N30" i="18" s="1"/>
  <c r="T45" i="3"/>
  <c r="K35" i="18" s="1"/>
  <c r="Y32" i="3"/>
  <c r="P33" i="18" s="1"/>
  <c r="T144" i="3"/>
  <c r="K43" i="18" s="1"/>
  <c r="W93" i="3"/>
  <c r="N40" i="18" s="1"/>
  <c r="Y6" i="3"/>
  <c r="P30" i="18" s="1"/>
  <c r="X144" i="3"/>
  <c r="O43" i="18" s="1"/>
  <c r="X69" i="3"/>
  <c r="O39" i="18" s="1"/>
  <c r="U66" i="3"/>
  <c r="L38" i="18" s="1"/>
  <c r="T69" i="3"/>
  <c r="K39" i="18" s="1"/>
  <c r="Y93" i="3"/>
  <c r="P40" i="18" s="1"/>
  <c r="T49" i="3"/>
  <c r="K37" i="18" s="1"/>
  <c r="W69" i="3"/>
  <c r="N39" i="18" s="1"/>
  <c r="V66" i="3"/>
  <c r="M38" i="18" s="1"/>
  <c r="X117" i="3"/>
  <c r="O42" i="18" s="1"/>
  <c r="S66" i="3"/>
  <c r="J38" i="18" s="1"/>
  <c r="W144" i="3"/>
  <c r="N43" i="18" s="1"/>
  <c r="U35" i="3"/>
  <c r="L34" i="18" s="1"/>
  <c r="U93" i="3"/>
  <c r="L40" i="18" s="1"/>
  <c r="X35" i="3"/>
  <c r="O34" i="18" s="1"/>
  <c r="W117" i="3"/>
  <c r="N42" i="18" s="1"/>
  <c r="X6" i="3"/>
  <c r="O30" i="18" s="1"/>
  <c r="X94" i="3"/>
  <c r="O41" i="18" s="1"/>
  <c r="T35" i="3"/>
  <c r="K34" i="18" s="1"/>
  <c r="W46" i="3"/>
  <c r="N36" i="18" s="1"/>
  <c r="X49" i="3"/>
  <c r="O37" i="18" s="1"/>
  <c r="U6" i="3"/>
  <c r="L30" i="18" s="1"/>
  <c r="U117" i="3"/>
  <c r="L42" i="18" s="1"/>
  <c r="U32" i="3"/>
  <c r="L33" i="18" s="1"/>
  <c r="W94" i="3"/>
  <c r="N41" i="18" s="1"/>
  <c r="W32" i="3"/>
  <c r="N33" i="18" s="1"/>
  <c r="V117" i="3"/>
  <c r="M42" i="18" s="1"/>
  <c r="U49" i="3"/>
  <c r="L37" i="18" s="1"/>
  <c r="Y144" i="3"/>
  <c r="P43" i="18" s="1"/>
  <c r="T117" i="3"/>
  <c r="K42" i="18" s="1"/>
  <c r="T94" i="3"/>
  <c r="K41" i="18" s="1"/>
  <c r="T66" i="3"/>
  <c r="K38" i="18" s="1"/>
  <c r="Y49" i="3"/>
  <c r="P37" i="18" s="1"/>
  <c r="U144" i="3"/>
  <c r="L43" i="18" s="1"/>
  <c r="V32" i="3"/>
  <c r="M33" i="18" s="1"/>
  <c r="V46" i="3"/>
  <c r="M36" i="18" s="1"/>
  <c r="Y66" i="3"/>
  <c r="P38" i="18" s="1"/>
  <c r="V35" i="3"/>
  <c r="M34" i="18" s="1"/>
  <c r="X45" i="3"/>
  <c r="O35" i="18" s="1"/>
  <c r="U94" i="3"/>
  <c r="L41" i="18" s="1"/>
  <c r="T46" i="3"/>
  <c r="K36" i="18" s="1"/>
  <c r="V144" i="3"/>
  <c r="M43" i="18" s="1"/>
  <c r="U45" i="3"/>
  <c r="L35" i="18" s="1"/>
  <c r="T93" i="3"/>
  <c r="K40" i="18" s="1"/>
  <c r="Y45" i="3"/>
  <c r="P35" i="18" s="1"/>
  <c r="S45" i="3"/>
  <c r="J35" i="18" s="1"/>
  <c r="V69" i="3"/>
  <c r="M39" i="18" s="1"/>
  <c r="Y117" i="3"/>
  <c r="P42" i="18" s="1"/>
  <c r="W49" i="3"/>
  <c r="N37" i="18" s="1"/>
  <c r="U69" i="3"/>
  <c r="L39" i="18" s="1"/>
  <c r="Y46" i="3"/>
  <c r="P36" i="18" s="1"/>
  <c r="X32" i="3"/>
  <c r="O33" i="18" s="1"/>
  <c r="S133" i="3"/>
  <c r="J26" i="18" s="1"/>
  <c r="X133" i="3"/>
  <c r="O26" i="18" s="1"/>
  <c r="S62" i="3"/>
  <c r="J21" i="18" s="1"/>
  <c r="V9" i="3"/>
  <c r="M19" i="18" s="1"/>
  <c r="X64" i="3"/>
  <c r="O22" i="18" s="1"/>
  <c r="T133" i="3"/>
  <c r="K26" i="18" s="1"/>
  <c r="V133" i="3"/>
  <c r="M26" i="18" s="1"/>
  <c r="U80" i="3"/>
  <c r="L23" i="18" s="1"/>
  <c r="W64" i="3"/>
  <c r="N22" i="18" s="1"/>
  <c r="X100" i="3"/>
  <c r="O24" i="18" s="1"/>
  <c r="X62" i="3"/>
  <c r="O21" i="18" s="1"/>
  <c r="W100" i="3"/>
  <c r="N24" i="18" s="1"/>
  <c r="W62" i="3"/>
  <c r="N21" i="18" s="1"/>
  <c r="X55" i="3"/>
  <c r="O20" i="18" s="1"/>
  <c r="T80" i="3"/>
  <c r="K23" i="18" s="1"/>
  <c r="V80" i="3"/>
  <c r="M23" i="18" s="1"/>
  <c r="W112" i="3"/>
  <c r="N25" i="18" s="1"/>
  <c r="V64" i="3"/>
  <c r="M22" i="18" s="1"/>
  <c r="X112" i="3"/>
  <c r="O25" i="18" s="1"/>
  <c r="W9" i="3"/>
  <c r="N19" i="18" s="1"/>
  <c r="U55" i="3"/>
  <c r="L20" i="18" s="1"/>
  <c r="Y55" i="3"/>
  <c r="P20" i="18" s="1"/>
  <c r="U133" i="3"/>
  <c r="L26" i="18" s="1"/>
  <c r="U64" i="3"/>
  <c r="L22" i="18" s="1"/>
  <c r="Y80" i="3"/>
  <c r="P23" i="18" s="1"/>
  <c r="X9" i="3"/>
  <c r="O19" i="18" s="1"/>
  <c r="S100" i="3"/>
  <c r="J24" i="18" s="1"/>
  <c r="V62" i="3"/>
  <c r="M21" i="18" s="1"/>
  <c r="S64" i="3"/>
  <c r="J22" i="18" s="1"/>
  <c r="U62" i="3"/>
  <c r="L21" i="18" s="1"/>
  <c r="X80" i="3"/>
  <c r="O23" i="18" s="1"/>
  <c r="W80" i="3"/>
  <c r="N23" i="18" s="1"/>
  <c r="W55" i="3"/>
  <c r="N20" i="18" s="1"/>
  <c r="U100" i="3"/>
  <c r="L24" i="18" s="1"/>
  <c r="T100" i="3"/>
  <c r="K24" i="18" s="1"/>
  <c r="S80" i="3"/>
  <c r="J23" i="18" s="1"/>
  <c r="Y9" i="3"/>
  <c r="P19" i="18" s="1"/>
  <c r="U9" i="3"/>
  <c r="L19" i="18" s="1"/>
  <c r="T64" i="3"/>
  <c r="K22" i="18" s="1"/>
  <c r="W133" i="3"/>
  <c r="N26" i="18" s="1"/>
  <c r="V55" i="3"/>
  <c r="M20" i="18" s="1"/>
  <c r="Y64" i="3"/>
  <c r="P22" i="18" s="1"/>
  <c r="Y133" i="3"/>
  <c r="P26" i="18" s="1"/>
  <c r="T62" i="3"/>
  <c r="K21" i="18" s="1"/>
  <c r="S55" i="3"/>
  <c r="J20" i="18" s="1"/>
  <c r="T55" i="3"/>
  <c r="K20" i="18" s="1"/>
  <c r="Y100" i="3"/>
  <c r="P24" i="18" s="1"/>
  <c r="Y62" i="3"/>
  <c r="P21" i="18" s="1"/>
  <c r="T9" i="3"/>
  <c r="K19" i="18" s="1"/>
  <c r="V100" i="3"/>
  <c r="M24" i="18" s="1"/>
  <c r="X106" i="3"/>
  <c r="O13" i="18" s="1"/>
  <c r="W68" i="3"/>
  <c r="N8" i="18" s="1"/>
  <c r="Y116" i="3"/>
  <c r="P14" i="18" s="1"/>
  <c r="Y67" i="3"/>
  <c r="P7" i="18" s="1"/>
  <c r="T106" i="3"/>
  <c r="K13" i="18" s="1"/>
  <c r="T78" i="3"/>
  <c r="K10" i="18" s="1"/>
  <c r="X116" i="3"/>
  <c r="O14" i="18" s="1"/>
  <c r="W7" i="3"/>
  <c r="N4" i="18" s="1"/>
  <c r="Y65" i="3"/>
  <c r="P6" i="18" s="1"/>
  <c r="V90" i="3"/>
  <c r="M12" i="18" s="1"/>
  <c r="T71" i="3"/>
  <c r="K9" i="18" s="1"/>
  <c r="W81" i="3"/>
  <c r="N11" i="18" s="1"/>
  <c r="W116" i="3"/>
  <c r="N14" i="18" s="1"/>
  <c r="X142" i="3"/>
  <c r="O15" i="18" s="1"/>
  <c r="X71" i="3"/>
  <c r="O9" i="18" s="1"/>
  <c r="U90" i="3"/>
  <c r="L12" i="18" s="1"/>
  <c r="T7" i="3"/>
  <c r="K4" i="18" s="1"/>
  <c r="U116" i="3"/>
  <c r="L14" i="18" s="1"/>
  <c r="U68" i="3"/>
  <c r="L8" i="18" s="1"/>
  <c r="T67" i="3"/>
  <c r="K7" i="18" s="1"/>
  <c r="V67" i="3"/>
  <c r="M7" i="18" s="1"/>
  <c r="U142" i="3"/>
  <c r="L15" i="18" s="1"/>
  <c r="U65" i="3"/>
  <c r="L6" i="18" s="1"/>
  <c r="T142" i="3"/>
  <c r="K15" i="18" s="1"/>
  <c r="U7" i="3"/>
  <c r="L4" i="18" s="1"/>
  <c r="T116" i="3"/>
  <c r="K14" i="18" s="1"/>
  <c r="U106" i="3"/>
  <c r="L13" i="18" s="1"/>
  <c r="Y78" i="3"/>
  <c r="P10" i="18" s="1"/>
  <c r="V65" i="3"/>
  <c r="M6" i="18" s="1"/>
  <c r="V116" i="3"/>
  <c r="M14" i="18" s="1"/>
  <c r="Y90" i="3"/>
  <c r="P12" i="18" s="1"/>
  <c r="S90" i="3"/>
  <c r="J12" i="18" s="1"/>
  <c r="V7" i="3"/>
  <c r="M4" i="18" s="1"/>
  <c r="X67" i="3"/>
  <c r="O7" i="18" s="1"/>
  <c r="T90" i="3"/>
  <c r="K12" i="18" s="1"/>
  <c r="Y81" i="3"/>
  <c r="P11" i="18" s="1"/>
  <c r="X68" i="3"/>
  <c r="O8" i="18" s="1"/>
  <c r="U67" i="3"/>
  <c r="L7" i="18" s="1"/>
  <c r="W106" i="3"/>
  <c r="N13" i="18" s="1"/>
  <c r="T65" i="3"/>
  <c r="K6" i="18" s="1"/>
  <c r="S78" i="3"/>
  <c r="J10" i="18" s="1"/>
  <c r="W71" i="3"/>
  <c r="N9" i="18" s="1"/>
  <c r="X81" i="3"/>
  <c r="O11" i="18" s="1"/>
  <c r="W78" i="3"/>
  <c r="N10" i="18" s="1"/>
  <c r="W67" i="3"/>
  <c r="N7" i="18" s="1"/>
  <c r="X65" i="3"/>
  <c r="O6" i="18" s="1"/>
  <c r="W142" i="3"/>
  <c r="N15" i="18" s="1"/>
  <c r="T68" i="3"/>
  <c r="K8" i="18" s="1"/>
  <c r="X78" i="3"/>
  <c r="O10" i="18" s="1"/>
  <c r="U81" i="3"/>
  <c r="L11" i="18" s="1"/>
  <c r="V81" i="3"/>
  <c r="M11" i="18" s="1"/>
  <c r="W65" i="3"/>
  <c r="N6" i="18" s="1"/>
  <c r="Y7" i="3"/>
  <c r="P4" i="18" s="1"/>
  <c r="S65" i="3"/>
  <c r="J6" i="18" s="1"/>
  <c r="Y106" i="3"/>
  <c r="P13" i="18" s="1"/>
  <c r="Y68" i="3"/>
  <c r="P8" i="18" s="1"/>
  <c r="V106" i="3"/>
  <c r="M13" i="18" s="1"/>
  <c r="Y71" i="3"/>
  <c r="P9" i="18" s="1"/>
  <c r="S71" i="3"/>
  <c r="J9" i="18" s="1"/>
  <c r="U78" i="3"/>
  <c r="L10" i="18" s="1"/>
  <c r="V68" i="3"/>
  <c r="M8" i="18" s="1"/>
  <c r="X90" i="3"/>
  <c r="O12" i="18" s="1"/>
  <c r="S67" i="3"/>
  <c r="J7" i="18" s="1"/>
  <c r="S106" i="3"/>
  <c r="J13" i="18" s="1"/>
  <c r="Y142" i="3"/>
  <c r="P15" i="18" s="1"/>
  <c r="T81" i="3"/>
  <c r="K11" i="18" s="1"/>
  <c r="S81" i="3"/>
  <c r="J11" i="18" s="1"/>
  <c r="V78" i="3"/>
  <c r="M10" i="18" s="1"/>
  <c r="W90" i="3"/>
  <c r="N12" i="18" s="1"/>
  <c r="X7" i="3"/>
  <c r="O4" i="18" s="1"/>
  <c r="V71" i="3"/>
  <c r="M9" i="18" s="1"/>
  <c r="U71" i="3"/>
  <c r="L9" i="18" s="1"/>
  <c r="V142" i="3"/>
  <c r="M15" i="18" s="1"/>
  <c r="AD63" i="3"/>
  <c r="AD65" i="3"/>
  <c r="AD67" i="3"/>
  <c r="AD69" i="3"/>
  <c r="AD71" i="3"/>
  <c r="AD62" i="3"/>
  <c r="AD64" i="3"/>
  <c r="AD66" i="3"/>
  <c r="AD68" i="3"/>
  <c r="AD70" i="3"/>
  <c r="AF88" i="3"/>
  <c r="AF90" i="3"/>
  <c r="AF92" i="3"/>
  <c r="AF94" i="3"/>
  <c r="AF89" i="3"/>
  <c r="AF91" i="3"/>
  <c r="AF93" i="3"/>
  <c r="AD46" i="3"/>
  <c r="AD48" i="3"/>
  <c r="AD50" i="3"/>
  <c r="AD52" i="3"/>
  <c r="AD54" i="3"/>
  <c r="AD56" i="3"/>
  <c r="AD45" i="3"/>
  <c r="AD47" i="3"/>
  <c r="AD49" i="3"/>
  <c r="AD51" i="3"/>
  <c r="AD53" i="3"/>
  <c r="AD55" i="3"/>
  <c r="V150" i="3"/>
  <c r="M64" i="18" s="1"/>
  <c r="AB46" i="3"/>
  <c r="AB48" i="3"/>
  <c r="AB50" i="3"/>
  <c r="AB52" i="3"/>
  <c r="AB54" i="3"/>
  <c r="AB56" i="3"/>
  <c r="AB45" i="3"/>
  <c r="AB47" i="3"/>
  <c r="AB49" i="3"/>
  <c r="AB51" i="3"/>
  <c r="AB53" i="3"/>
  <c r="AB55" i="3"/>
  <c r="S36" i="3"/>
  <c r="J96" i="18" s="1"/>
  <c r="W151" i="3"/>
  <c r="N109" i="18" s="1"/>
  <c r="AC46" i="3"/>
  <c r="AC48" i="3"/>
  <c r="AC50" i="3"/>
  <c r="AC52" i="3"/>
  <c r="AC54" i="3"/>
  <c r="AC56" i="3"/>
  <c r="AC53" i="3"/>
  <c r="AC49" i="3"/>
  <c r="AC55" i="3"/>
  <c r="AC45" i="3"/>
  <c r="AC47" i="3"/>
  <c r="AC51" i="3"/>
  <c r="AF45" i="3"/>
  <c r="AF47" i="3"/>
  <c r="AF49" i="3"/>
  <c r="AF51" i="3"/>
  <c r="AF53" i="3"/>
  <c r="AF55" i="3"/>
  <c r="AF46" i="3"/>
  <c r="AF48" i="3"/>
  <c r="AF50" i="3"/>
  <c r="AF52" i="3"/>
  <c r="AF54" i="3"/>
  <c r="AF56" i="3"/>
  <c r="X150" i="3"/>
  <c r="O64" i="18" s="1"/>
  <c r="AF5" i="3"/>
  <c r="AF7" i="3"/>
  <c r="AF9" i="3"/>
  <c r="AF4" i="3"/>
  <c r="AF6" i="3"/>
  <c r="AF8" i="3"/>
  <c r="AE88" i="3"/>
  <c r="AE90" i="3"/>
  <c r="AE92" i="3"/>
  <c r="AE94" i="3"/>
  <c r="AE89" i="3"/>
  <c r="AE91" i="3"/>
  <c r="AE93" i="3"/>
  <c r="AA91" i="3"/>
  <c r="AA92" i="3"/>
  <c r="AE45" i="3"/>
  <c r="AE47" i="3"/>
  <c r="AE49" i="3"/>
  <c r="AE51" i="3"/>
  <c r="AE53" i="3"/>
  <c r="AE55" i="3"/>
  <c r="AE52" i="3"/>
  <c r="AE54" i="3"/>
  <c r="AE50" i="3"/>
  <c r="AE56" i="3"/>
  <c r="AE46" i="3"/>
  <c r="AE48" i="3"/>
  <c r="AE78" i="3"/>
  <c r="AE80" i="3"/>
  <c r="AE82" i="3"/>
  <c r="AE77" i="3"/>
  <c r="AE79" i="3"/>
  <c r="AE81" i="3"/>
  <c r="X151" i="3"/>
  <c r="O109" i="18" s="1"/>
  <c r="S38" i="3"/>
  <c r="J49" i="18" s="1"/>
  <c r="AB31" i="3"/>
  <c r="AB33" i="3"/>
  <c r="AB35" i="3"/>
  <c r="AB37" i="3"/>
  <c r="AB32" i="3"/>
  <c r="AB34" i="3"/>
  <c r="AB36" i="3"/>
  <c r="AB38" i="3"/>
  <c r="AB39" i="3"/>
  <c r="AA5" i="3"/>
  <c r="AD31" i="3"/>
  <c r="AD33" i="3"/>
  <c r="AD35" i="3"/>
  <c r="AD37" i="3"/>
  <c r="AD32" i="3"/>
  <c r="AD34" i="3"/>
  <c r="AD36" i="3"/>
  <c r="AD38" i="3"/>
  <c r="AD39" i="3"/>
  <c r="AE100" i="3"/>
  <c r="AE102" i="3"/>
  <c r="AE104" i="3"/>
  <c r="AE106" i="3"/>
  <c r="AE103" i="3"/>
  <c r="AE105" i="3"/>
  <c r="AE101" i="3"/>
  <c r="S35" i="3"/>
  <c r="J34" i="18" s="1"/>
  <c r="AG62" i="3"/>
  <c r="AG64" i="3"/>
  <c r="AG66" i="3"/>
  <c r="AG68" i="3"/>
  <c r="AG70" i="3"/>
  <c r="AG63" i="3"/>
  <c r="AG65" i="3"/>
  <c r="AG67" i="3"/>
  <c r="AG69" i="3"/>
  <c r="AG71" i="3"/>
  <c r="V151" i="3"/>
  <c r="M109" i="18" s="1"/>
  <c r="AD100" i="3"/>
  <c r="AD102" i="3"/>
  <c r="AD104" i="3"/>
  <c r="AD106" i="3"/>
  <c r="AD101" i="3"/>
  <c r="AD103" i="3"/>
  <c r="AD105" i="3"/>
  <c r="S37" i="3"/>
  <c r="J80" i="18" s="1"/>
  <c r="AC63" i="3"/>
  <c r="AC65" i="3"/>
  <c r="AC67" i="3"/>
  <c r="AC69" i="3"/>
  <c r="AC71" i="3"/>
  <c r="AC70" i="3"/>
  <c r="AC66" i="3"/>
  <c r="AC68" i="3"/>
  <c r="AC62" i="3"/>
  <c r="AC64" i="3"/>
  <c r="AG101" i="3"/>
  <c r="AG103" i="3"/>
  <c r="AG105" i="3"/>
  <c r="AG102" i="3"/>
  <c r="AG100" i="3"/>
  <c r="AG104" i="3"/>
  <c r="AG106" i="3"/>
  <c r="S34" i="3"/>
  <c r="J72" i="18" s="1"/>
  <c r="AC88" i="3"/>
  <c r="AC90" i="3"/>
  <c r="AC92" i="3"/>
  <c r="AC94" i="3"/>
  <c r="AC89" i="3"/>
  <c r="AC91" i="3"/>
  <c r="AC93" i="3"/>
  <c r="S151" i="3"/>
  <c r="J109" i="18" s="1"/>
  <c r="AA67" i="3"/>
  <c r="AA66" i="3"/>
  <c r="AA65" i="3"/>
  <c r="AA64" i="3"/>
  <c r="AA71" i="3"/>
  <c r="AA69" i="3"/>
  <c r="AA68" i="3"/>
  <c r="AA70" i="3"/>
  <c r="AG5" i="3"/>
  <c r="AG7" i="3"/>
  <c r="AG9" i="3"/>
  <c r="AG4" i="3"/>
  <c r="AG6" i="3"/>
  <c r="AG8" i="3"/>
  <c r="AA104" i="3"/>
  <c r="AA103" i="3"/>
  <c r="AB100" i="3"/>
  <c r="AB102" i="3"/>
  <c r="AB104" i="3"/>
  <c r="AB106" i="3"/>
  <c r="AB101" i="3"/>
  <c r="AB103" i="3"/>
  <c r="AB105" i="3"/>
  <c r="AB78" i="3"/>
  <c r="AB80" i="3"/>
  <c r="AB82" i="3"/>
  <c r="AB77" i="3"/>
  <c r="AB79" i="3"/>
  <c r="AB81" i="3"/>
  <c r="S63" i="3"/>
  <c r="J56" i="18" s="1"/>
  <c r="S39" i="3"/>
  <c r="J97" i="18" s="1"/>
  <c r="S101" i="3"/>
  <c r="J58" i="18" s="1"/>
  <c r="AE62" i="3"/>
  <c r="AE64" i="3"/>
  <c r="AE66" i="3"/>
  <c r="AE68" i="3"/>
  <c r="AE70" i="3"/>
  <c r="AE69" i="3"/>
  <c r="AE71" i="3"/>
  <c r="AE67" i="3"/>
  <c r="AE63" i="3"/>
  <c r="AE65" i="3"/>
  <c r="Y151" i="3"/>
  <c r="P109" i="18" s="1"/>
  <c r="AG32" i="3"/>
  <c r="AG34" i="3"/>
  <c r="AG36" i="3"/>
  <c r="AG37" i="3"/>
  <c r="AG39" i="3"/>
  <c r="AG35" i="3"/>
  <c r="AG31" i="3"/>
  <c r="AG38" i="3"/>
  <c r="AG33" i="3"/>
  <c r="S33" i="3"/>
  <c r="J71" i="18" s="1"/>
  <c r="AG88" i="3"/>
  <c r="AG90" i="3"/>
  <c r="AG92" i="3"/>
  <c r="AG94" i="3"/>
  <c r="AG89" i="3"/>
  <c r="AG91" i="3"/>
  <c r="AG93" i="3"/>
  <c r="AC9" i="3"/>
  <c r="AC5" i="3"/>
  <c r="AC4" i="3"/>
  <c r="AC6" i="3"/>
  <c r="AC8" i="3"/>
  <c r="AC7" i="3"/>
  <c r="AE31" i="3"/>
  <c r="AE33" i="3"/>
  <c r="AE35" i="3"/>
  <c r="AE37" i="3"/>
  <c r="AE34" i="3"/>
  <c r="AE38" i="3"/>
  <c r="AE36" i="3"/>
  <c r="AE32" i="3"/>
  <c r="AE39" i="3"/>
  <c r="AB88" i="3"/>
  <c r="AB90" i="3"/>
  <c r="AB92" i="3"/>
  <c r="AB94" i="3"/>
  <c r="AB89" i="3"/>
  <c r="AB91" i="3"/>
  <c r="AB93" i="3"/>
  <c r="AB4" i="3"/>
  <c r="AB6" i="3"/>
  <c r="AB8" i="3"/>
  <c r="AB9" i="3"/>
  <c r="AB5" i="3"/>
  <c r="AB7" i="3"/>
  <c r="AD78" i="3"/>
  <c r="AD80" i="3"/>
  <c r="AD82" i="3"/>
  <c r="AD79" i="3"/>
  <c r="AD81" i="3"/>
  <c r="AD77" i="3"/>
  <c r="U151" i="3"/>
  <c r="L109" i="18" s="1"/>
  <c r="T150" i="3"/>
  <c r="K64" i="18" s="1"/>
  <c r="AE5" i="3"/>
  <c r="AE7" i="3"/>
  <c r="AE9" i="3"/>
  <c r="AE4" i="3"/>
  <c r="AE6" i="3"/>
  <c r="AE8" i="3"/>
  <c r="AC16" i="3"/>
  <c r="AC15" i="3"/>
  <c r="AC25" i="3"/>
  <c r="AC78" i="3"/>
  <c r="AC80" i="3"/>
  <c r="AC82" i="3"/>
  <c r="AC77" i="3"/>
  <c r="AC79" i="3"/>
  <c r="AC81" i="3"/>
  <c r="AC100" i="3"/>
  <c r="AC102" i="3"/>
  <c r="AC104" i="3"/>
  <c r="AC106" i="3"/>
  <c r="AC101" i="3"/>
  <c r="AC103" i="3"/>
  <c r="AC105" i="3"/>
  <c r="AC31" i="3"/>
  <c r="AC33" i="3"/>
  <c r="AC35" i="3"/>
  <c r="AC37" i="3"/>
  <c r="AC32" i="3"/>
  <c r="AC34" i="3"/>
  <c r="AC36" i="3"/>
  <c r="AC38" i="3"/>
  <c r="AC39" i="3"/>
  <c r="AD88" i="3"/>
  <c r="AD90" i="3"/>
  <c r="AD92" i="3"/>
  <c r="AD94" i="3"/>
  <c r="AD89" i="3"/>
  <c r="AD91" i="3"/>
  <c r="AD93" i="3"/>
  <c r="AF100" i="3"/>
  <c r="AF102" i="3"/>
  <c r="AF104" i="3"/>
  <c r="AF106" i="3"/>
  <c r="AF101" i="3"/>
  <c r="AF103" i="3"/>
  <c r="AF105" i="3"/>
  <c r="S102" i="3"/>
  <c r="J83" i="18" s="1"/>
  <c r="AG45" i="3"/>
  <c r="AG47" i="3"/>
  <c r="AG49" i="3"/>
  <c r="AG51" i="3"/>
  <c r="AG53" i="3"/>
  <c r="AG55" i="3"/>
  <c r="AG46" i="3"/>
  <c r="AG48" i="3"/>
  <c r="AG50" i="3"/>
  <c r="AG52" i="3"/>
  <c r="AG54" i="3"/>
  <c r="AG56" i="3"/>
  <c r="AG77" i="3"/>
  <c r="AG79" i="3"/>
  <c r="AG81" i="3"/>
  <c r="AG78" i="3"/>
  <c r="AG80" i="3"/>
  <c r="AG82" i="3"/>
  <c r="AF77" i="3"/>
  <c r="AF79" i="3"/>
  <c r="AF81" i="3"/>
  <c r="AF78" i="3"/>
  <c r="AF80" i="3"/>
  <c r="AF82" i="3"/>
  <c r="U150" i="3"/>
  <c r="L64" i="18" s="1"/>
  <c r="S32" i="3"/>
  <c r="J33" i="18" s="1"/>
  <c r="T151" i="3"/>
  <c r="K109" i="18" s="1"/>
  <c r="S31" i="3"/>
  <c r="J95" i="18" s="1"/>
  <c r="AB63" i="3"/>
  <c r="AB65" i="3"/>
  <c r="AB67" i="3"/>
  <c r="AB69" i="3"/>
  <c r="AB71" i="3"/>
  <c r="AB62" i="3"/>
  <c r="AB64" i="3"/>
  <c r="AB66" i="3"/>
  <c r="AB68" i="3"/>
  <c r="AB70" i="3"/>
  <c r="W150" i="3"/>
  <c r="N64" i="18" s="1"/>
  <c r="AF31" i="3"/>
  <c r="AF33" i="3"/>
  <c r="AF35" i="3"/>
  <c r="AF37" i="3"/>
  <c r="AF32" i="3"/>
  <c r="AF34" i="3"/>
  <c r="AF36" i="3"/>
  <c r="AF38" i="3"/>
  <c r="AF39" i="3"/>
  <c r="AD7" i="3"/>
  <c r="AD5" i="3"/>
  <c r="AD4" i="3"/>
  <c r="AD6" i="3"/>
  <c r="AD8" i="3"/>
  <c r="AD9" i="3"/>
  <c r="AF62" i="3"/>
  <c r="AF64" i="3"/>
  <c r="AF66" i="3"/>
  <c r="AF68" i="3"/>
  <c r="AF70" i="3"/>
  <c r="AF63" i="3"/>
  <c r="AF65" i="3"/>
  <c r="AF67" i="3"/>
  <c r="AF69" i="3"/>
  <c r="AF71" i="3"/>
  <c r="AG112" i="3"/>
  <c r="AG116" i="3"/>
  <c r="Y150" i="3"/>
  <c r="P64" i="18" s="1"/>
  <c r="AD131" i="3"/>
  <c r="AD134" i="3"/>
  <c r="AD135" i="3"/>
  <c r="AD132" i="3"/>
  <c r="AD133" i="3"/>
  <c r="AE131" i="3"/>
  <c r="AE133" i="3"/>
  <c r="AE134" i="3"/>
  <c r="AE135" i="3"/>
  <c r="AE132" i="3"/>
  <c r="AB135" i="3"/>
  <c r="AB134" i="3"/>
  <c r="AB131" i="3"/>
  <c r="AB133" i="3"/>
  <c r="AB132" i="3"/>
  <c r="AA141" i="3"/>
  <c r="AA142" i="3"/>
  <c r="AA131" i="3"/>
  <c r="AA134" i="3"/>
  <c r="AA132" i="3"/>
  <c r="AA135" i="3"/>
  <c r="AA133" i="3"/>
  <c r="AF134" i="3"/>
  <c r="AF135" i="3"/>
  <c r="AF133" i="3"/>
  <c r="AF132" i="3"/>
  <c r="AF131" i="3"/>
  <c r="AB123" i="3"/>
  <c r="AC133" i="3"/>
  <c r="AC131" i="3"/>
  <c r="AC135" i="3"/>
  <c r="AC132" i="3"/>
  <c r="AC134" i="3"/>
  <c r="AG131" i="3"/>
  <c r="AG135" i="3"/>
  <c r="AG132" i="3"/>
  <c r="AG133" i="3"/>
  <c r="AG134" i="3"/>
  <c r="AI150" i="20"/>
  <c r="AF125" i="3"/>
  <c r="AF123" i="3"/>
  <c r="AF124" i="3"/>
  <c r="AG150" i="3"/>
  <c r="AG151" i="3"/>
  <c r="AF143" i="3"/>
  <c r="AF142" i="3"/>
  <c r="AF141" i="3"/>
  <c r="AF144" i="3"/>
  <c r="AC150" i="3"/>
  <c r="AC151" i="3"/>
  <c r="AB125" i="3"/>
  <c r="AB124" i="3"/>
  <c r="AD151" i="20"/>
  <c r="Q109" i="23" s="1"/>
  <c r="AB142" i="3"/>
  <c r="AB143" i="3"/>
  <c r="AB144" i="3"/>
  <c r="AB141" i="3"/>
  <c r="AE123" i="3"/>
  <c r="AE125" i="3"/>
  <c r="AE124" i="3"/>
  <c r="AA34" i="3"/>
  <c r="AA35" i="3"/>
  <c r="AA38" i="3"/>
  <c r="AA37" i="3"/>
  <c r="AA33" i="3"/>
  <c r="AA36" i="3"/>
  <c r="AA39" i="3"/>
  <c r="AA32" i="3"/>
  <c r="AC141" i="3"/>
  <c r="AC142" i="3"/>
  <c r="AC143" i="3"/>
  <c r="AC144" i="3"/>
  <c r="AA82" i="3"/>
  <c r="AA79" i="3"/>
  <c r="AA78" i="3"/>
  <c r="AA80" i="3"/>
  <c r="AA81" i="3"/>
  <c r="AA8" i="3"/>
  <c r="AA7" i="3"/>
  <c r="AA9" i="3"/>
  <c r="AA6" i="3"/>
  <c r="AD150" i="3"/>
  <c r="AD151" i="3"/>
  <c r="AG125" i="3"/>
  <c r="AG124" i="3"/>
  <c r="AC113" i="3"/>
  <c r="AC115" i="3"/>
  <c r="AC112" i="3"/>
  <c r="AC114" i="3"/>
  <c r="AC117" i="3"/>
  <c r="AA101" i="3"/>
  <c r="AA106" i="3"/>
  <c r="AA105" i="3"/>
  <c r="AA102" i="3"/>
  <c r="AB117" i="3"/>
  <c r="AB114" i="3"/>
  <c r="AB113" i="3"/>
  <c r="AB112" i="3"/>
  <c r="AB115" i="3"/>
  <c r="AC20" i="3"/>
  <c r="AC24" i="3"/>
  <c r="AC19" i="3"/>
  <c r="AC17" i="3"/>
  <c r="AC22" i="3"/>
  <c r="AC18" i="3"/>
  <c r="AC21" i="3"/>
  <c r="AC23" i="3"/>
  <c r="AF151" i="3"/>
  <c r="AF150" i="3"/>
  <c r="AE151" i="3"/>
  <c r="AE150" i="3"/>
  <c r="AD142" i="3"/>
  <c r="AD143" i="3"/>
  <c r="AD141" i="3"/>
  <c r="AD144" i="3"/>
  <c r="AD112" i="3"/>
  <c r="AD115" i="3"/>
  <c r="AD113" i="3"/>
  <c r="AD117" i="3"/>
  <c r="AD114" i="3"/>
  <c r="AA63" i="3"/>
  <c r="AA90" i="3"/>
  <c r="AA89" i="3"/>
  <c r="AA93" i="3"/>
  <c r="AA94" i="3"/>
  <c r="AE117" i="3"/>
  <c r="AE113" i="3"/>
  <c r="AE115" i="3"/>
  <c r="AE112" i="3"/>
  <c r="AE114" i="3"/>
  <c r="AE142" i="3"/>
  <c r="AE143" i="3"/>
  <c r="AE144" i="3"/>
  <c r="AE141" i="3"/>
  <c r="AA143" i="3"/>
  <c r="AA144" i="3"/>
  <c r="AG144" i="3"/>
  <c r="AG142" i="3"/>
  <c r="AG143" i="3"/>
  <c r="AG141" i="3"/>
  <c r="AF117" i="3"/>
  <c r="AF115" i="3"/>
  <c r="AF113" i="3"/>
  <c r="AF112" i="3"/>
  <c r="AF114" i="3"/>
  <c r="AA54" i="3"/>
  <c r="AA50" i="3"/>
  <c r="AA51" i="3"/>
  <c r="AA56" i="3"/>
  <c r="AA48" i="3"/>
  <c r="AA52" i="3"/>
  <c r="AA47" i="3"/>
  <c r="AA55" i="3"/>
  <c r="AA46" i="3"/>
  <c r="AA53" i="3"/>
  <c r="AA49" i="3"/>
  <c r="AG115" i="3"/>
  <c r="AG114" i="3"/>
  <c r="AG117" i="3"/>
  <c r="AG113" i="3"/>
  <c r="AA124" i="3"/>
  <c r="AA125" i="3"/>
  <c r="AD123" i="3"/>
  <c r="AD125" i="3"/>
  <c r="AD124" i="3"/>
  <c r="AB151" i="3"/>
  <c r="AB150" i="3"/>
  <c r="AC123" i="3"/>
  <c r="AC124" i="3"/>
  <c r="AC125" i="3"/>
  <c r="AA150" i="3"/>
  <c r="AA100" i="3"/>
  <c r="AA88" i="3"/>
  <c r="AA62" i="3"/>
  <c r="B12" i="7"/>
  <c r="V64" i="23" l="1"/>
  <c r="K116" i="3"/>
  <c r="AG151" i="20"/>
  <c r="T109" i="23" s="1"/>
  <c r="H10" i="24"/>
  <c r="L11" i="24"/>
  <c r="J12" i="24"/>
  <c r="K10" i="24"/>
  <c r="I10" i="24"/>
  <c r="G137" i="20"/>
  <c r="D11" i="24"/>
  <c r="H7" i="24"/>
  <c r="AH151" i="20"/>
  <c r="U109" i="23" s="1"/>
  <c r="AK151" i="20"/>
  <c r="X109" i="23" s="1"/>
  <c r="K137" i="20"/>
  <c r="AF151" i="20"/>
  <c r="S109" i="23" s="1"/>
  <c r="F12" i="24"/>
  <c r="D9" i="24"/>
  <c r="AE63" i="20"/>
  <c r="R56" i="23" s="1"/>
  <c r="O9" i="20"/>
  <c r="AA9" i="20" s="1"/>
  <c r="N19" i="23" s="1"/>
  <c r="G136" i="20"/>
  <c r="AC150" i="20"/>
  <c r="L136" i="20"/>
  <c r="K14" i="24" s="1"/>
  <c r="D136" i="20"/>
  <c r="O125" i="20"/>
  <c r="AA125" i="20" s="1"/>
  <c r="N107" i="23" s="1"/>
  <c r="F11" i="24"/>
  <c r="J11" i="24"/>
  <c r="AA63" i="20"/>
  <c r="N56" i="23" s="1"/>
  <c r="L10" i="24"/>
  <c r="C10" i="24"/>
  <c r="O133" i="20"/>
  <c r="AA133" i="20" s="1"/>
  <c r="N26" i="23" s="1"/>
  <c r="H9" i="24"/>
  <c r="AD63" i="20"/>
  <c r="Q56" i="23" s="1"/>
  <c r="H6" i="24"/>
  <c r="AE151" i="20"/>
  <c r="R109" i="23" s="1"/>
  <c r="I137" i="20"/>
  <c r="E11" i="24"/>
  <c r="E137" i="20"/>
  <c r="D13" i="24"/>
  <c r="G10" i="24"/>
  <c r="F10" i="24"/>
  <c r="G12" i="24"/>
  <c r="AF63" i="20"/>
  <c r="S56" i="23" s="1"/>
  <c r="L137" i="20"/>
  <c r="K9" i="24"/>
  <c r="J10" i="24"/>
  <c r="D137" i="20"/>
  <c r="F137" i="20"/>
  <c r="AI63" i="20"/>
  <c r="V56" i="23" s="1"/>
  <c r="K15" i="24"/>
  <c r="J13" i="24"/>
  <c r="AJ151" i="20"/>
  <c r="W109" i="23" s="1"/>
  <c r="AA151" i="20"/>
  <c r="N109" i="23" s="1"/>
  <c r="H137" i="20"/>
  <c r="AJ63" i="20"/>
  <c r="W56" i="23" s="1"/>
  <c r="L6" i="24"/>
  <c r="I136" i="20"/>
  <c r="H14" i="24" s="1"/>
  <c r="C12" i="24"/>
  <c r="T18" i="20"/>
  <c r="J9" i="24"/>
  <c r="I13" i="24"/>
  <c r="K136" i="20"/>
  <c r="D10" i="24"/>
  <c r="E9" i="24"/>
  <c r="I7" i="24"/>
  <c r="Q16" i="20"/>
  <c r="AB63" i="20"/>
  <c r="O56" i="23" s="1"/>
  <c r="H12" i="24"/>
  <c r="C9" i="24"/>
  <c r="I12" i="24"/>
  <c r="L12" i="24"/>
  <c r="C137" i="20"/>
  <c r="E10" i="24"/>
  <c r="L9" i="24"/>
  <c r="P19" i="20"/>
  <c r="F9" i="24"/>
  <c r="H136" i="20"/>
  <c r="C6" i="24"/>
  <c r="L13" i="24"/>
  <c r="K6" i="24"/>
  <c r="O49" i="20"/>
  <c r="AA49" i="20" s="1"/>
  <c r="N37" i="23" s="1"/>
  <c r="K12" i="24"/>
  <c r="J6" i="24"/>
  <c r="G6" i="24"/>
  <c r="D12" i="24"/>
  <c r="C11" i="24"/>
  <c r="E136" i="20"/>
  <c r="O32" i="20"/>
  <c r="H11" i="24"/>
  <c r="G11" i="24"/>
  <c r="G9" i="24"/>
  <c r="F136" i="20"/>
  <c r="E14" i="24" s="1"/>
  <c r="AK63" i="20"/>
  <c r="X56" i="23" s="1"/>
  <c r="M137" i="20"/>
  <c r="AD150" i="20"/>
  <c r="B15" i="24"/>
  <c r="M136" i="20"/>
  <c r="E6" i="24"/>
  <c r="J136" i="20"/>
  <c r="AH63" i="20"/>
  <c r="U56" i="23" s="1"/>
  <c r="J137" i="20"/>
  <c r="I11" i="24"/>
  <c r="K7" i="24"/>
  <c r="I4" i="24"/>
  <c r="AG63" i="20"/>
  <c r="T56" i="23" s="1"/>
  <c r="Y15" i="20"/>
  <c r="I9" i="24"/>
  <c r="E12" i="24"/>
  <c r="O22" i="20"/>
  <c r="D6" i="24"/>
  <c r="C13" i="24"/>
  <c r="F6" i="24"/>
  <c r="K11" i="24"/>
  <c r="AC63" i="20"/>
  <c r="P56" i="23" s="1"/>
  <c r="S15" i="20"/>
  <c r="I6" i="24"/>
  <c r="AB151" i="20"/>
  <c r="O109" i="23" s="1"/>
  <c r="AB150" i="20"/>
  <c r="AI151" i="20"/>
  <c r="V109" i="23" s="1"/>
  <c r="K117" i="3"/>
  <c r="K115" i="3"/>
  <c r="K114" i="3"/>
  <c r="K112" i="3"/>
  <c r="K113" i="3"/>
  <c r="C120" i="3"/>
  <c r="AA116" i="3" s="1"/>
  <c r="X9" i="20" l="1"/>
  <c r="AJ9" i="20" s="1"/>
  <c r="K4" i="24"/>
  <c r="U143" i="20"/>
  <c r="AG143" i="20" s="1"/>
  <c r="T76" i="23" s="1"/>
  <c r="H15" i="24"/>
  <c r="V144" i="20"/>
  <c r="AH144" i="20" s="1"/>
  <c r="U43" i="23" s="1"/>
  <c r="I15" i="24"/>
  <c r="Q133" i="20"/>
  <c r="AC133" i="20" s="1"/>
  <c r="P26" i="23" s="1"/>
  <c r="D14" i="24"/>
  <c r="P143" i="20"/>
  <c r="AB143" i="20" s="1"/>
  <c r="O76" i="23" s="1"/>
  <c r="C15" i="24"/>
  <c r="O102" i="20"/>
  <c r="AA102" i="20" s="1"/>
  <c r="N83" i="23" s="1"/>
  <c r="B11" i="24"/>
  <c r="Y143" i="20"/>
  <c r="AK143" i="20" s="1"/>
  <c r="X76" i="23" s="1"/>
  <c r="L15" i="24"/>
  <c r="R56" i="20"/>
  <c r="AD56" i="20" s="1"/>
  <c r="Q55" i="23" s="1"/>
  <c r="E7" i="24"/>
  <c r="T143" i="20"/>
  <c r="AF143" i="20" s="1"/>
  <c r="S76" i="23" s="1"/>
  <c r="G15" i="24"/>
  <c r="U8" i="20"/>
  <c r="AG8" i="20" s="1"/>
  <c r="T68" i="23" s="1"/>
  <c r="H4" i="24"/>
  <c r="W143" i="20"/>
  <c r="AI143" i="20" s="1"/>
  <c r="V76" i="23" s="1"/>
  <c r="J15" i="24"/>
  <c r="X123" i="20"/>
  <c r="AJ123" i="20" s="1"/>
  <c r="W105" i="23" s="1"/>
  <c r="K13" i="24"/>
  <c r="Y45" i="20"/>
  <c r="AK45" i="20" s="1"/>
  <c r="X35" i="23" s="1"/>
  <c r="L7" i="24"/>
  <c r="P133" i="20"/>
  <c r="AB133" i="20" s="1"/>
  <c r="O26" i="23" s="1"/>
  <c r="C14" i="24"/>
  <c r="W54" i="20"/>
  <c r="AI54" i="20" s="1"/>
  <c r="V54" i="23" s="1"/>
  <c r="J7" i="24"/>
  <c r="S125" i="20"/>
  <c r="AE125" i="20" s="1"/>
  <c r="R107" i="23" s="1"/>
  <c r="F13" i="24"/>
  <c r="O89" i="20"/>
  <c r="B10" i="24"/>
  <c r="R142" i="20"/>
  <c r="AD142" i="20" s="1"/>
  <c r="Q15" i="23" s="1"/>
  <c r="E15" i="24"/>
  <c r="W131" i="20"/>
  <c r="AI131" i="20" s="1"/>
  <c r="J14" i="24"/>
  <c r="Q141" i="20"/>
  <c r="AC141" i="20" s="1"/>
  <c r="D15" i="24"/>
  <c r="Q5" i="20"/>
  <c r="AC5" i="20" s="1"/>
  <c r="P47" i="23" s="1"/>
  <c r="D4" i="24"/>
  <c r="W8" i="20"/>
  <c r="AI8" i="20" s="1"/>
  <c r="V68" i="23" s="1"/>
  <c r="J4" i="24"/>
  <c r="Y135" i="20"/>
  <c r="AK135" i="20" s="1"/>
  <c r="X63" i="23" s="1"/>
  <c r="L14" i="24"/>
  <c r="O112" i="20"/>
  <c r="AA112" i="20" s="1"/>
  <c r="N25" i="23" s="1"/>
  <c r="B12" i="24"/>
  <c r="T131" i="20"/>
  <c r="AF131" i="20" s="1"/>
  <c r="G14" i="24"/>
  <c r="P8" i="20"/>
  <c r="AB8" i="20" s="1"/>
  <c r="O68" i="23" s="1"/>
  <c r="C4" i="24"/>
  <c r="P46" i="20"/>
  <c r="AB46" i="20" s="1"/>
  <c r="O36" i="23" s="1"/>
  <c r="C7" i="24"/>
  <c r="S143" i="20"/>
  <c r="AE143" i="20" s="1"/>
  <c r="R76" i="23" s="1"/>
  <c r="F15" i="24"/>
  <c r="R7" i="20"/>
  <c r="AD7" i="20" s="1"/>
  <c r="Q4" i="23" s="1"/>
  <c r="E4" i="24"/>
  <c r="V133" i="20"/>
  <c r="AH133" i="20" s="1"/>
  <c r="U26" i="23" s="1"/>
  <c r="I14" i="24"/>
  <c r="S45" i="20"/>
  <c r="AE45" i="20" s="1"/>
  <c r="R35" i="23" s="1"/>
  <c r="F7" i="24"/>
  <c r="T125" i="20"/>
  <c r="AF125" i="20" s="1"/>
  <c r="S107" i="23" s="1"/>
  <c r="G13" i="24"/>
  <c r="S133" i="20"/>
  <c r="AE133" i="20" s="1"/>
  <c r="R26" i="23" s="1"/>
  <c r="F14" i="24"/>
  <c r="S8" i="20"/>
  <c r="AE8" i="20" s="1"/>
  <c r="R68" i="23" s="1"/>
  <c r="F4" i="24"/>
  <c r="T46" i="20"/>
  <c r="AF46" i="20" s="1"/>
  <c r="S36" i="23" s="1"/>
  <c r="G7" i="24"/>
  <c r="R124" i="20"/>
  <c r="AD124" i="20" s="1"/>
  <c r="Q106" i="23" s="1"/>
  <c r="E13" i="24"/>
  <c r="E59" i="20"/>
  <c r="D7" i="24"/>
  <c r="U124" i="20"/>
  <c r="AG124" i="20" s="1"/>
  <c r="T106" i="23" s="1"/>
  <c r="H13" i="24"/>
  <c r="T5" i="20"/>
  <c r="AF5" i="20" s="1"/>
  <c r="S47" i="23" s="1"/>
  <c r="G4" i="24"/>
  <c r="Y7" i="20"/>
  <c r="AK7" i="20" s="1"/>
  <c r="X4" i="23" s="1"/>
  <c r="L4" i="24"/>
  <c r="P85" i="23"/>
  <c r="P84" i="23"/>
  <c r="S75" i="23"/>
  <c r="V75" i="23"/>
  <c r="O64" i="23"/>
  <c r="P64" i="23"/>
  <c r="Q64" i="23"/>
  <c r="W19" i="23"/>
  <c r="S115" i="3"/>
  <c r="J104" i="18" s="1"/>
  <c r="S113" i="3"/>
  <c r="J84" i="18" s="1"/>
  <c r="S114" i="3"/>
  <c r="J74" i="18" s="1"/>
  <c r="S112" i="3"/>
  <c r="J25" i="18" s="1"/>
  <c r="S116" i="3"/>
  <c r="J14" i="18" s="1"/>
  <c r="S117" i="3"/>
  <c r="J42" i="18" s="1"/>
  <c r="V90" i="20"/>
  <c r="AH90" i="20" s="1"/>
  <c r="V91" i="20"/>
  <c r="AH91" i="20" s="1"/>
  <c r="U102" i="23" s="1"/>
  <c r="V88" i="20"/>
  <c r="AH88" i="20" s="1"/>
  <c r="U100" i="23" s="1"/>
  <c r="V92" i="20"/>
  <c r="AH92" i="20" s="1"/>
  <c r="U103" i="23" s="1"/>
  <c r="V89" i="20"/>
  <c r="AH89" i="20" s="1"/>
  <c r="U101" i="23" s="1"/>
  <c r="V93" i="20"/>
  <c r="AH93" i="20" s="1"/>
  <c r="U40" i="23" s="1"/>
  <c r="V94" i="20"/>
  <c r="AH94" i="20" s="1"/>
  <c r="U41" i="23" s="1"/>
  <c r="W105" i="20"/>
  <c r="AI105" i="20" s="1"/>
  <c r="V61" i="23" s="1"/>
  <c r="W103" i="20"/>
  <c r="AI103" i="20" s="1"/>
  <c r="V59" i="23" s="1"/>
  <c r="W104" i="20"/>
  <c r="AI104" i="20" s="1"/>
  <c r="V60" i="23" s="1"/>
  <c r="W102" i="20"/>
  <c r="AI102" i="20" s="1"/>
  <c r="V83" i="23" s="1"/>
  <c r="W106" i="20"/>
  <c r="AI106" i="20" s="1"/>
  <c r="V13" i="23" s="1"/>
  <c r="W100" i="20"/>
  <c r="AI100" i="20" s="1"/>
  <c r="W101" i="20"/>
  <c r="AI101" i="20" s="1"/>
  <c r="V58" i="23" s="1"/>
  <c r="Q90" i="20"/>
  <c r="AC90" i="20" s="1"/>
  <c r="P12" i="23" s="1"/>
  <c r="Q89" i="20"/>
  <c r="AC89" i="20" s="1"/>
  <c r="P101" i="23" s="1"/>
  <c r="Q88" i="20"/>
  <c r="AC88" i="20" s="1"/>
  <c r="P100" i="23" s="1"/>
  <c r="Q92" i="20"/>
  <c r="AC92" i="20" s="1"/>
  <c r="P103" i="23" s="1"/>
  <c r="Q91" i="20"/>
  <c r="AC91" i="20" s="1"/>
  <c r="P102" i="23" s="1"/>
  <c r="Q93" i="20"/>
  <c r="AC93" i="20" s="1"/>
  <c r="P40" i="23" s="1"/>
  <c r="Q94" i="20"/>
  <c r="AC94" i="20" s="1"/>
  <c r="P41" i="23" s="1"/>
  <c r="X91" i="20"/>
  <c r="AJ91" i="20" s="1"/>
  <c r="W102" i="23" s="1"/>
  <c r="X90" i="20"/>
  <c r="AJ90" i="20" s="1"/>
  <c r="W12" i="23" s="1"/>
  <c r="X88" i="20"/>
  <c r="AJ88" i="20" s="1"/>
  <c r="W100" i="23" s="1"/>
  <c r="X92" i="20"/>
  <c r="AJ92" i="20" s="1"/>
  <c r="W103" i="23" s="1"/>
  <c r="X89" i="20"/>
  <c r="AJ89" i="20" s="1"/>
  <c r="W101" i="23" s="1"/>
  <c r="X94" i="20"/>
  <c r="AJ94" i="20" s="1"/>
  <c r="W41" i="23" s="1"/>
  <c r="X93" i="20"/>
  <c r="AJ93" i="20" s="1"/>
  <c r="W40" i="23" s="1"/>
  <c r="T91" i="20"/>
  <c r="AF91" i="20" s="1"/>
  <c r="S102" i="23" s="1"/>
  <c r="T88" i="20"/>
  <c r="AF88" i="20" s="1"/>
  <c r="S100" i="23" s="1"/>
  <c r="T89" i="20"/>
  <c r="AF89" i="20" s="1"/>
  <c r="S101" i="23" s="1"/>
  <c r="T92" i="20"/>
  <c r="AF92" i="20" s="1"/>
  <c r="S103" i="23" s="1"/>
  <c r="T90" i="20"/>
  <c r="AF90" i="20" s="1"/>
  <c r="S12" i="23" s="1"/>
  <c r="T94" i="20"/>
  <c r="AF94" i="20" s="1"/>
  <c r="S41" i="23" s="1"/>
  <c r="T93" i="20"/>
  <c r="AF93" i="20" s="1"/>
  <c r="S40" i="23" s="1"/>
  <c r="T106" i="20"/>
  <c r="AF106" i="20" s="1"/>
  <c r="S13" i="23" s="1"/>
  <c r="T102" i="20"/>
  <c r="AF102" i="20" s="1"/>
  <c r="S83" i="23" s="1"/>
  <c r="T103" i="20"/>
  <c r="AF103" i="20" s="1"/>
  <c r="S59" i="23" s="1"/>
  <c r="T104" i="20"/>
  <c r="AF104" i="20" s="1"/>
  <c r="S60" i="23" s="1"/>
  <c r="T105" i="20"/>
  <c r="AF105" i="20" s="1"/>
  <c r="S61" i="23" s="1"/>
  <c r="T101" i="20"/>
  <c r="AF101" i="20" s="1"/>
  <c r="S58" i="23" s="1"/>
  <c r="T100" i="20"/>
  <c r="AF100" i="20" s="1"/>
  <c r="W91" i="20"/>
  <c r="AI91" i="20" s="1"/>
  <c r="V102" i="23" s="1"/>
  <c r="W88" i="20"/>
  <c r="AI88" i="20" s="1"/>
  <c r="V100" i="23" s="1"/>
  <c r="W92" i="20"/>
  <c r="AI92" i="20" s="1"/>
  <c r="V103" i="23" s="1"/>
  <c r="W90" i="20"/>
  <c r="AI90" i="20" s="1"/>
  <c r="W89" i="20"/>
  <c r="AI89" i="20" s="1"/>
  <c r="V101" i="23" s="1"/>
  <c r="W93" i="20"/>
  <c r="AI93" i="20" s="1"/>
  <c r="V40" i="23" s="1"/>
  <c r="W94" i="20"/>
  <c r="AI94" i="20" s="1"/>
  <c r="V41" i="23" s="1"/>
  <c r="O141" i="20"/>
  <c r="AA141" i="20" s="1"/>
  <c r="V104" i="20"/>
  <c r="AH104" i="20" s="1"/>
  <c r="U60" i="23" s="1"/>
  <c r="V106" i="20"/>
  <c r="AH106" i="20" s="1"/>
  <c r="U13" i="23" s="1"/>
  <c r="V105" i="20"/>
  <c r="AH105" i="20" s="1"/>
  <c r="U61" i="23" s="1"/>
  <c r="V103" i="20"/>
  <c r="AH103" i="20" s="1"/>
  <c r="U59" i="23" s="1"/>
  <c r="V102" i="20"/>
  <c r="AH102" i="20" s="1"/>
  <c r="U83" i="23" s="1"/>
  <c r="V101" i="20"/>
  <c r="AH101" i="20" s="1"/>
  <c r="U58" i="23" s="1"/>
  <c r="V100" i="20"/>
  <c r="AH100" i="20" s="1"/>
  <c r="U24" i="23" s="1"/>
  <c r="U106" i="20"/>
  <c r="AG106" i="20" s="1"/>
  <c r="T13" i="23" s="1"/>
  <c r="U104" i="20"/>
  <c r="AG104" i="20" s="1"/>
  <c r="T60" i="23" s="1"/>
  <c r="U105" i="20"/>
  <c r="AG105" i="20" s="1"/>
  <c r="T61" i="23" s="1"/>
  <c r="U103" i="20"/>
  <c r="AG103" i="20" s="1"/>
  <c r="T59" i="23" s="1"/>
  <c r="U102" i="20"/>
  <c r="AG102" i="20" s="1"/>
  <c r="T83" i="23" s="1"/>
  <c r="U101" i="20"/>
  <c r="AG101" i="20" s="1"/>
  <c r="T58" i="23" s="1"/>
  <c r="U100" i="20"/>
  <c r="AG100" i="20" s="1"/>
  <c r="P89" i="20"/>
  <c r="AB89" i="20" s="1"/>
  <c r="O101" i="23" s="1"/>
  <c r="P94" i="20"/>
  <c r="AB94" i="20" s="1"/>
  <c r="O41" i="23" s="1"/>
  <c r="P90" i="20"/>
  <c r="AB90" i="20" s="1"/>
  <c r="O12" i="23" s="1"/>
  <c r="P93" i="20"/>
  <c r="AB93" i="20" s="1"/>
  <c r="O40" i="23" s="1"/>
  <c r="P92" i="20"/>
  <c r="AB92" i="20" s="1"/>
  <c r="O103" i="23" s="1"/>
  <c r="P91" i="20"/>
  <c r="AB91" i="20" s="1"/>
  <c r="O102" i="23" s="1"/>
  <c r="P88" i="20"/>
  <c r="AB88" i="20" s="1"/>
  <c r="O100" i="23" s="1"/>
  <c r="W113" i="20"/>
  <c r="W117" i="20"/>
  <c r="AI117" i="20" s="1"/>
  <c r="V42" i="23" s="1"/>
  <c r="S104" i="20"/>
  <c r="AE104" i="20" s="1"/>
  <c r="R60" i="23" s="1"/>
  <c r="S105" i="20"/>
  <c r="AE105" i="20" s="1"/>
  <c r="R61" i="23" s="1"/>
  <c r="S102" i="20"/>
  <c r="AE102" i="20" s="1"/>
  <c r="R83" i="23" s="1"/>
  <c r="S106" i="20"/>
  <c r="AE106" i="20" s="1"/>
  <c r="R13" i="23" s="1"/>
  <c r="S103" i="20"/>
  <c r="AE103" i="20" s="1"/>
  <c r="R59" i="23" s="1"/>
  <c r="S100" i="20"/>
  <c r="AE100" i="20" s="1"/>
  <c r="S101" i="20"/>
  <c r="AE101" i="20" s="1"/>
  <c r="R58" i="23" s="1"/>
  <c r="Y104" i="20"/>
  <c r="AK104" i="20" s="1"/>
  <c r="X60" i="23" s="1"/>
  <c r="Y105" i="20"/>
  <c r="AK105" i="20" s="1"/>
  <c r="X61" i="23" s="1"/>
  <c r="Y106" i="20"/>
  <c r="AK106" i="20" s="1"/>
  <c r="X13" i="23" s="1"/>
  <c r="Y103" i="20"/>
  <c r="AK103" i="20" s="1"/>
  <c r="X59" i="23" s="1"/>
  <c r="Y102" i="20"/>
  <c r="AK102" i="20" s="1"/>
  <c r="X83" i="23" s="1"/>
  <c r="Y100" i="20"/>
  <c r="AK100" i="20" s="1"/>
  <c r="Y101" i="20"/>
  <c r="AK101" i="20" s="1"/>
  <c r="X58" i="23" s="1"/>
  <c r="X113" i="20"/>
  <c r="X117" i="20"/>
  <c r="AJ117" i="20" s="1"/>
  <c r="W42" i="23" s="1"/>
  <c r="P117" i="20"/>
  <c r="AB117" i="20" s="1"/>
  <c r="O42" i="23" s="1"/>
  <c r="P106" i="20"/>
  <c r="AB106" i="20" s="1"/>
  <c r="O13" i="23" s="1"/>
  <c r="P103" i="20"/>
  <c r="AB103" i="20" s="1"/>
  <c r="O59" i="23" s="1"/>
  <c r="P105" i="20"/>
  <c r="AB105" i="20" s="1"/>
  <c r="O61" i="23" s="1"/>
  <c r="P102" i="20"/>
  <c r="AB102" i="20" s="1"/>
  <c r="O83" i="23" s="1"/>
  <c r="P104" i="20"/>
  <c r="AB104" i="20" s="1"/>
  <c r="O60" i="23" s="1"/>
  <c r="P100" i="20"/>
  <c r="AB100" i="20" s="1"/>
  <c r="O24" i="23" s="1"/>
  <c r="P101" i="20"/>
  <c r="AB101" i="20" s="1"/>
  <c r="O58" i="23" s="1"/>
  <c r="O115" i="20"/>
  <c r="O117" i="20"/>
  <c r="AA117" i="20" s="1"/>
  <c r="N42" i="23" s="1"/>
  <c r="Y89" i="20"/>
  <c r="AK89" i="20" s="1"/>
  <c r="X101" i="23" s="1"/>
  <c r="Y91" i="20"/>
  <c r="AK91" i="20" s="1"/>
  <c r="X102" i="23" s="1"/>
  <c r="Y90" i="20"/>
  <c r="AK90" i="20" s="1"/>
  <c r="Y92" i="20"/>
  <c r="AK92" i="20" s="1"/>
  <c r="X103" i="23" s="1"/>
  <c r="Y93" i="20"/>
  <c r="AK93" i="20" s="1"/>
  <c r="X40" i="23" s="1"/>
  <c r="Y88" i="20"/>
  <c r="AK88" i="20" s="1"/>
  <c r="X100" i="23" s="1"/>
  <c r="Y94" i="20"/>
  <c r="AK94" i="20" s="1"/>
  <c r="X41" i="23" s="1"/>
  <c r="Y114" i="20"/>
  <c r="Y117" i="20"/>
  <c r="AK117" i="20" s="1"/>
  <c r="X42" i="23" s="1"/>
  <c r="T115" i="20"/>
  <c r="T117" i="20"/>
  <c r="AF117" i="20" s="1"/>
  <c r="S42" i="23" s="1"/>
  <c r="X103" i="20"/>
  <c r="AJ103" i="20" s="1"/>
  <c r="W59" i="23" s="1"/>
  <c r="X105" i="20"/>
  <c r="AJ105" i="20" s="1"/>
  <c r="W61" i="23" s="1"/>
  <c r="X106" i="20"/>
  <c r="AJ106" i="20" s="1"/>
  <c r="W13" i="23" s="1"/>
  <c r="X104" i="20"/>
  <c r="AJ104" i="20" s="1"/>
  <c r="W60" i="23" s="1"/>
  <c r="X101" i="20"/>
  <c r="AJ101" i="20" s="1"/>
  <c r="W58" i="23" s="1"/>
  <c r="X102" i="20"/>
  <c r="AJ102" i="20" s="1"/>
  <c r="W83" i="23" s="1"/>
  <c r="X100" i="20"/>
  <c r="AJ100" i="20" s="1"/>
  <c r="Y123" i="20"/>
  <c r="AK123" i="20" s="1"/>
  <c r="X105" i="23" s="1"/>
  <c r="Q116" i="20"/>
  <c r="Q117" i="20"/>
  <c r="AC117" i="20" s="1"/>
  <c r="P42" i="23" s="1"/>
  <c r="R91" i="20"/>
  <c r="AD91" i="20" s="1"/>
  <c r="Q102" i="23" s="1"/>
  <c r="R90" i="20"/>
  <c r="AD90" i="20" s="1"/>
  <c r="R89" i="20"/>
  <c r="AD89" i="20" s="1"/>
  <c r="Q101" i="23" s="1"/>
  <c r="R92" i="20"/>
  <c r="AD92" i="20" s="1"/>
  <c r="Q103" i="23" s="1"/>
  <c r="R88" i="20"/>
  <c r="AD88" i="20" s="1"/>
  <c r="Q100" i="23" s="1"/>
  <c r="R94" i="20"/>
  <c r="AD94" i="20" s="1"/>
  <c r="Q41" i="23" s="1"/>
  <c r="R93" i="20"/>
  <c r="AD93" i="20" s="1"/>
  <c r="Q40" i="23" s="1"/>
  <c r="Q104" i="20"/>
  <c r="AC104" i="20" s="1"/>
  <c r="P60" i="23" s="1"/>
  <c r="Q102" i="20"/>
  <c r="AC102" i="20" s="1"/>
  <c r="P83" i="23" s="1"/>
  <c r="Q106" i="20"/>
  <c r="AC106" i="20" s="1"/>
  <c r="P13" i="23" s="1"/>
  <c r="Q105" i="20"/>
  <c r="AC105" i="20" s="1"/>
  <c r="P61" i="23" s="1"/>
  <c r="Q103" i="20"/>
  <c r="AC103" i="20" s="1"/>
  <c r="P59" i="23" s="1"/>
  <c r="Q101" i="20"/>
  <c r="AC101" i="20" s="1"/>
  <c r="P58" i="23" s="1"/>
  <c r="Q100" i="20"/>
  <c r="AC100" i="20" s="1"/>
  <c r="U89" i="20"/>
  <c r="AG89" i="20" s="1"/>
  <c r="T101" i="23" s="1"/>
  <c r="U90" i="20"/>
  <c r="AG90" i="20" s="1"/>
  <c r="U88" i="20"/>
  <c r="AG88" i="20" s="1"/>
  <c r="T100" i="23" s="1"/>
  <c r="U92" i="20"/>
  <c r="AG92" i="20" s="1"/>
  <c r="T103" i="23" s="1"/>
  <c r="U91" i="20"/>
  <c r="AG91" i="20" s="1"/>
  <c r="T102" i="23" s="1"/>
  <c r="U93" i="20"/>
  <c r="AG93" i="20" s="1"/>
  <c r="T40" i="23" s="1"/>
  <c r="U94" i="20"/>
  <c r="AG94" i="20" s="1"/>
  <c r="T41" i="23" s="1"/>
  <c r="V116" i="20"/>
  <c r="V117" i="20"/>
  <c r="AH117" i="20" s="1"/>
  <c r="U42" i="23" s="1"/>
  <c r="S91" i="20"/>
  <c r="AE91" i="20" s="1"/>
  <c r="R102" i="23" s="1"/>
  <c r="S92" i="20"/>
  <c r="AE92" i="20" s="1"/>
  <c r="R103" i="23" s="1"/>
  <c r="S88" i="20"/>
  <c r="AE88" i="20" s="1"/>
  <c r="R100" i="23" s="1"/>
  <c r="S89" i="20"/>
  <c r="AE89" i="20" s="1"/>
  <c r="R101" i="23" s="1"/>
  <c r="S93" i="20"/>
  <c r="AE93" i="20" s="1"/>
  <c r="R40" i="23" s="1"/>
  <c r="S94" i="20"/>
  <c r="AE94" i="20" s="1"/>
  <c r="R41" i="23" s="1"/>
  <c r="S90" i="20"/>
  <c r="AE90" i="20" s="1"/>
  <c r="R113" i="20"/>
  <c r="R117" i="20"/>
  <c r="AD117" i="20" s="1"/>
  <c r="Q42" i="23" s="1"/>
  <c r="U116" i="20"/>
  <c r="U117" i="20"/>
  <c r="AG117" i="20" s="1"/>
  <c r="T42" i="23" s="1"/>
  <c r="O106" i="20"/>
  <c r="AA106" i="20" s="1"/>
  <c r="N13" i="23" s="1"/>
  <c r="AA100" i="20"/>
  <c r="N24" i="23" s="1"/>
  <c r="O101" i="20"/>
  <c r="AA101" i="20" s="1"/>
  <c r="N58" i="23" s="1"/>
  <c r="O105" i="20"/>
  <c r="AA105" i="20" s="1"/>
  <c r="N61" i="23" s="1"/>
  <c r="O104" i="20"/>
  <c r="AA104" i="20" s="1"/>
  <c r="N60" i="23" s="1"/>
  <c r="O103" i="20"/>
  <c r="AA103" i="20" s="1"/>
  <c r="N59" i="23" s="1"/>
  <c r="R102" i="20"/>
  <c r="AD102" i="20" s="1"/>
  <c r="Q83" i="23" s="1"/>
  <c r="R104" i="20"/>
  <c r="AD104" i="20" s="1"/>
  <c r="Q60" i="23" s="1"/>
  <c r="R105" i="20"/>
  <c r="AD105" i="20" s="1"/>
  <c r="Q61" i="23" s="1"/>
  <c r="R106" i="20"/>
  <c r="AD106" i="20" s="1"/>
  <c r="Q13" i="23" s="1"/>
  <c r="R103" i="20"/>
  <c r="AD103" i="20" s="1"/>
  <c r="Q59" i="23" s="1"/>
  <c r="R100" i="20"/>
  <c r="AD100" i="20" s="1"/>
  <c r="R101" i="20"/>
  <c r="AD101" i="20" s="1"/>
  <c r="Q58" i="23" s="1"/>
  <c r="O88" i="20"/>
  <c r="O93" i="20"/>
  <c r="AA93" i="20" s="1"/>
  <c r="N40" i="23" s="1"/>
  <c r="O94" i="20"/>
  <c r="AA94" i="20" s="1"/>
  <c r="N41" i="23" s="1"/>
  <c r="S116" i="20"/>
  <c r="S117" i="20"/>
  <c r="AE117" i="20" s="1"/>
  <c r="R42" i="23" s="1"/>
  <c r="X35" i="20"/>
  <c r="AJ35" i="20" s="1"/>
  <c r="W34" i="23" s="1"/>
  <c r="X31" i="20"/>
  <c r="AJ31" i="20" s="1"/>
  <c r="W95" i="23" s="1"/>
  <c r="X34" i="20"/>
  <c r="AJ34" i="20" s="1"/>
  <c r="X38" i="20"/>
  <c r="AJ38" i="20" s="1"/>
  <c r="W49" i="23" s="1"/>
  <c r="X39" i="20"/>
  <c r="AJ39" i="20" s="1"/>
  <c r="W97" i="23" s="1"/>
  <c r="X36" i="20"/>
  <c r="AJ36" i="20" s="1"/>
  <c r="W96" i="23" s="1"/>
  <c r="X32" i="20"/>
  <c r="AJ32" i="20" s="1"/>
  <c r="X33" i="20"/>
  <c r="AJ33" i="20" s="1"/>
  <c r="X37" i="20"/>
  <c r="AJ37" i="20" s="1"/>
  <c r="W80" i="23" s="1"/>
  <c r="T78" i="20"/>
  <c r="AF78" i="20" s="1"/>
  <c r="T77" i="20"/>
  <c r="AF77" i="20" s="1"/>
  <c r="T79" i="20"/>
  <c r="AF79" i="20" s="1"/>
  <c r="T82" i="20"/>
  <c r="AF82" i="20" s="1"/>
  <c r="S82" i="23" s="1"/>
  <c r="T80" i="20"/>
  <c r="AF80" i="20" s="1"/>
  <c r="T81" i="20"/>
  <c r="AF81" i="20" s="1"/>
  <c r="V35" i="20"/>
  <c r="AH35" i="20" s="1"/>
  <c r="U34" i="23" s="1"/>
  <c r="V36" i="20"/>
  <c r="AH36" i="20" s="1"/>
  <c r="U96" i="23" s="1"/>
  <c r="V38" i="20"/>
  <c r="AH38" i="20" s="1"/>
  <c r="U49" i="23" s="1"/>
  <c r="V33" i="20"/>
  <c r="AH33" i="20" s="1"/>
  <c r="V39" i="20"/>
  <c r="AH39" i="20" s="1"/>
  <c r="U97" i="23" s="1"/>
  <c r="V32" i="20"/>
  <c r="AH32" i="20" s="1"/>
  <c r="V34" i="20"/>
  <c r="AH34" i="20" s="1"/>
  <c r="V31" i="20"/>
  <c r="AH31" i="20" s="1"/>
  <c r="U95" i="23" s="1"/>
  <c r="V37" i="20"/>
  <c r="AH37" i="20" s="1"/>
  <c r="U80" i="23" s="1"/>
  <c r="S35" i="20"/>
  <c r="AE35" i="20" s="1"/>
  <c r="R34" i="23" s="1"/>
  <c r="S34" i="20"/>
  <c r="AE34" i="20" s="1"/>
  <c r="S32" i="20"/>
  <c r="AE32" i="20" s="1"/>
  <c r="S31" i="20"/>
  <c r="AE31" i="20" s="1"/>
  <c r="R95" i="23" s="1"/>
  <c r="S36" i="20"/>
  <c r="AE36" i="20" s="1"/>
  <c r="R96" i="23" s="1"/>
  <c r="S37" i="20"/>
  <c r="AE37" i="20" s="1"/>
  <c r="R80" i="23" s="1"/>
  <c r="S33" i="20"/>
  <c r="AE33" i="20" s="1"/>
  <c r="S38" i="20"/>
  <c r="AE38" i="20" s="1"/>
  <c r="R49" i="23" s="1"/>
  <c r="S39" i="20"/>
  <c r="AE39" i="20" s="1"/>
  <c r="R97" i="23" s="1"/>
  <c r="P35" i="20"/>
  <c r="AB35" i="20" s="1"/>
  <c r="O34" i="23" s="1"/>
  <c r="P33" i="20"/>
  <c r="AB33" i="20" s="1"/>
  <c r="O71" i="23" s="1"/>
  <c r="P36" i="20"/>
  <c r="AB36" i="20" s="1"/>
  <c r="O96" i="23" s="1"/>
  <c r="P34" i="20"/>
  <c r="AB34" i="20" s="1"/>
  <c r="P38" i="20"/>
  <c r="AB38" i="20" s="1"/>
  <c r="O49" i="23" s="1"/>
  <c r="P32" i="20"/>
  <c r="AB32" i="20" s="1"/>
  <c r="P31" i="20"/>
  <c r="AB31" i="20" s="1"/>
  <c r="O95" i="23" s="1"/>
  <c r="P37" i="20"/>
  <c r="AB37" i="20" s="1"/>
  <c r="O80" i="23" s="1"/>
  <c r="P39" i="20"/>
  <c r="AB39" i="20" s="1"/>
  <c r="O97" i="23" s="1"/>
  <c r="U35" i="20"/>
  <c r="AG35" i="20" s="1"/>
  <c r="T34" i="23" s="1"/>
  <c r="U38" i="20"/>
  <c r="AG38" i="20" s="1"/>
  <c r="T49" i="23" s="1"/>
  <c r="U32" i="20"/>
  <c r="AG32" i="20" s="1"/>
  <c r="T33" i="23" s="1"/>
  <c r="U36" i="20"/>
  <c r="AG36" i="20" s="1"/>
  <c r="T96" i="23" s="1"/>
  <c r="U33" i="20"/>
  <c r="AG33" i="20" s="1"/>
  <c r="U31" i="20"/>
  <c r="AG31" i="20" s="1"/>
  <c r="T95" i="23" s="1"/>
  <c r="U39" i="20"/>
  <c r="AG39" i="20" s="1"/>
  <c r="T97" i="23" s="1"/>
  <c r="U37" i="20"/>
  <c r="AG37" i="20" s="1"/>
  <c r="T80" i="23" s="1"/>
  <c r="U34" i="20"/>
  <c r="AG34" i="20" s="1"/>
  <c r="Y78" i="20"/>
  <c r="AK78" i="20" s="1"/>
  <c r="Y79" i="20"/>
  <c r="AK79" i="20" s="1"/>
  <c r="Y80" i="20"/>
  <c r="AK80" i="20" s="1"/>
  <c r="Y77" i="20"/>
  <c r="AK77" i="20" s="1"/>
  <c r="Y82" i="20"/>
  <c r="AK82" i="20" s="1"/>
  <c r="X82" i="23" s="1"/>
  <c r="Y81" i="20"/>
  <c r="AK81" i="20" s="1"/>
  <c r="W77" i="20"/>
  <c r="AI77" i="20" s="1"/>
  <c r="V57" i="23" s="1"/>
  <c r="W81" i="20"/>
  <c r="AI81" i="20" s="1"/>
  <c r="W79" i="20"/>
  <c r="AI79" i="20" s="1"/>
  <c r="W78" i="20"/>
  <c r="AI78" i="20" s="1"/>
  <c r="W82" i="20"/>
  <c r="AI82" i="20" s="1"/>
  <c r="V82" i="23" s="1"/>
  <c r="W80" i="20"/>
  <c r="AI80" i="20" s="1"/>
  <c r="W34" i="20"/>
  <c r="AI34" i="20" s="1"/>
  <c r="W35" i="20"/>
  <c r="AI35" i="20" s="1"/>
  <c r="V34" i="23" s="1"/>
  <c r="W32" i="20"/>
  <c r="AI32" i="20" s="1"/>
  <c r="W33" i="20"/>
  <c r="AI33" i="20" s="1"/>
  <c r="W37" i="20"/>
  <c r="AI37" i="20" s="1"/>
  <c r="V80" i="23" s="1"/>
  <c r="W31" i="20"/>
  <c r="AI31" i="20" s="1"/>
  <c r="V95" i="23" s="1"/>
  <c r="W38" i="20"/>
  <c r="AI38" i="20" s="1"/>
  <c r="V49" i="23" s="1"/>
  <c r="W39" i="20"/>
  <c r="AI39" i="20" s="1"/>
  <c r="V97" i="23" s="1"/>
  <c r="W36" i="20"/>
  <c r="AI36" i="20" s="1"/>
  <c r="V96" i="23" s="1"/>
  <c r="X78" i="20"/>
  <c r="AJ78" i="20" s="1"/>
  <c r="X81" i="20"/>
  <c r="AJ81" i="20" s="1"/>
  <c r="X82" i="20"/>
  <c r="AJ82" i="20" s="1"/>
  <c r="W82" i="23" s="1"/>
  <c r="X77" i="20"/>
  <c r="AJ77" i="20" s="1"/>
  <c r="X80" i="20"/>
  <c r="AJ80" i="20" s="1"/>
  <c r="X79" i="20"/>
  <c r="AJ79" i="20" s="1"/>
  <c r="U77" i="20"/>
  <c r="AG77" i="20" s="1"/>
  <c r="U82" i="20"/>
  <c r="AG82" i="20" s="1"/>
  <c r="T82" i="23" s="1"/>
  <c r="U81" i="20"/>
  <c r="AG81" i="20" s="1"/>
  <c r="T11" i="23" s="1"/>
  <c r="U79" i="20"/>
  <c r="AG79" i="20" s="1"/>
  <c r="U78" i="20"/>
  <c r="AG78" i="20" s="1"/>
  <c r="U80" i="20"/>
  <c r="AG80" i="20" s="1"/>
  <c r="V80" i="20"/>
  <c r="AH80" i="20" s="1"/>
  <c r="V79" i="20"/>
  <c r="AH79" i="20" s="1"/>
  <c r="V78" i="20"/>
  <c r="AH78" i="20" s="1"/>
  <c r="V82" i="20"/>
  <c r="AH82" i="20" s="1"/>
  <c r="U82" i="23" s="1"/>
  <c r="V81" i="20"/>
  <c r="AH81" i="20" s="1"/>
  <c r="V77" i="20"/>
  <c r="AH77" i="20" s="1"/>
  <c r="R34" i="20"/>
  <c r="AD34" i="20" s="1"/>
  <c r="R32" i="20"/>
  <c r="AD32" i="20" s="1"/>
  <c r="R35" i="20"/>
  <c r="AD35" i="20" s="1"/>
  <c r="Q34" i="23" s="1"/>
  <c r="R37" i="20"/>
  <c r="AD37" i="20" s="1"/>
  <c r="Q80" i="23" s="1"/>
  <c r="R33" i="20"/>
  <c r="AD33" i="20" s="1"/>
  <c r="R38" i="20"/>
  <c r="AD38" i="20" s="1"/>
  <c r="Q49" i="23" s="1"/>
  <c r="R31" i="20"/>
  <c r="AD31" i="20" s="1"/>
  <c r="Q95" i="23" s="1"/>
  <c r="R36" i="20"/>
  <c r="AD36" i="20" s="1"/>
  <c r="Q96" i="23" s="1"/>
  <c r="R39" i="20"/>
  <c r="AD39" i="20" s="1"/>
  <c r="Q97" i="23" s="1"/>
  <c r="Q35" i="20"/>
  <c r="AC35" i="20" s="1"/>
  <c r="P34" i="23" s="1"/>
  <c r="Q36" i="20"/>
  <c r="AC36" i="20" s="1"/>
  <c r="P96" i="23" s="1"/>
  <c r="Q39" i="20"/>
  <c r="AC39" i="20" s="1"/>
  <c r="P97" i="23" s="1"/>
  <c r="Q37" i="20"/>
  <c r="AC37" i="20" s="1"/>
  <c r="P80" i="23" s="1"/>
  <c r="Q32" i="20"/>
  <c r="AC32" i="20" s="1"/>
  <c r="P33" i="23" s="1"/>
  <c r="Q33" i="20"/>
  <c r="AC33" i="20" s="1"/>
  <c r="Q38" i="20"/>
  <c r="AC38" i="20" s="1"/>
  <c r="P49" i="23" s="1"/>
  <c r="Q34" i="20"/>
  <c r="AC34" i="20" s="1"/>
  <c r="Q31" i="20"/>
  <c r="AC31" i="20" s="1"/>
  <c r="P95" i="23" s="1"/>
  <c r="AA32" i="20"/>
  <c r="N33" i="23" s="1"/>
  <c r="U54" i="20"/>
  <c r="AG54" i="20" s="1"/>
  <c r="T54" i="23" s="1"/>
  <c r="U55" i="20"/>
  <c r="AG55" i="20" s="1"/>
  <c r="R78" i="20"/>
  <c r="AD78" i="20" s="1"/>
  <c r="R77" i="20"/>
  <c r="AD77" i="20" s="1"/>
  <c r="R79" i="20"/>
  <c r="AD79" i="20" s="1"/>
  <c r="R80" i="20"/>
  <c r="AD80" i="20" s="1"/>
  <c r="R81" i="20"/>
  <c r="AD81" i="20" s="1"/>
  <c r="R82" i="20"/>
  <c r="AD82" i="20" s="1"/>
  <c r="Q82" i="23" s="1"/>
  <c r="S78" i="20"/>
  <c r="AE78" i="20" s="1"/>
  <c r="S77" i="20"/>
  <c r="AE77" i="20" s="1"/>
  <c r="S81" i="20"/>
  <c r="AE81" i="20" s="1"/>
  <c r="S79" i="20"/>
  <c r="AE79" i="20" s="1"/>
  <c r="S82" i="20"/>
  <c r="AE82" i="20" s="1"/>
  <c r="R82" i="23" s="1"/>
  <c r="S80" i="20"/>
  <c r="AE80" i="20" s="1"/>
  <c r="P80" i="20"/>
  <c r="AB80" i="20" s="1"/>
  <c r="P78" i="20"/>
  <c r="AB78" i="20" s="1"/>
  <c r="P77" i="20"/>
  <c r="AB77" i="20" s="1"/>
  <c r="P79" i="20"/>
  <c r="AB79" i="20" s="1"/>
  <c r="P81" i="20"/>
  <c r="AB81" i="20" s="1"/>
  <c r="O11" i="23" s="1"/>
  <c r="P82" i="20"/>
  <c r="AB82" i="20" s="1"/>
  <c r="O82" i="23" s="1"/>
  <c r="Y35" i="20"/>
  <c r="AK35" i="20" s="1"/>
  <c r="X34" i="23" s="1"/>
  <c r="Y34" i="20"/>
  <c r="AK34" i="20" s="1"/>
  <c r="Y33" i="20"/>
  <c r="AK33" i="20" s="1"/>
  <c r="Y39" i="20"/>
  <c r="AK39" i="20" s="1"/>
  <c r="X97" i="23" s="1"/>
  <c r="Y32" i="20"/>
  <c r="AK32" i="20" s="1"/>
  <c r="Y31" i="20"/>
  <c r="AK31" i="20" s="1"/>
  <c r="X95" i="23" s="1"/>
  <c r="Y38" i="20"/>
  <c r="AK38" i="20" s="1"/>
  <c r="X49" i="23" s="1"/>
  <c r="Y36" i="20"/>
  <c r="AK36" i="20" s="1"/>
  <c r="X96" i="23" s="1"/>
  <c r="Y37" i="20"/>
  <c r="AK37" i="20" s="1"/>
  <c r="X80" i="23" s="1"/>
  <c r="Q78" i="20"/>
  <c r="AC78" i="20" s="1"/>
  <c r="Q79" i="20"/>
  <c r="AC79" i="20" s="1"/>
  <c r="Q82" i="20"/>
  <c r="AC82" i="20" s="1"/>
  <c r="P82" i="23" s="1"/>
  <c r="Q77" i="20"/>
  <c r="AC77" i="20" s="1"/>
  <c r="Q81" i="20"/>
  <c r="AC81" i="20" s="1"/>
  <c r="Q80" i="20"/>
  <c r="AC80" i="20" s="1"/>
  <c r="T35" i="20"/>
  <c r="AF35" i="20" s="1"/>
  <c r="S34" i="23" s="1"/>
  <c r="T32" i="20"/>
  <c r="AF32" i="20" s="1"/>
  <c r="T33" i="20"/>
  <c r="AF33" i="20" s="1"/>
  <c r="T37" i="20"/>
  <c r="AF37" i="20" s="1"/>
  <c r="S80" i="23" s="1"/>
  <c r="T39" i="20"/>
  <c r="AF39" i="20" s="1"/>
  <c r="S97" i="23" s="1"/>
  <c r="T31" i="20"/>
  <c r="AF31" i="20" s="1"/>
  <c r="S95" i="23" s="1"/>
  <c r="T34" i="20"/>
  <c r="AF34" i="20" s="1"/>
  <c r="T38" i="20"/>
  <c r="AF38" i="20" s="1"/>
  <c r="S49" i="23" s="1"/>
  <c r="T36" i="20"/>
  <c r="AF36" i="20" s="1"/>
  <c r="S96" i="23" s="1"/>
  <c r="AK15" i="20"/>
  <c r="X90" i="23" s="1"/>
  <c r="AE15" i="20"/>
  <c r="R90" i="23" s="1"/>
  <c r="AC16" i="20"/>
  <c r="P91" i="23" s="1"/>
  <c r="AA22" i="20"/>
  <c r="N32" i="23" s="1"/>
  <c r="AB19" i="20"/>
  <c r="O31" i="23" s="1"/>
  <c r="AF18" i="20"/>
  <c r="S48" i="23" s="1"/>
  <c r="Q142" i="20"/>
  <c r="AC142" i="20" s="1"/>
  <c r="AG150" i="20"/>
  <c r="I97" i="20"/>
  <c r="AA131" i="20"/>
  <c r="N75" i="23" s="1"/>
  <c r="Q143" i="20"/>
  <c r="AC143" i="20" s="1"/>
  <c r="P76" i="23" s="1"/>
  <c r="Q144" i="20"/>
  <c r="AC144" i="20" s="1"/>
  <c r="P43" i="23" s="1"/>
  <c r="AS150" i="20"/>
  <c r="O143" i="20"/>
  <c r="AA143" i="20" s="1"/>
  <c r="N76" i="23" s="1"/>
  <c r="V46" i="20"/>
  <c r="AH46" i="20" s="1"/>
  <c r="U36" i="23" s="1"/>
  <c r="V45" i="20"/>
  <c r="AH45" i="20" s="1"/>
  <c r="U35" i="23" s="1"/>
  <c r="V55" i="20"/>
  <c r="AH55" i="20" s="1"/>
  <c r="V47" i="20"/>
  <c r="AH47" i="20" s="1"/>
  <c r="U50" i="23" s="1"/>
  <c r="J59" i="20"/>
  <c r="AT55" i="20" s="1"/>
  <c r="E147" i="20"/>
  <c r="AO143" i="20" s="1"/>
  <c r="O135" i="20"/>
  <c r="AA135" i="20" s="1"/>
  <c r="N63" i="23" s="1"/>
  <c r="AA81" i="20"/>
  <c r="N11" i="23" s="1"/>
  <c r="M97" i="20"/>
  <c r="U45" i="20"/>
  <c r="AG45" i="20" s="1"/>
  <c r="T35" i="23" s="1"/>
  <c r="G97" i="20"/>
  <c r="U4" i="20"/>
  <c r="AG4" i="20" s="1"/>
  <c r="T89" i="23" s="1"/>
  <c r="AA78" i="20"/>
  <c r="N10" i="23" s="1"/>
  <c r="P21" i="20"/>
  <c r="V123" i="20"/>
  <c r="AH123" i="20" s="1"/>
  <c r="U105" i="23" s="1"/>
  <c r="U6" i="20"/>
  <c r="AG6" i="20" s="1"/>
  <c r="T30" i="23" s="1"/>
  <c r="W115" i="20"/>
  <c r="U7" i="20"/>
  <c r="AG7" i="20" s="1"/>
  <c r="I59" i="20"/>
  <c r="AS48" i="20" s="1"/>
  <c r="U9" i="20"/>
  <c r="AG9" i="20" s="1"/>
  <c r="K120" i="20"/>
  <c r="U50" i="20"/>
  <c r="AG50" i="20" s="1"/>
  <c r="T51" i="23" s="1"/>
  <c r="W4" i="20"/>
  <c r="AI4" i="20" s="1"/>
  <c r="V89" i="23" s="1"/>
  <c r="S46" i="20"/>
  <c r="AE46" i="20" s="1"/>
  <c r="R36" i="23" s="1"/>
  <c r="K128" i="20"/>
  <c r="AU123" i="20" s="1"/>
  <c r="P50" i="20"/>
  <c r="AB50" i="20" s="1"/>
  <c r="O51" i="23" s="1"/>
  <c r="U112" i="20"/>
  <c r="W124" i="20"/>
  <c r="AI124" i="20" s="1"/>
  <c r="V106" i="23" s="1"/>
  <c r="O114" i="20"/>
  <c r="P51" i="20"/>
  <c r="AB51" i="20" s="1"/>
  <c r="O52" i="23" s="1"/>
  <c r="E85" i="20"/>
  <c r="AO81" i="20" s="1"/>
  <c r="O113" i="20"/>
  <c r="W5" i="20"/>
  <c r="AI5" i="20" s="1"/>
  <c r="V47" i="23" s="1"/>
  <c r="G109" i="20"/>
  <c r="P55" i="20"/>
  <c r="AB55" i="20" s="1"/>
  <c r="E109" i="20"/>
  <c r="W6" i="20"/>
  <c r="AI6" i="20" s="1"/>
  <c r="V30" i="23" s="1"/>
  <c r="W7" i="20"/>
  <c r="AI7" i="20" s="1"/>
  <c r="O116" i="20"/>
  <c r="C120" i="20"/>
  <c r="AV150" i="20"/>
  <c r="M109" i="20"/>
  <c r="E128" i="20"/>
  <c r="K85" i="20"/>
  <c r="AU82" i="20" s="1"/>
  <c r="J97" i="20"/>
  <c r="K12" i="20"/>
  <c r="AU9" i="20" s="1"/>
  <c r="W125" i="20"/>
  <c r="AI125" i="20" s="1"/>
  <c r="V107" i="23" s="1"/>
  <c r="D97" i="20"/>
  <c r="H97" i="20"/>
  <c r="C12" i="20"/>
  <c r="W114" i="20"/>
  <c r="O8" i="20"/>
  <c r="U5" i="20"/>
  <c r="AG5" i="20" s="1"/>
  <c r="T47" i="23" s="1"/>
  <c r="C138" i="20"/>
  <c r="X133" i="20"/>
  <c r="AJ133" i="20" s="1"/>
  <c r="J74" i="20"/>
  <c r="O132" i="20"/>
  <c r="AA132" i="20" s="1"/>
  <c r="N62" i="23" s="1"/>
  <c r="W112" i="20"/>
  <c r="O134" i="20"/>
  <c r="AA134" i="20" s="1"/>
  <c r="N108" i="23" s="1"/>
  <c r="X135" i="20"/>
  <c r="AJ135" i="20" s="1"/>
  <c r="W63" i="23" s="1"/>
  <c r="O6" i="20"/>
  <c r="AA6" i="20" s="1"/>
  <c r="N30" i="23" s="1"/>
  <c r="O5" i="20"/>
  <c r="AA5" i="20" s="1"/>
  <c r="N47" i="23" s="1"/>
  <c r="AA80" i="20"/>
  <c r="N23" i="23" s="1"/>
  <c r="W116" i="20"/>
  <c r="AM78" i="20"/>
  <c r="T135" i="20"/>
  <c r="AF135" i="20" s="1"/>
  <c r="S63" i="23" s="1"/>
  <c r="P18" i="20"/>
  <c r="O7" i="20"/>
  <c r="U47" i="20"/>
  <c r="AG47" i="20" s="1"/>
  <c r="T50" i="23" s="1"/>
  <c r="P17" i="20"/>
  <c r="Y51" i="20"/>
  <c r="AK51" i="20" s="1"/>
  <c r="X52" i="23" s="1"/>
  <c r="U48" i="20"/>
  <c r="AG48" i="20" s="1"/>
  <c r="T73" i="23" s="1"/>
  <c r="X6" i="20"/>
  <c r="AJ6" i="20" s="1"/>
  <c r="W30" i="23" s="1"/>
  <c r="V18" i="20"/>
  <c r="X4" i="20"/>
  <c r="AJ4" i="20" s="1"/>
  <c r="W89" i="23" s="1"/>
  <c r="W49" i="20"/>
  <c r="AI49" i="20" s="1"/>
  <c r="V37" i="23" s="1"/>
  <c r="O144" i="20"/>
  <c r="AA144" i="20" s="1"/>
  <c r="N43" i="23" s="1"/>
  <c r="W51" i="20"/>
  <c r="AI51" i="20" s="1"/>
  <c r="V52" i="23" s="1"/>
  <c r="P22" i="20"/>
  <c r="U52" i="20"/>
  <c r="AG52" i="20" s="1"/>
  <c r="T53" i="23" s="1"/>
  <c r="V142" i="20"/>
  <c r="AH142" i="20" s="1"/>
  <c r="X132" i="20"/>
  <c r="AJ132" i="20" s="1"/>
  <c r="W62" i="23" s="1"/>
  <c r="D85" i="20"/>
  <c r="AN80" i="20" s="1"/>
  <c r="W18" i="20"/>
  <c r="X131" i="20"/>
  <c r="AJ131" i="20" s="1"/>
  <c r="G74" i="20"/>
  <c r="J147" i="20"/>
  <c r="AT142" i="20" s="1"/>
  <c r="P16" i="20"/>
  <c r="X116" i="20"/>
  <c r="K59" i="20"/>
  <c r="AU49" i="20" s="1"/>
  <c r="W55" i="20"/>
  <c r="AI55" i="20" s="1"/>
  <c r="Y133" i="20"/>
  <c r="AK133" i="20" s="1"/>
  <c r="AA4" i="20"/>
  <c r="N89" i="23" s="1"/>
  <c r="E97" i="20"/>
  <c r="X134" i="20"/>
  <c r="AJ134" i="20" s="1"/>
  <c r="W108" i="23" s="1"/>
  <c r="W45" i="20"/>
  <c r="AI45" i="20" s="1"/>
  <c r="V35" i="23" s="1"/>
  <c r="U46" i="20"/>
  <c r="AG46" i="20" s="1"/>
  <c r="T36" i="23" s="1"/>
  <c r="V143" i="20"/>
  <c r="AH143" i="20" s="1"/>
  <c r="U76" i="23" s="1"/>
  <c r="P15" i="20"/>
  <c r="P49" i="20"/>
  <c r="AB49" i="20" s="1"/>
  <c r="O37" i="23" s="1"/>
  <c r="L97" i="20"/>
  <c r="W47" i="20"/>
  <c r="AI47" i="20" s="1"/>
  <c r="V50" i="23" s="1"/>
  <c r="O46" i="20"/>
  <c r="AA46" i="20" s="1"/>
  <c r="N36" i="23" s="1"/>
  <c r="U49" i="20"/>
  <c r="AG49" i="20" s="1"/>
  <c r="T37" i="23" s="1"/>
  <c r="U51" i="20"/>
  <c r="AG51" i="20" s="1"/>
  <c r="T52" i="23" s="1"/>
  <c r="L12" i="20"/>
  <c r="AV6" i="20" s="1"/>
  <c r="P23" i="20"/>
  <c r="X7" i="20"/>
  <c r="AJ7" i="20" s="1"/>
  <c r="U53" i="20"/>
  <c r="AG53" i="20" s="1"/>
  <c r="T98" i="23" s="1"/>
  <c r="W53" i="20"/>
  <c r="AI53" i="20" s="1"/>
  <c r="V98" i="23" s="1"/>
  <c r="W48" i="20"/>
  <c r="AI48" i="20" s="1"/>
  <c r="V73" i="23" s="1"/>
  <c r="U56" i="20"/>
  <c r="AG56" i="20" s="1"/>
  <c r="AN19" i="20"/>
  <c r="W50" i="20"/>
  <c r="AI50" i="20" s="1"/>
  <c r="V51" i="23" s="1"/>
  <c r="K109" i="20"/>
  <c r="T132" i="20"/>
  <c r="AF132" i="20" s="1"/>
  <c r="S62" i="23" s="1"/>
  <c r="Y8" i="20"/>
  <c r="AK8" i="20" s="1"/>
  <c r="X18" i="20"/>
  <c r="X114" i="20"/>
  <c r="X124" i="20"/>
  <c r="AJ124" i="20" s="1"/>
  <c r="W106" i="23" s="1"/>
  <c r="H59" i="20"/>
  <c r="AR50" i="20" s="1"/>
  <c r="W132" i="20"/>
  <c r="AI132" i="20" s="1"/>
  <c r="V62" i="23" s="1"/>
  <c r="X54" i="20"/>
  <c r="AJ54" i="20" s="1"/>
  <c r="W54" i="23" s="1"/>
  <c r="Y132" i="20"/>
  <c r="AK132" i="20" s="1"/>
  <c r="X62" i="23" s="1"/>
  <c r="W52" i="20"/>
  <c r="AI52" i="20" s="1"/>
  <c r="V53" i="23" s="1"/>
  <c r="AA82" i="20"/>
  <c r="N82" i="23" s="1"/>
  <c r="X115" i="20"/>
  <c r="U24" i="20"/>
  <c r="E138" i="20"/>
  <c r="AO131" i="20" s="1"/>
  <c r="V124" i="20"/>
  <c r="AH124" i="20" s="1"/>
  <c r="U106" i="23" s="1"/>
  <c r="Y142" i="20"/>
  <c r="AK142" i="20" s="1"/>
  <c r="P144" i="20"/>
  <c r="AB144" i="20" s="1"/>
  <c r="O43" i="23" s="1"/>
  <c r="O54" i="20"/>
  <c r="AA54" i="20" s="1"/>
  <c r="N54" i="23" s="1"/>
  <c r="S135" i="20"/>
  <c r="AE135" i="20" s="1"/>
  <c r="R63" i="23" s="1"/>
  <c r="V125" i="20"/>
  <c r="AH125" i="20" s="1"/>
  <c r="U107" i="23" s="1"/>
  <c r="O124" i="20"/>
  <c r="AA124" i="20" s="1"/>
  <c r="N106" i="23" s="1"/>
  <c r="I109" i="20"/>
  <c r="V6" i="20"/>
  <c r="AH6" i="20" s="1"/>
  <c r="U30" i="23" s="1"/>
  <c r="J128" i="20"/>
  <c r="W141" i="20"/>
  <c r="AI141" i="20" s="1"/>
  <c r="AK150" i="20"/>
  <c r="P142" i="20"/>
  <c r="AB142" i="20" s="1"/>
  <c r="S132" i="20"/>
  <c r="AE132" i="20" s="1"/>
  <c r="R62" i="23" s="1"/>
  <c r="K147" i="20"/>
  <c r="AU142" i="20" s="1"/>
  <c r="C74" i="20"/>
  <c r="AM62" i="20" s="1"/>
  <c r="AO151" i="20"/>
  <c r="S47" i="20"/>
  <c r="AE47" i="20" s="1"/>
  <c r="R50" i="23" s="1"/>
  <c r="G138" i="20"/>
  <c r="AQ132" i="20" s="1"/>
  <c r="W142" i="20"/>
  <c r="AI142" i="20" s="1"/>
  <c r="W123" i="20"/>
  <c r="AI123" i="20" s="1"/>
  <c r="V105" i="23" s="1"/>
  <c r="D120" i="20"/>
  <c r="S134" i="20"/>
  <c r="AE134" i="20" s="1"/>
  <c r="R108" i="23" s="1"/>
  <c r="S54" i="20"/>
  <c r="AE54" i="20" s="1"/>
  <c r="R54" i="23" s="1"/>
  <c r="X52" i="20"/>
  <c r="AJ52" i="20" s="1"/>
  <c r="W53" i="23" s="1"/>
  <c r="S113" i="20"/>
  <c r="AW151" i="20"/>
  <c r="I74" i="20"/>
  <c r="D74" i="20"/>
  <c r="K74" i="20"/>
  <c r="I12" i="20"/>
  <c r="AS4" i="20" s="1"/>
  <c r="AR151" i="20"/>
  <c r="S115" i="20"/>
  <c r="W9" i="20"/>
  <c r="AI9" i="20" s="1"/>
  <c r="L138" i="20"/>
  <c r="AV134" i="20" s="1"/>
  <c r="G85" i="20"/>
  <c r="AQ80" i="20" s="1"/>
  <c r="S114" i="20"/>
  <c r="AQ150" i="20"/>
  <c r="U113" i="20"/>
  <c r="S52" i="20"/>
  <c r="AE52" i="20" s="1"/>
  <c r="R53" i="23" s="1"/>
  <c r="W144" i="20"/>
  <c r="AI144" i="20" s="1"/>
  <c r="V43" i="23" s="1"/>
  <c r="S112" i="20"/>
  <c r="C128" i="20"/>
  <c r="C147" i="20"/>
  <c r="AM141" i="20" s="1"/>
  <c r="L74" i="20"/>
  <c r="X142" i="20"/>
  <c r="AJ142" i="20" s="1"/>
  <c r="G120" i="20"/>
  <c r="G42" i="20"/>
  <c r="AQ39" i="20" s="1"/>
  <c r="P135" i="20"/>
  <c r="AB135" i="20" s="1"/>
  <c r="O63" i="23" s="1"/>
  <c r="P134" i="20"/>
  <c r="AB134" i="20" s="1"/>
  <c r="O108" i="23" s="1"/>
  <c r="E120" i="20"/>
  <c r="T7" i="20"/>
  <c r="AF7" i="20" s="1"/>
  <c r="Q114" i="20"/>
  <c r="C109" i="20"/>
  <c r="AM106" i="20" s="1"/>
  <c r="P131" i="20"/>
  <c r="AB131" i="20" s="1"/>
  <c r="X8" i="20"/>
  <c r="AJ8" i="20" s="1"/>
  <c r="D138" i="20"/>
  <c r="AN131" i="20" s="1"/>
  <c r="AH150" i="20"/>
  <c r="Q112" i="20"/>
  <c r="Y115" i="20"/>
  <c r="E12" i="20"/>
  <c r="AO8" i="20" s="1"/>
  <c r="Q115" i="20"/>
  <c r="T133" i="20"/>
  <c r="AF133" i="20" s="1"/>
  <c r="U114" i="20"/>
  <c r="X5" i="20"/>
  <c r="AJ5" i="20" s="1"/>
  <c r="W47" i="23" s="1"/>
  <c r="AF150" i="20"/>
  <c r="H74" i="20"/>
  <c r="H42" i="20"/>
  <c r="AR31" i="20" s="1"/>
  <c r="Q24" i="20"/>
  <c r="U123" i="20"/>
  <c r="AG123" i="20" s="1"/>
  <c r="T105" i="23" s="1"/>
  <c r="L42" i="20"/>
  <c r="AV31" i="20" s="1"/>
  <c r="U115" i="20"/>
  <c r="Q113" i="20"/>
  <c r="P132" i="20"/>
  <c r="AB132" i="20" s="1"/>
  <c r="O62" i="23" s="1"/>
  <c r="H138" i="20"/>
  <c r="AR133" i="20" s="1"/>
  <c r="Q6" i="20"/>
  <c r="AC6" i="20" s="1"/>
  <c r="P30" i="23" s="1"/>
  <c r="AT150" i="20"/>
  <c r="Q7" i="20"/>
  <c r="AC7" i="20" s="1"/>
  <c r="T134" i="20"/>
  <c r="AF134" i="20" s="1"/>
  <c r="S108" i="23" s="1"/>
  <c r="I120" i="20"/>
  <c r="J85" i="20"/>
  <c r="AT82" i="20" s="1"/>
  <c r="V141" i="20"/>
  <c r="AH141" i="20" s="1"/>
  <c r="T112" i="20"/>
  <c r="F109" i="20"/>
  <c r="R134" i="20"/>
  <c r="AD134" i="20" s="1"/>
  <c r="Q108" i="23" s="1"/>
  <c r="S56" i="20"/>
  <c r="AE56" i="20" s="1"/>
  <c r="R50" i="20"/>
  <c r="AD50" i="20" s="1"/>
  <c r="Q51" i="23" s="1"/>
  <c r="W134" i="20"/>
  <c r="AI134" i="20" s="1"/>
  <c r="V108" i="23" s="1"/>
  <c r="L59" i="20"/>
  <c r="AV56" i="20" s="1"/>
  <c r="R46" i="20"/>
  <c r="AD46" i="20" s="1"/>
  <c r="Q36" i="23" s="1"/>
  <c r="G59" i="20"/>
  <c r="AQ51" i="20" s="1"/>
  <c r="W133" i="20"/>
  <c r="AI133" i="20" s="1"/>
  <c r="Q17" i="20"/>
  <c r="T4" i="20"/>
  <c r="AF4" i="20" s="1"/>
  <c r="S89" i="23" s="1"/>
  <c r="T17" i="20"/>
  <c r="O92" i="20"/>
  <c r="R55" i="20"/>
  <c r="AD55" i="20" s="1"/>
  <c r="R141" i="20"/>
  <c r="AD141" i="20" s="1"/>
  <c r="I42" i="20"/>
  <c r="AS35" i="20" s="1"/>
  <c r="R131" i="20"/>
  <c r="AD131" i="20" s="1"/>
  <c r="F147" i="20"/>
  <c r="O37" i="20"/>
  <c r="M128" i="20"/>
  <c r="O33" i="20"/>
  <c r="S51" i="20"/>
  <c r="AE51" i="20" s="1"/>
  <c r="R52" i="23" s="1"/>
  <c r="F138" i="20"/>
  <c r="Q123" i="20"/>
  <c r="AC123" i="20" s="1"/>
  <c r="P105" i="23" s="1"/>
  <c r="V135" i="20"/>
  <c r="AH135" i="20" s="1"/>
  <c r="U63" i="23" s="1"/>
  <c r="H12" i="20"/>
  <c r="AR5" i="20" s="1"/>
  <c r="AA123" i="20"/>
  <c r="N105" i="23" s="1"/>
  <c r="L120" i="20"/>
  <c r="Q20" i="20"/>
  <c r="O34" i="20"/>
  <c r="T123" i="20"/>
  <c r="AF123" i="20" s="1"/>
  <c r="S105" i="23" s="1"/>
  <c r="Y47" i="20"/>
  <c r="AK47" i="20" s="1"/>
  <c r="X50" i="23" s="1"/>
  <c r="W46" i="20"/>
  <c r="AI46" i="20" s="1"/>
  <c r="V36" i="23" s="1"/>
  <c r="AC151" i="20"/>
  <c r="P109" i="23" s="1"/>
  <c r="M74" i="20"/>
  <c r="AA79" i="20"/>
  <c r="N81" i="23" s="1"/>
  <c r="F59" i="20"/>
  <c r="W135" i="20"/>
  <c r="AI135" i="20" s="1"/>
  <c r="V63" i="23" s="1"/>
  <c r="R135" i="20"/>
  <c r="AD135" i="20" s="1"/>
  <c r="Q63" i="23" s="1"/>
  <c r="O39" i="20"/>
  <c r="T20" i="20"/>
  <c r="T19" i="20"/>
  <c r="Q131" i="20"/>
  <c r="AC131" i="20" s="1"/>
  <c r="E74" i="20"/>
  <c r="AO19" i="20"/>
  <c r="Y23" i="20"/>
  <c r="I147" i="20"/>
  <c r="AS144" i="20" s="1"/>
  <c r="R49" i="20"/>
  <c r="AD49" i="20" s="1"/>
  <c r="Q37" i="23" s="1"/>
  <c r="Q21" i="20"/>
  <c r="V132" i="20"/>
  <c r="AH132" i="20" s="1"/>
  <c r="U62" i="23" s="1"/>
  <c r="Y48" i="20"/>
  <c r="AK48" i="20" s="1"/>
  <c r="X73" i="23" s="1"/>
  <c r="T6" i="20"/>
  <c r="AF6" i="20" s="1"/>
  <c r="S30" i="23" s="1"/>
  <c r="F97" i="20"/>
  <c r="I128" i="20"/>
  <c r="U142" i="20"/>
  <c r="AG142" i="20" s="1"/>
  <c r="U144" i="20"/>
  <c r="AG144" i="20" s="1"/>
  <c r="T43" i="23" s="1"/>
  <c r="L128" i="20"/>
  <c r="T16" i="20"/>
  <c r="Y53" i="20"/>
  <c r="AK53" i="20" s="1"/>
  <c r="X98" i="23" s="1"/>
  <c r="W56" i="20"/>
  <c r="AI56" i="20" s="1"/>
  <c r="AM150" i="20"/>
  <c r="F85" i="20"/>
  <c r="K97" i="20"/>
  <c r="H147" i="20"/>
  <c r="AR143" i="20" s="1"/>
  <c r="Y141" i="20"/>
  <c r="AK141" i="20" s="1"/>
  <c r="R51" i="20"/>
  <c r="AD51" i="20" s="1"/>
  <c r="Q52" i="23" s="1"/>
  <c r="G128" i="20"/>
  <c r="AQ123" i="20" s="1"/>
  <c r="T124" i="20"/>
  <c r="AF124" i="20" s="1"/>
  <c r="S106" i="23" s="1"/>
  <c r="R53" i="20"/>
  <c r="AD53" i="20" s="1"/>
  <c r="Q98" i="23" s="1"/>
  <c r="AR21" i="20"/>
  <c r="U141" i="20"/>
  <c r="AG141" i="20" s="1"/>
  <c r="Y54" i="20"/>
  <c r="AK54" i="20" s="1"/>
  <c r="X54" i="23" s="1"/>
  <c r="R47" i="20"/>
  <c r="AD47" i="20" s="1"/>
  <c r="Q50" i="23" s="1"/>
  <c r="M85" i="20"/>
  <c r="AW81" i="20" s="1"/>
  <c r="T144" i="20"/>
  <c r="AF144" i="20" s="1"/>
  <c r="S43" i="23" s="1"/>
  <c r="M147" i="20"/>
  <c r="AW144" i="20" s="1"/>
  <c r="S55" i="20"/>
  <c r="AE55" i="20" s="1"/>
  <c r="H128" i="20"/>
  <c r="O90" i="20"/>
  <c r="Q19" i="20"/>
  <c r="Q22" i="20"/>
  <c r="S131" i="20"/>
  <c r="AE131" i="20" s="1"/>
  <c r="Y56" i="20"/>
  <c r="AK56" i="20" s="1"/>
  <c r="T141" i="20"/>
  <c r="AF141" i="20" s="1"/>
  <c r="I138" i="20"/>
  <c r="AS132" i="20" s="1"/>
  <c r="R54" i="20"/>
  <c r="AD54" i="20" s="1"/>
  <c r="Q54" i="23" s="1"/>
  <c r="T142" i="20"/>
  <c r="AF142" i="20" s="1"/>
  <c r="S48" i="20"/>
  <c r="AE48" i="20" s="1"/>
  <c r="R73" i="23" s="1"/>
  <c r="O38" i="20"/>
  <c r="S53" i="20"/>
  <c r="AE53" i="20" s="1"/>
  <c r="R98" i="23" s="1"/>
  <c r="M42" i="20"/>
  <c r="O36" i="20"/>
  <c r="K138" i="20"/>
  <c r="AU131" i="20" s="1"/>
  <c r="U125" i="20"/>
  <c r="AG125" i="20" s="1"/>
  <c r="T107" i="23" s="1"/>
  <c r="P24" i="20"/>
  <c r="T15" i="20"/>
  <c r="K42" i="20"/>
  <c r="X125" i="20"/>
  <c r="AJ125" i="20" s="1"/>
  <c r="W107" i="23" s="1"/>
  <c r="Y50" i="20"/>
  <c r="AK50" i="20" s="1"/>
  <c r="X51" i="23" s="1"/>
  <c r="R52" i="20"/>
  <c r="AD52" i="20" s="1"/>
  <c r="Q53" i="23" s="1"/>
  <c r="AA150" i="20"/>
  <c r="N64" i="23" s="1"/>
  <c r="C97" i="20"/>
  <c r="O91" i="20"/>
  <c r="Q23" i="20"/>
  <c r="Y52" i="20"/>
  <c r="AK52" i="20" s="1"/>
  <c r="X53" i="23" s="1"/>
  <c r="Q18" i="20"/>
  <c r="T9" i="20"/>
  <c r="AF9" i="20" s="1"/>
  <c r="Q15" i="20"/>
  <c r="Y144" i="20"/>
  <c r="AK144" i="20" s="1"/>
  <c r="X43" i="23" s="1"/>
  <c r="Y49" i="20"/>
  <c r="AK49" i="20" s="1"/>
  <c r="X37" i="23" s="1"/>
  <c r="R48" i="20"/>
  <c r="AD48" i="20" s="1"/>
  <c r="Q73" i="23" s="1"/>
  <c r="T8" i="20"/>
  <c r="AF8" i="20" s="1"/>
  <c r="T21" i="20"/>
  <c r="M59" i="20"/>
  <c r="T24" i="20"/>
  <c r="R45" i="20"/>
  <c r="AD45" i="20" s="1"/>
  <c r="Q35" i="23" s="1"/>
  <c r="I85" i="20"/>
  <c r="AS78" i="20" s="1"/>
  <c r="W22" i="20"/>
  <c r="O47" i="20"/>
  <c r="AA47" i="20" s="1"/>
  <c r="N50" i="23" s="1"/>
  <c r="V134" i="20"/>
  <c r="AH134" i="20" s="1"/>
  <c r="U108" i="23" s="1"/>
  <c r="W23" i="20"/>
  <c r="X49" i="20"/>
  <c r="AJ49" i="20" s="1"/>
  <c r="W37" i="23" s="1"/>
  <c r="Y4" i="20"/>
  <c r="AK4" i="20" s="1"/>
  <c r="X89" i="23" s="1"/>
  <c r="AE150" i="20"/>
  <c r="Y116" i="20"/>
  <c r="O50" i="20"/>
  <c r="AA50" i="20" s="1"/>
  <c r="N51" i="23" s="1"/>
  <c r="X143" i="20"/>
  <c r="AJ143" i="20" s="1"/>
  <c r="W76" i="23" s="1"/>
  <c r="Y9" i="20"/>
  <c r="AK9" i="20" s="1"/>
  <c r="X51" i="20"/>
  <c r="AJ51" i="20" s="1"/>
  <c r="W52" i="23" s="1"/>
  <c r="M120" i="20"/>
  <c r="Q54" i="20"/>
  <c r="AC54" i="20" s="1"/>
  <c r="P54" i="23" s="1"/>
  <c r="Y113" i="20"/>
  <c r="O53" i="20"/>
  <c r="AA53" i="20" s="1"/>
  <c r="N98" i="23" s="1"/>
  <c r="X144" i="20"/>
  <c r="AJ144" i="20" s="1"/>
  <c r="W43" i="23" s="1"/>
  <c r="V51" i="20"/>
  <c r="AH51" i="20" s="1"/>
  <c r="U52" i="23" s="1"/>
  <c r="X141" i="20"/>
  <c r="AJ141" i="20" s="1"/>
  <c r="V50" i="20"/>
  <c r="AH50" i="20" s="1"/>
  <c r="U51" i="23" s="1"/>
  <c r="AJ150" i="20"/>
  <c r="P4" i="20"/>
  <c r="AB4" i="20" s="1"/>
  <c r="O89" i="23" s="1"/>
  <c r="V56" i="20"/>
  <c r="AH56" i="20" s="1"/>
  <c r="H85" i="20"/>
  <c r="Y5" i="20"/>
  <c r="AK5" i="20" s="1"/>
  <c r="X47" i="23" s="1"/>
  <c r="C59" i="20"/>
  <c r="AM51" i="20" s="1"/>
  <c r="AA45" i="20"/>
  <c r="N35" i="23" s="1"/>
  <c r="H109" i="20"/>
  <c r="T116" i="20"/>
  <c r="R6" i="20"/>
  <c r="AD6" i="20" s="1"/>
  <c r="Q30" i="23" s="1"/>
  <c r="W17" i="20"/>
  <c r="P141" i="20"/>
  <c r="AB141" i="20" s="1"/>
  <c r="X47" i="20"/>
  <c r="AJ47" i="20" s="1"/>
  <c r="W50" i="23" s="1"/>
  <c r="V52" i="20"/>
  <c r="AH52" i="20" s="1"/>
  <c r="U53" i="23" s="1"/>
  <c r="D147" i="20"/>
  <c r="AN142" i="20" s="1"/>
  <c r="M12" i="20"/>
  <c r="AW7" i="20" s="1"/>
  <c r="L85" i="20"/>
  <c r="AV81" i="20" s="1"/>
  <c r="AT15" i="20"/>
  <c r="X45" i="20"/>
  <c r="AJ45" i="20" s="1"/>
  <c r="W35" i="23" s="1"/>
  <c r="O56" i="20"/>
  <c r="AA56" i="20" s="1"/>
  <c r="N55" i="23" s="1"/>
  <c r="T113" i="20"/>
  <c r="D109" i="20"/>
  <c r="V54" i="20"/>
  <c r="AH54" i="20" s="1"/>
  <c r="U54" i="23" s="1"/>
  <c r="T45" i="20"/>
  <c r="AF45" i="20" s="1"/>
  <c r="S35" i="23" s="1"/>
  <c r="O55" i="20"/>
  <c r="AA55" i="20" s="1"/>
  <c r="N20" i="23" s="1"/>
  <c r="H120" i="20"/>
  <c r="V131" i="20"/>
  <c r="AH131" i="20" s="1"/>
  <c r="F74" i="20"/>
  <c r="L147" i="20"/>
  <c r="AV144" i="20" s="1"/>
  <c r="W20" i="20"/>
  <c r="W15" i="20"/>
  <c r="Y6" i="20"/>
  <c r="AK6" i="20" s="1"/>
  <c r="X30" i="23" s="1"/>
  <c r="Y112" i="20"/>
  <c r="O51" i="20"/>
  <c r="AA51" i="20" s="1"/>
  <c r="N52" i="23" s="1"/>
  <c r="T114" i="20"/>
  <c r="Q124" i="20"/>
  <c r="AC124" i="20" s="1"/>
  <c r="P106" i="23" s="1"/>
  <c r="Q125" i="20"/>
  <c r="AC125" i="20" s="1"/>
  <c r="P107" i="23" s="1"/>
  <c r="V49" i="20"/>
  <c r="AH49" i="20" s="1"/>
  <c r="U37" i="23" s="1"/>
  <c r="X48" i="20"/>
  <c r="AJ48" i="20" s="1"/>
  <c r="W73" i="23" s="1"/>
  <c r="V53" i="20"/>
  <c r="AH53" i="20" s="1"/>
  <c r="U98" i="23" s="1"/>
  <c r="V48" i="20"/>
  <c r="AH48" i="20" s="1"/>
  <c r="U73" i="23" s="1"/>
  <c r="J138" i="20"/>
  <c r="AT132" i="20" s="1"/>
  <c r="F12" i="20"/>
  <c r="J12" i="20"/>
  <c r="AT7" i="20" s="1"/>
  <c r="V5" i="20"/>
  <c r="AH5" i="20" s="1"/>
  <c r="U47" i="23" s="1"/>
  <c r="U18" i="20"/>
  <c r="P52" i="20"/>
  <c r="AB52" i="20" s="1"/>
  <c r="O53" i="23" s="1"/>
  <c r="W19" i="20"/>
  <c r="Y55" i="20"/>
  <c r="AK55" i="20" s="1"/>
  <c r="V7" i="20"/>
  <c r="AH7" i="20" s="1"/>
  <c r="J120" i="20"/>
  <c r="F42" i="20"/>
  <c r="U23" i="20"/>
  <c r="D42" i="20"/>
  <c r="AN32" i="20" s="1"/>
  <c r="D12" i="20"/>
  <c r="V113" i="20"/>
  <c r="V8" i="20"/>
  <c r="AH8" i="20" s="1"/>
  <c r="U15" i="20"/>
  <c r="J109" i="20"/>
  <c r="V114" i="20"/>
  <c r="V112" i="20"/>
  <c r="AU21" i="20"/>
  <c r="U20" i="20"/>
  <c r="U22" i="20"/>
  <c r="S49" i="20"/>
  <c r="AE49" i="20" s="1"/>
  <c r="R37" i="23" s="1"/>
  <c r="Y46" i="20"/>
  <c r="AK46" i="20" s="1"/>
  <c r="X36" i="23" s="1"/>
  <c r="X112" i="20"/>
  <c r="V115" i="20"/>
  <c r="O35" i="20"/>
  <c r="U16" i="20"/>
  <c r="U19" i="20"/>
  <c r="C42" i="20"/>
  <c r="S50" i="20"/>
  <c r="AE50" i="20" s="1"/>
  <c r="R51" i="23" s="1"/>
  <c r="P113" i="20"/>
  <c r="P115" i="20"/>
  <c r="P114" i="20"/>
  <c r="P116" i="20"/>
  <c r="P112" i="20"/>
  <c r="E42" i="20"/>
  <c r="AO35" i="20" s="1"/>
  <c r="U17" i="20"/>
  <c r="AS24" i="20"/>
  <c r="R143" i="20"/>
  <c r="AD143" i="20" s="1"/>
  <c r="Q76" i="23" s="1"/>
  <c r="R144" i="20"/>
  <c r="AD144" i="20" s="1"/>
  <c r="Q43" i="23" s="1"/>
  <c r="T22" i="20"/>
  <c r="T23" i="20"/>
  <c r="U131" i="20"/>
  <c r="AG131" i="20" s="1"/>
  <c r="U133" i="20"/>
  <c r="AG133" i="20" s="1"/>
  <c r="U132" i="20"/>
  <c r="AG132" i="20" s="1"/>
  <c r="T62" i="23" s="1"/>
  <c r="U135" i="20"/>
  <c r="AG135" i="20" s="1"/>
  <c r="T63" i="23" s="1"/>
  <c r="U134" i="20"/>
  <c r="AG134" i="20" s="1"/>
  <c r="T108" i="23" s="1"/>
  <c r="V9" i="20"/>
  <c r="AH9" i="20" s="1"/>
  <c r="J42" i="20"/>
  <c r="AT32" i="20" s="1"/>
  <c r="L109" i="20"/>
  <c r="U21" i="20"/>
  <c r="AM19" i="20"/>
  <c r="P45" i="20"/>
  <c r="AB45" i="20" s="1"/>
  <c r="O35" i="23" s="1"/>
  <c r="S5" i="20"/>
  <c r="AE5" i="20" s="1"/>
  <c r="R47" i="23" s="1"/>
  <c r="Q45" i="20"/>
  <c r="AC45" i="20" s="1"/>
  <c r="P35" i="23" s="1"/>
  <c r="G12" i="20"/>
  <c r="AQ6" i="20" s="1"/>
  <c r="Q48" i="20"/>
  <c r="AC48" i="20" s="1"/>
  <c r="P73" i="23" s="1"/>
  <c r="F128" i="20"/>
  <c r="Y134" i="20"/>
  <c r="AK134" i="20" s="1"/>
  <c r="X108" i="23" s="1"/>
  <c r="Q53" i="20"/>
  <c r="AC53" i="20" s="1"/>
  <c r="P98" i="23" s="1"/>
  <c r="X46" i="20"/>
  <c r="AJ46" i="20" s="1"/>
  <c r="W36" i="23" s="1"/>
  <c r="X50" i="20"/>
  <c r="AJ50" i="20" s="1"/>
  <c r="W51" i="23" s="1"/>
  <c r="X53" i="20"/>
  <c r="AJ53" i="20" s="1"/>
  <c r="W98" i="23" s="1"/>
  <c r="X56" i="20"/>
  <c r="AJ56" i="20" s="1"/>
  <c r="R22" i="20"/>
  <c r="R21" i="20"/>
  <c r="R18" i="20"/>
  <c r="R24" i="20"/>
  <c r="R20" i="20"/>
  <c r="R23" i="20"/>
  <c r="R16" i="20"/>
  <c r="R17" i="20"/>
  <c r="S4" i="20"/>
  <c r="AE4" i="20" s="1"/>
  <c r="R89" i="23" s="1"/>
  <c r="S9" i="20"/>
  <c r="AE9" i="20" s="1"/>
  <c r="Q52" i="20"/>
  <c r="AC52" i="20" s="1"/>
  <c r="P53" i="23" s="1"/>
  <c r="Q55" i="20"/>
  <c r="AC55" i="20" s="1"/>
  <c r="O52" i="20"/>
  <c r="AA52" i="20" s="1"/>
  <c r="N53" i="23" s="1"/>
  <c r="Q4" i="20"/>
  <c r="AC4" i="20" s="1"/>
  <c r="P89" i="23" s="1"/>
  <c r="Q8" i="20"/>
  <c r="AC8" i="20" s="1"/>
  <c r="Q9" i="20"/>
  <c r="AC9" i="20" s="1"/>
  <c r="S6" i="20"/>
  <c r="AE6" i="20" s="1"/>
  <c r="R30" i="23" s="1"/>
  <c r="S7" i="20"/>
  <c r="AE7" i="20" s="1"/>
  <c r="D128" i="20"/>
  <c r="Q56" i="20"/>
  <c r="AC56" i="20" s="1"/>
  <c r="V19" i="20"/>
  <c r="Y131" i="20"/>
  <c r="AK131" i="20" s="1"/>
  <c r="Q51" i="20"/>
  <c r="AC51" i="20" s="1"/>
  <c r="P52" i="23" s="1"/>
  <c r="O48" i="20"/>
  <c r="AA48" i="20" s="1"/>
  <c r="N73" i="23" s="1"/>
  <c r="R19" i="20"/>
  <c r="Q46" i="20"/>
  <c r="AC46" i="20" s="1"/>
  <c r="P36" i="23" s="1"/>
  <c r="R133" i="20"/>
  <c r="AD133" i="20" s="1"/>
  <c r="R132" i="20"/>
  <c r="AD132" i="20" s="1"/>
  <c r="Q62" i="23" s="1"/>
  <c r="Q134" i="20"/>
  <c r="AC134" i="20" s="1"/>
  <c r="P108" i="23" s="1"/>
  <c r="Q132" i="20"/>
  <c r="AC132" i="20" s="1"/>
  <c r="P62" i="23" s="1"/>
  <c r="Q135" i="20"/>
  <c r="AC135" i="20" s="1"/>
  <c r="P63" i="23" s="1"/>
  <c r="M138" i="20"/>
  <c r="AW132" i="20" s="1"/>
  <c r="Q47" i="20"/>
  <c r="AC47" i="20" s="1"/>
  <c r="P50" i="23" s="1"/>
  <c r="X55" i="20"/>
  <c r="AJ55" i="20" s="1"/>
  <c r="Q50" i="20"/>
  <c r="AC50" i="20" s="1"/>
  <c r="P51" i="23" s="1"/>
  <c r="Y125" i="20"/>
  <c r="AK125" i="20" s="1"/>
  <c r="X107" i="23" s="1"/>
  <c r="Y124" i="20"/>
  <c r="AK124" i="20" s="1"/>
  <c r="X106" i="23" s="1"/>
  <c r="Q49" i="20"/>
  <c r="AC49" i="20" s="1"/>
  <c r="P37" i="23" s="1"/>
  <c r="O142" i="20"/>
  <c r="AA142" i="20" s="1"/>
  <c r="N15" i="23" s="1"/>
  <c r="R15" i="20"/>
  <c r="S21" i="20"/>
  <c r="S19" i="20"/>
  <c r="S22" i="20"/>
  <c r="S17" i="20"/>
  <c r="S18" i="20"/>
  <c r="S16" i="20"/>
  <c r="O16" i="20"/>
  <c r="X22" i="20"/>
  <c r="Y24" i="20"/>
  <c r="V23" i="20"/>
  <c r="V4" i="20"/>
  <c r="AH4" i="20" s="1"/>
  <c r="U89" i="23" s="1"/>
  <c r="Y17" i="20"/>
  <c r="AW15" i="20"/>
  <c r="O21" i="20"/>
  <c r="O15" i="20"/>
  <c r="P123" i="20"/>
  <c r="AB123" i="20" s="1"/>
  <c r="O105" i="23" s="1"/>
  <c r="P125" i="20"/>
  <c r="AB125" i="20" s="1"/>
  <c r="O107" i="23" s="1"/>
  <c r="P124" i="20"/>
  <c r="AB124" i="20" s="1"/>
  <c r="O106" i="23" s="1"/>
  <c r="Y20" i="20"/>
  <c r="O18" i="20"/>
  <c r="O17" i="20"/>
  <c r="R114" i="20"/>
  <c r="R115" i="20"/>
  <c r="R112" i="20"/>
  <c r="R116" i="20"/>
  <c r="Y16" i="20"/>
  <c r="O20" i="20"/>
  <c r="S123" i="20"/>
  <c r="AE123" i="20" s="1"/>
  <c r="R105" i="23" s="1"/>
  <c r="S124" i="20"/>
  <c r="AE124" i="20" s="1"/>
  <c r="R106" i="23" s="1"/>
  <c r="P54" i="20"/>
  <c r="AB54" i="20" s="1"/>
  <c r="O54" i="23" s="1"/>
  <c r="P53" i="20"/>
  <c r="AB53" i="20" s="1"/>
  <c r="O98" i="23" s="1"/>
  <c r="P47" i="20"/>
  <c r="AB47" i="20" s="1"/>
  <c r="O50" i="23" s="1"/>
  <c r="P48" i="20"/>
  <c r="AB48" i="20" s="1"/>
  <c r="O73" i="23" s="1"/>
  <c r="P56" i="20"/>
  <c r="AB56" i="20" s="1"/>
  <c r="X17" i="20"/>
  <c r="X24" i="20"/>
  <c r="X19" i="20"/>
  <c r="S141" i="20"/>
  <c r="AE141" i="20" s="1"/>
  <c r="S142" i="20"/>
  <c r="AE142" i="20" s="1"/>
  <c r="S144" i="20"/>
  <c r="AE144" i="20" s="1"/>
  <c r="R43" i="23" s="1"/>
  <c r="AV18" i="20"/>
  <c r="AQ24" i="20"/>
  <c r="P9" i="20"/>
  <c r="AB9" i="20" s="1"/>
  <c r="P5" i="20"/>
  <c r="AB5" i="20" s="1"/>
  <c r="O47" i="23" s="1"/>
  <c r="V22" i="20"/>
  <c r="V15" i="20"/>
  <c r="V24" i="20"/>
  <c r="V16" i="20"/>
  <c r="V20" i="20"/>
  <c r="V17" i="20"/>
  <c r="V21" i="20"/>
  <c r="Y19" i="20"/>
  <c r="T48" i="20"/>
  <c r="AF48" i="20" s="1"/>
  <c r="S73" i="23" s="1"/>
  <c r="T55" i="20"/>
  <c r="AF55" i="20" s="1"/>
  <c r="T53" i="20"/>
  <c r="AF53" i="20" s="1"/>
  <c r="S98" i="23" s="1"/>
  <c r="T56" i="20"/>
  <c r="AF56" i="20" s="1"/>
  <c r="T54" i="20"/>
  <c r="AF54" i="20" s="1"/>
  <c r="S54" i="23" s="1"/>
  <c r="T52" i="20"/>
  <c r="AF52" i="20" s="1"/>
  <c r="S53" i="23" s="1"/>
  <c r="T50" i="20"/>
  <c r="AF50" i="20" s="1"/>
  <c r="S51" i="23" s="1"/>
  <c r="T49" i="20"/>
  <c r="AF49" i="20" s="1"/>
  <c r="S37" i="23" s="1"/>
  <c r="T51" i="20"/>
  <c r="AF51" i="20" s="1"/>
  <c r="S52" i="23" s="1"/>
  <c r="T47" i="20"/>
  <c r="AF47" i="20" s="1"/>
  <c r="S50" i="23" s="1"/>
  <c r="X15" i="20"/>
  <c r="Y18" i="20"/>
  <c r="F120" i="20"/>
  <c r="S23" i="20"/>
  <c r="P6" i="20"/>
  <c r="AB6" i="20" s="1"/>
  <c r="O30" i="23" s="1"/>
  <c r="X23" i="20"/>
  <c r="G147" i="20"/>
  <c r="O19" i="20"/>
  <c r="D59" i="20"/>
  <c r="R9" i="20"/>
  <c r="AD9" i="20" s="1"/>
  <c r="R4" i="20"/>
  <c r="AD4" i="20" s="1"/>
  <c r="Q89" i="23" s="1"/>
  <c r="R5" i="20"/>
  <c r="AD5" i="20" s="1"/>
  <c r="Q47" i="23" s="1"/>
  <c r="R8" i="20"/>
  <c r="AD8" i="20" s="1"/>
  <c r="W16" i="20"/>
  <c r="W21" i="20"/>
  <c r="W24" i="20"/>
  <c r="Y21" i="20"/>
  <c r="Y22" i="20"/>
  <c r="X16" i="20"/>
  <c r="X21" i="20"/>
  <c r="S24" i="20"/>
  <c r="P7" i="20"/>
  <c r="AB7" i="20" s="1"/>
  <c r="S20" i="20"/>
  <c r="X20" i="20"/>
  <c r="O23" i="20"/>
  <c r="R123" i="20"/>
  <c r="AD123" i="20" s="1"/>
  <c r="Q105" i="23" s="1"/>
  <c r="R125" i="20"/>
  <c r="AD125" i="20" s="1"/>
  <c r="Q107" i="23" s="1"/>
  <c r="AA115" i="3"/>
  <c r="AA113" i="3"/>
  <c r="AA114" i="3"/>
  <c r="AA117" i="3"/>
  <c r="AN151" i="20"/>
  <c r="AN150" i="20"/>
  <c r="AO45" i="20"/>
  <c r="AO46" i="20"/>
  <c r="AO50" i="20"/>
  <c r="AO52" i="20"/>
  <c r="AO49" i="20"/>
  <c r="AO48" i="20"/>
  <c r="AO54" i="20"/>
  <c r="AO56" i="20"/>
  <c r="AO47" i="20"/>
  <c r="AO53" i="20"/>
  <c r="AO51" i="20"/>
  <c r="AO55" i="20"/>
  <c r="AU151" i="20"/>
  <c r="AU150" i="20"/>
  <c r="AA112" i="3"/>
  <c r="AP80" i="20" l="1"/>
  <c r="AP81" i="20"/>
  <c r="AP79" i="20"/>
  <c r="AP78" i="20"/>
  <c r="AP77" i="20"/>
  <c r="AP82" i="20"/>
  <c r="AP55" i="20"/>
  <c r="AP46" i="20"/>
  <c r="AP47" i="20"/>
  <c r="AP45" i="20"/>
  <c r="AP48" i="20"/>
  <c r="AP52" i="20"/>
  <c r="AP50" i="20"/>
  <c r="AP53" i="20"/>
  <c r="AP51" i="20"/>
  <c r="AP56" i="20"/>
  <c r="AP54" i="20"/>
  <c r="AP49" i="20"/>
  <c r="AP104" i="20"/>
  <c r="AP103" i="20"/>
  <c r="AP106" i="20"/>
  <c r="AP105" i="20"/>
  <c r="AP102" i="20"/>
  <c r="AP100" i="20"/>
  <c r="AP101" i="20"/>
  <c r="AP4" i="20"/>
  <c r="AP7" i="20"/>
  <c r="AP9" i="20"/>
  <c r="AP5" i="20"/>
  <c r="AP6" i="20"/>
  <c r="AP8" i="20"/>
  <c r="AP133" i="20"/>
  <c r="AP134" i="20"/>
  <c r="AP131" i="20"/>
  <c r="AP132" i="20"/>
  <c r="AP135" i="20"/>
  <c r="AP114" i="20"/>
  <c r="AP113" i="20"/>
  <c r="AP115" i="20"/>
  <c r="AP116" i="20"/>
  <c r="AP112" i="20"/>
  <c r="AP117" i="20"/>
  <c r="AP124" i="20"/>
  <c r="AP125" i="20"/>
  <c r="AP123" i="20"/>
  <c r="AP70" i="20"/>
  <c r="AP62" i="20"/>
  <c r="AP69" i="20"/>
  <c r="AP68" i="20"/>
  <c r="AP63" i="20"/>
  <c r="AP66" i="20"/>
  <c r="AP64" i="20"/>
  <c r="AP71" i="20"/>
  <c r="AP67" i="20"/>
  <c r="AP65" i="20"/>
  <c r="AP143" i="20"/>
  <c r="AP144" i="20"/>
  <c r="AP142" i="20"/>
  <c r="AP141" i="20"/>
  <c r="AP31" i="20"/>
  <c r="AP36" i="20"/>
  <c r="AP33" i="20"/>
  <c r="AP32" i="20"/>
  <c r="AP37" i="20"/>
  <c r="AP34" i="20"/>
  <c r="AP38" i="20"/>
  <c r="AP35" i="20"/>
  <c r="AP39" i="20"/>
  <c r="AP93" i="20"/>
  <c r="AP90" i="20"/>
  <c r="AP88" i="20"/>
  <c r="AP92" i="20"/>
  <c r="AP91" i="20"/>
  <c r="AP94" i="20"/>
  <c r="AP89" i="20"/>
  <c r="AQ142" i="20"/>
  <c r="AQ144" i="20"/>
  <c r="AN114" i="20"/>
  <c r="AN117" i="20"/>
  <c r="AQ112" i="20"/>
  <c r="AQ117" i="20"/>
  <c r="AM105" i="20"/>
  <c r="AM88" i="20"/>
  <c r="AM93" i="20"/>
  <c r="AM94" i="20"/>
  <c r="AN68" i="20"/>
  <c r="AN69" i="20"/>
  <c r="AN71" i="20"/>
  <c r="AN70" i="20"/>
  <c r="AQ70" i="20"/>
  <c r="AQ69" i="20"/>
  <c r="AQ71" i="20"/>
  <c r="AQ68" i="20"/>
  <c r="AO71" i="20"/>
  <c r="AO68" i="20"/>
  <c r="AO70" i="20"/>
  <c r="AO69" i="20"/>
  <c r="AM112" i="20"/>
  <c r="AM117" i="20"/>
  <c r="AM69" i="20"/>
  <c r="AM71" i="20"/>
  <c r="AM70" i="20"/>
  <c r="AM68" i="20"/>
  <c r="AO116" i="20"/>
  <c r="AO117" i="20"/>
  <c r="AN90" i="20"/>
  <c r="AN94" i="20"/>
  <c r="AN93" i="20"/>
  <c r="AO103" i="20"/>
  <c r="AO106" i="20"/>
  <c r="AO105" i="20"/>
  <c r="AN101" i="20"/>
  <c r="AN106" i="20"/>
  <c r="AQ92" i="20"/>
  <c r="AQ94" i="20"/>
  <c r="AQ93" i="20"/>
  <c r="AO88" i="20"/>
  <c r="AO93" i="20"/>
  <c r="AO94" i="20"/>
  <c r="AQ102" i="20"/>
  <c r="AQ106" i="20"/>
  <c r="X84" i="23"/>
  <c r="X85" i="23"/>
  <c r="R85" i="23"/>
  <c r="R84" i="23"/>
  <c r="W84" i="23"/>
  <c r="W85" i="23"/>
  <c r="U81" i="23"/>
  <c r="T85" i="23"/>
  <c r="T84" i="23"/>
  <c r="R81" i="23"/>
  <c r="V81" i="23"/>
  <c r="O85" i="23"/>
  <c r="O84" i="23"/>
  <c r="S85" i="23"/>
  <c r="S84" i="23"/>
  <c r="U85" i="23"/>
  <c r="U84" i="23"/>
  <c r="S81" i="23"/>
  <c r="T81" i="23"/>
  <c r="V85" i="23"/>
  <c r="V84" i="23"/>
  <c r="P81" i="23"/>
  <c r="Q85" i="23"/>
  <c r="Q84" i="23"/>
  <c r="O81" i="23"/>
  <c r="X81" i="23"/>
  <c r="Q81" i="23"/>
  <c r="W81" i="23"/>
  <c r="N85" i="23"/>
  <c r="N84" i="23"/>
  <c r="P75" i="23"/>
  <c r="W75" i="23"/>
  <c r="U71" i="23"/>
  <c r="U68" i="23"/>
  <c r="V72" i="23"/>
  <c r="R75" i="23"/>
  <c r="T72" i="23"/>
  <c r="T75" i="23"/>
  <c r="X71" i="23"/>
  <c r="O72" i="23"/>
  <c r="U75" i="23"/>
  <c r="X72" i="23"/>
  <c r="X75" i="23"/>
  <c r="Q75" i="23"/>
  <c r="P72" i="23"/>
  <c r="Q71" i="23"/>
  <c r="T71" i="23"/>
  <c r="P68" i="23"/>
  <c r="W68" i="23"/>
  <c r="X68" i="23"/>
  <c r="P71" i="23"/>
  <c r="U72" i="23"/>
  <c r="R72" i="23"/>
  <c r="O75" i="23"/>
  <c r="S72" i="23"/>
  <c r="S71" i="23"/>
  <c r="W72" i="23"/>
  <c r="Q68" i="23"/>
  <c r="S68" i="23"/>
  <c r="Q72" i="23"/>
  <c r="V71" i="23"/>
  <c r="R71" i="23"/>
  <c r="W71" i="23"/>
  <c r="S64" i="23"/>
  <c r="U64" i="23"/>
  <c r="W57" i="23"/>
  <c r="Q57" i="23"/>
  <c r="P55" i="23"/>
  <c r="U55" i="23"/>
  <c r="W64" i="23"/>
  <c r="R55" i="23"/>
  <c r="P57" i="23"/>
  <c r="R57" i="23"/>
  <c r="X55" i="23"/>
  <c r="S57" i="23"/>
  <c r="O55" i="23"/>
  <c r="R64" i="23"/>
  <c r="S55" i="23"/>
  <c r="T64" i="23"/>
  <c r="T57" i="23"/>
  <c r="X57" i="23"/>
  <c r="W55" i="23"/>
  <c r="V55" i="23"/>
  <c r="X64" i="23"/>
  <c r="T55" i="23"/>
  <c r="O57" i="23"/>
  <c r="U57" i="23"/>
  <c r="W33" i="23"/>
  <c r="S33" i="23"/>
  <c r="X33" i="23"/>
  <c r="O33" i="23"/>
  <c r="R33" i="23"/>
  <c r="V33" i="23"/>
  <c r="Q33" i="23"/>
  <c r="U33" i="23"/>
  <c r="W23" i="23"/>
  <c r="Q20" i="23"/>
  <c r="S26" i="23"/>
  <c r="X26" i="23"/>
  <c r="O23" i="23"/>
  <c r="Q24" i="23"/>
  <c r="V24" i="23"/>
  <c r="Q26" i="23"/>
  <c r="V19" i="23"/>
  <c r="V20" i="23"/>
  <c r="R23" i="23"/>
  <c r="T20" i="23"/>
  <c r="V23" i="23"/>
  <c r="X19" i="23"/>
  <c r="X24" i="23"/>
  <c r="Q19" i="23"/>
  <c r="P19" i="23"/>
  <c r="U19" i="23"/>
  <c r="O20" i="23"/>
  <c r="W20" i="23"/>
  <c r="T19" i="23"/>
  <c r="T23" i="23"/>
  <c r="S23" i="23"/>
  <c r="P23" i="23"/>
  <c r="U23" i="23"/>
  <c r="V26" i="23"/>
  <c r="U20" i="23"/>
  <c r="P20" i="23"/>
  <c r="T26" i="23"/>
  <c r="R24" i="23"/>
  <c r="X20" i="23"/>
  <c r="W26" i="23"/>
  <c r="S24" i="23"/>
  <c r="S20" i="23"/>
  <c r="S19" i="23"/>
  <c r="Q23" i="23"/>
  <c r="P24" i="23"/>
  <c r="T24" i="23"/>
  <c r="W24" i="23"/>
  <c r="O19" i="23"/>
  <c r="R19" i="23"/>
  <c r="R20" i="23"/>
  <c r="X23" i="23"/>
  <c r="U15" i="23"/>
  <c r="W11" i="23"/>
  <c r="T15" i="23"/>
  <c r="W10" i="23"/>
  <c r="V10" i="23"/>
  <c r="S11" i="23"/>
  <c r="V12" i="23"/>
  <c r="W15" i="23"/>
  <c r="O15" i="23"/>
  <c r="P11" i="23"/>
  <c r="R11" i="23"/>
  <c r="T10" i="23"/>
  <c r="V11" i="23"/>
  <c r="R12" i="23"/>
  <c r="U10" i="23"/>
  <c r="P4" i="23"/>
  <c r="T4" i="23"/>
  <c r="R10" i="23"/>
  <c r="X12" i="23"/>
  <c r="O4" i="23"/>
  <c r="X15" i="23"/>
  <c r="X11" i="23"/>
  <c r="T12" i="23"/>
  <c r="U4" i="23"/>
  <c r="R4" i="23"/>
  <c r="V15" i="23"/>
  <c r="W4" i="23"/>
  <c r="V4" i="23"/>
  <c r="P10" i="23"/>
  <c r="Q11" i="23"/>
  <c r="S10" i="23"/>
  <c r="P15" i="23"/>
  <c r="Q12" i="23"/>
  <c r="R15" i="23"/>
  <c r="S15" i="23"/>
  <c r="S4" i="23"/>
  <c r="O10" i="23"/>
  <c r="U11" i="23"/>
  <c r="Q10" i="23"/>
  <c r="X10" i="23"/>
  <c r="U12" i="23"/>
  <c r="AA7" i="20"/>
  <c r="N4" i="23" s="1"/>
  <c r="AB112" i="20"/>
  <c r="AH115" i="20"/>
  <c r="U104" i="23" s="1"/>
  <c r="AA89" i="20"/>
  <c r="N101" i="23" s="1"/>
  <c r="AF112" i="20"/>
  <c r="AG115" i="20"/>
  <c r="T104" i="23" s="1"/>
  <c r="AR92" i="20"/>
  <c r="AR93" i="20"/>
  <c r="AR94" i="20"/>
  <c r="AA113" i="20"/>
  <c r="AA88" i="20"/>
  <c r="N100" i="23" s="1"/>
  <c r="AD116" i="20"/>
  <c r="Q14" i="23" s="1"/>
  <c r="AB116" i="20"/>
  <c r="O14" i="23" s="1"/>
  <c r="AJ112" i="20"/>
  <c r="AT116" i="20"/>
  <c r="AT117" i="20"/>
  <c r="AF116" i="20"/>
  <c r="S14" i="23" s="1"/>
  <c r="AK116" i="20"/>
  <c r="X14" i="23" s="1"/>
  <c r="AV114" i="20"/>
  <c r="AV117" i="20"/>
  <c r="AJ114" i="20"/>
  <c r="W74" i="23" s="1"/>
  <c r="AJ116" i="20"/>
  <c r="W14" i="23" s="1"/>
  <c r="AD112" i="20"/>
  <c r="AB114" i="20"/>
  <c r="O74" i="23" s="1"/>
  <c r="AU114" i="20"/>
  <c r="AU117" i="20"/>
  <c r="AD115" i="20"/>
  <c r="Q104" i="23" s="1"/>
  <c r="AA92" i="20"/>
  <c r="N103" i="23" s="1"/>
  <c r="AG114" i="20"/>
  <c r="T74" i="23" s="1"/>
  <c r="AI113" i="20"/>
  <c r="AD114" i="20"/>
  <c r="Q74" i="23" s="1"/>
  <c r="AB113" i="20"/>
  <c r="AS113" i="20"/>
  <c r="AS117" i="20"/>
  <c r="AE113" i="20"/>
  <c r="AB115" i="20"/>
  <c r="O104" i="23" s="1"/>
  <c r="AW100" i="20"/>
  <c r="AW106" i="20"/>
  <c r="AA91" i="20"/>
  <c r="N102" i="23" s="1"/>
  <c r="AC115" i="20"/>
  <c r="P104" i="23" s="1"/>
  <c r="AV100" i="20"/>
  <c r="AV106" i="20"/>
  <c r="AF114" i="20"/>
  <c r="S74" i="23" s="1"/>
  <c r="AS90" i="20"/>
  <c r="AS88" i="20"/>
  <c r="AS92" i="20"/>
  <c r="AS91" i="20"/>
  <c r="AS89" i="20"/>
  <c r="AS94" i="20"/>
  <c r="AS93" i="20"/>
  <c r="AG116" i="20"/>
  <c r="T14" i="23" s="1"/>
  <c r="AH116" i="20"/>
  <c r="U14" i="23" s="1"/>
  <c r="AG112" i="20"/>
  <c r="AG113" i="20"/>
  <c r="AW114" i="20"/>
  <c r="AW117" i="20"/>
  <c r="AU91" i="20"/>
  <c r="AU88" i="20"/>
  <c r="AU92" i="20"/>
  <c r="AU90" i="20"/>
  <c r="AU89" i="20"/>
  <c r="AU93" i="20"/>
  <c r="AU94" i="20"/>
  <c r="AH112" i="20"/>
  <c r="AA116" i="20"/>
  <c r="N14" i="23" s="1"/>
  <c r="AI115" i="20"/>
  <c r="V104" i="23" s="1"/>
  <c r="AD113" i="20"/>
  <c r="AC116" i="20"/>
  <c r="P14" i="23" s="1"/>
  <c r="AF115" i="20"/>
  <c r="S104" i="23" s="1"/>
  <c r="AR106" i="20"/>
  <c r="AR102" i="20"/>
  <c r="AR105" i="20"/>
  <c r="AR104" i="20"/>
  <c r="AR103" i="20"/>
  <c r="AR101" i="20"/>
  <c r="AV91" i="20"/>
  <c r="AV88" i="20"/>
  <c r="AV90" i="20"/>
  <c r="AV89" i="20"/>
  <c r="AV92" i="20"/>
  <c r="AV94" i="20"/>
  <c r="AV93" i="20"/>
  <c r="AH114" i="20"/>
  <c r="U74" i="23" s="1"/>
  <c r="AK112" i="20"/>
  <c r="AR114" i="20"/>
  <c r="AR117" i="20"/>
  <c r="AE114" i="20"/>
  <c r="R74" i="23" s="1"/>
  <c r="AU100" i="20"/>
  <c r="AU106" i="20"/>
  <c r="AT89" i="20"/>
  <c r="AT90" i="20"/>
  <c r="AT91" i="20"/>
  <c r="AT88" i="20"/>
  <c r="AT92" i="20"/>
  <c r="AT94" i="20"/>
  <c r="AT93" i="20"/>
  <c r="AE116" i="20"/>
  <c r="R14" i="23" s="1"/>
  <c r="AA115" i="20"/>
  <c r="N104" i="23" s="1"/>
  <c r="AJ113" i="20"/>
  <c r="AI116" i="20"/>
  <c r="V14" i="23" s="1"/>
  <c r="AH113" i="20"/>
  <c r="AS105" i="20"/>
  <c r="AS106" i="20"/>
  <c r="AC113" i="20"/>
  <c r="AK115" i="20"/>
  <c r="X104" i="23" s="1"/>
  <c r="AC114" i="20"/>
  <c r="P74" i="23" s="1"/>
  <c r="AI112" i="20"/>
  <c r="AI114" i="20"/>
  <c r="V74" i="23" s="1"/>
  <c r="AW89" i="20"/>
  <c r="AW90" i="20"/>
  <c r="AW91" i="20"/>
  <c r="AW92" i="20"/>
  <c r="AW93" i="20"/>
  <c r="AW88" i="20"/>
  <c r="AW94" i="20"/>
  <c r="AK114" i="20"/>
  <c r="X74" i="23" s="1"/>
  <c r="AF113" i="20"/>
  <c r="AK113" i="20"/>
  <c r="AA90" i="20"/>
  <c r="N12" i="23" s="1"/>
  <c r="AE115" i="20"/>
  <c r="R104" i="23" s="1"/>
  <c r="AT101" i="20"/>
  <c r="AT106" i="20"/>
  <c r="AC112" i="20"/>
  <c r="AE112" i="20"/>
  <c r="AJ115" i="20"/>
  <c r="W104" i="23" s="1"/>
  <c r="AA114" i="20"/>
  <c r="N74" i="23" s="1"/>
  <c r="AA39" i="20"/>
  <c r="N97" i="23" s="1"/>
  <c r="AA37" i="20"/>
  <c r="N80" i="23" s="1"/>
  <c r="AA36" i="20"/>
  <c r="N96" i="23" s="1"/>
  <c r="AA34" i="20"/>
  <c r="N72" i="23" s="1"/>
  <c r="AA35" i="20"/>
  <c r="N34" i="23" s="1"/>
  <c r="AA38" i="20"/>
  <c r="N49" i="23" s="1"/>
  <c r="AR81" i="20"/>
  <c r="AR77" i="20"/>
  <c r="AA33" i="20"/>
  <c r="N71" i="23" s="1"/>
  <c r="AQ65" i="20"/>
  <c r="AE64" i="20"/>
  <c r="R22" i="23" s="1"/>
  <c r="AT69" i="20"/>
  <c r="AT62" i="20"/>
  <c r="AH64" i="20"/>
  <c r="U22" i="23" s="1"/>
  <c r="AT70" i="20"/>
  <c r="AT68" i="20"/>
  <c r="AT71" i="20"/>
  <c r="AO65" i="20"/>
  <c r="AC64" i="20"/>
  <c r="P22" i="23" s="1"/>
  <c r="AU71" i="20"/>
  <c r="AU69" i="20"/>
  <c r="AU62" i="20"/>
  <c r="AI64" i="20"/>
  <c r="V22" i="23" s="1"/>
  <c r="AU70" i="20"/>
  <c r="AU68" i="20"/>
  <c r="AD64" i="20"/>
  <c r="Q22" i="23" s="1"/>
  <c r="AR71" i="20"/>
  <c r="AF64" i="20"/>
  <c r="S22" i="23" s="1"/>
  <c r="AR70" i="20"/>
  <c r="AR69" i="20"/>
  <c r="AR68" i="20"/>
  <c r="AR62" i="20"/>
  <c r="AN63" i="20"/>
  <c r="AB64" i="20"/>
  <c r="O22" i="23" s="1"/>
  <c r="AS62" i="20"/>
  <c r="AG64" i="20"/>
  <c r="T22" i="23" s="1"/>
  <c r="AS70" i="20"/>
  <c r="AS69" i="20"/>
  <c r="AS68" i="20"/>
  <c r="AS71" i="20"/>
  <c r="AV71" i="20"/>
  <c r="AV69" i="20"/>
  <c r="AV62" i="20"/>
  <c r="AJ64" i="20"/>
  <c r="W22" i="23" s="1"/>
  <c r="AV70" i="20"/>
  <c r="AV68" i="20"/>
  <c r="AW71" i="20"/>
  <c r="AW69" i="20"/>
  <c r="AW62" i="20"/>
  <c r="AK64" i="20"/>
  <c r="X22" i="23" s="1"/>
  <c r="AW70" i="20"/>
  <c r="AW68" i="20"/>
  <c r="AM66" i="20"/>
  <c r="AA64" i="20"/>
  <c r="N22" i="23" s="1"/>
  <c r="AE16" i="20"/>
  <c r="R91" i="23" s="1"/>
  <c r="AE19" i="20"/>
  <c r="R31" i="23" s="1"/>
  <c r="AD17" i="20"/>
  <c r="AG16" i="20"/>
  <c r="T91" i="23" s="1"/>
  <c r="AG22" i="20"/>
  <c r="AC21" i="20"/>
  <c r="AC17" i="20"/>
  <c r="AB18" i="20"/>
  <c r="O48" i="23" s="1"/>
  <c r="AH24" i="20"/>
  <c r="U94" i="23" s="1"/>
  <c r="AH20" i="20"/>
  <c r="U92" i="23" s="1"/>
  <c r="AJ19" i="20"/>
  <c r="W31" i="23" s="1"/>
  <c r="AA18" i="20"/>
  <c r="N48" i="23" s="1"/>
  <c r="AJ16" i="20"/>
  <c r="W91" i="23" s="1"/>
  <c r="AH16" i="20"/>
  <c r="U91" i="23" s="1"/>
  <c r="AJ24" i="20"/>
  <c r="W94" i="23" s="1"/>
  <c r="AK17" i="20"/>
  <c r="AE21" i="20"/>
  <c r="AD16" i="20"/>
  <c r="Q91" i="23" s="1"/>
  <c r="AG17" i="20"/>
  <c r="AG20" i="20"/>
  <c r="T92" i="23" s="1"/>
  <c r="AI19" i="20"/>
  <c r="V31" i="23" s="1"/>
  <c r="AI17" i="20"/>
  <c r="AB23" i="20"/>
  <c r="O93" i="23" s="1"/>
  <c r="AI18" i="20"/>
  <c r="V48" i="23" s="1"/>
  <c r="AB21" i="20"/>
  <c r="AK21" i="20"/>
  <c r="AH15" i="20"/>
  <c r="U90" i="23" s="1"/>
  <c r="AH23" i="20"/>
  <c r="U93" i="23" s="1"/>
  <c r="AD19" i="20"/>
  <c r="Q31" i="23" s="1"/>
  <c r="AD20" i="20"/>
  <c r="Q92" i="23" s="1"/>
  <c r="AG18" i="20"/>
  <c r="T48" i="23" s="1"/>
  <c r="AF24" i="20"/>
  <c r="S94" i="23" s="1"/>
  <c r="AC20" i="20"/>
  <c r="P92" i="23" s="1"/>
  <c r="AB16" i="20"/>
  <c r="O91" i="23" s="1"/>
  <c r="AD15" i="20"/>
  <c r="Q90" i="23" s="1"/>
  <c r="AD24" i="20"/>
  <c r="Q94" i="23" s="1"/>
  <c r="AJ18" i="20"/>
  <c r="W48" i="23" s="1"/>
  <c r="AK22" i="20"/>
  <c r="AJ17" i="20"/>
  <c r="AB15" i="20"/>
  <c r="O90" i="23" s="1"/>
  <c r="AA20" i="20"/>
  <c r="N92" i="23" s="1"/>
  <c r="AK24" i="20"/>
  <c r="X94" i="23" s="1"/>
  <c r="AD18" i="20"/>
  <c r="Q48" i="23" s="1"/>
  <c r="AF23" i="20"/>
  <c r="S93" i="23" s="1"/>
  <c r="AI23" i="20"/>
  <c r="V93" i="23" s="1"/>
  <c r="AC23" i="20"/>
  <c r="P93" i="23" s="1"/>
  <c r="AF15" i="20"/>
  <c r="S90" i="23" s="1"/>
  <c r="AK23" i="20"/>
  <c r="X93" i="23" s="1"/>
  <c r="AF19" i="20"/>
  <c r="S31" i="23" s="1"/>
  <c r="AH18" i="20"/>
  <c r="U48" i="23" s="1"/>
  <c r="AD23" i="20"/>
  <c r="Q93" i="23" s="1"/>
  <c r="AI24" i="20"/>
  <c r="V94" i="23" s="1"/>
  <c r="AJ20" i="20"/>
  <c r="W92" i="23" s="1"/>
  <c r="AI21" i="20"/>
  <c r="AI16" i="20"/>
  <c r="V91" i="23" s="1"/>
  <c r="AJ23" i="20"/>
  <c r="W93" i="23" s="1"/>
  <c r="AK16" i="20"/>
  <c r="X91" i="23" s="1"/>
  <c r="AJ22" i="20"/>
  <c r="AD21" i="20"/>
  <c r="AF22" i="20"/>
  <c r="AI15" i="20"/>
  <c r="V90" i="23" s="1"/>
  <c r="AB24" i="20"/>
  <c r="O94" i="23" s="1"/>
  <c r="AF20" i="20"/>
  <c r="S92" i="23" s="1"/>
  <c r="AC24" i="20"/>
  <c r="P94" i="23" s="1"/>
  <c r="AK20" i="20"/>
  <c r="X92" i="23" s="1"/>
  <c r="AA23" i="20"/>
  <c r="N93" i="23" s="1"/>
  <c r="AH22" i="20"/>
  <c r="AE20" i="20"/>
  <c r="R92" i="23" s="1"/>
  <c r="AA16" i="20"/>
  <c r="N91" i="23" s="1"/>
  <c r="AH19" i="20"/>
  <c r="U31" i="23" s="1"/>
  <c r="AD22" i="20"/>
  <c r="AI20" i="20"/>
  <c r="V92" i="23" s="1"/>
  <c r="AF21" i="20"/>
  <c r="AC22" i="20"/>
  <c r="AE23" i="20"/>
  <c r="R93" i="23" s="1"/>
  <c r="AC15" i="20"/>
  <c r="P90" i="23" s="1"/>
  <c r="AE18" i="20"/>
  <c r="R48" i="23" s="1"/>
  <c r="AG15" i="20"/>
  <c r="T90" i="23" s="1"/>
  <c r="AC19" i="20"/>
  <c r="P31" i="23" s="1"/>
  <c r="AG24" i="20"/>
  <c r="T94" i="23" s="1"/>
  <c r="AC18" i="20"/>
  <c r="P48" i="23" s="1"/>
  <c r="AE24" i="20"/>
  <c r="R94" i="23" s="1"/>
  <c r="AK18" i="20"/>
  <c r="X48" i="23" s="1"/>
  <c r="AH21" i="20"/>
  <c r="AA15" i="20"/>
  <c r="N90" i="23" s="1"/>
  <c r="AE17" i="20"/>
  <c r="AG23" i="20"/>
  <c r="T93" i="23" s="1"/>
  <c r="AI22" i="20"/>
  <c r="AF17" i="20"/>
  <c r="AB20" i="20"/>
  <c r="O92" i="23" s="1"/>
  <c r="AA19" i="20"/>
  <c r="N31" i="23" s="1"/>
  <c r="AG21" i="20"/>
  <c r="AJ21" i="20"/>
  <c r="AJ15" i="20"/>
  <c r="W90" i="23" s="1"/>
  <c r="AK19" i="20"/>
  <c r="X31" i="23" s="1"/>
  <c r="AH17" i="20"/>
  <c r="AA17" i="20"/>
  <c r="N5" i="23" s="1"/>
  <c r="AA21" i="20"/>
  <c r="N69" i="23" s="1"/>
  <c r="AE22" i="20"/>
  <c r="AG19" i="20"/>
  <c r="T31" i="23" s="1"/>
  <c r="AF16" i="20"/>
  <c r="S91" i="23" s="1"/>
  <c r="AB22" i="20"/>
  <c r="AB17" i="20"/>
  <c r="AM9" i="20"/>
  <c r="AM8" i="20"/>
  <c r="AM6" i="20"/>
  <c r="AM5" i="20"/>
  <c r="AM7" i="20"/>
  <c r="AM4" i="20"/>
  <c r="AO4" i="20"/>
  <c r="AO141" i="20"/>
  <c r="AA8" i="20"/>
  <c r="N68" i="23" s="1"/>
  <c r="AM133" i="20"/>
  <c r="AM131" i="20"/>
  <c r="AS50" i="20"/>
  <c r="AS47" i="20"/>
  <c r="AS151" i="20"/>
  <c r="AM80" i="20"/>
  <c r="AS53" i="20"/>
  <c r="AU5" i="20"/>
  <c r="AT47" i="20"/>
  <c r="AT56" i="20"/>
  <c r="AT52" i="20"/>
  <c r="AT46" i="20"/>
  <c r="AN135" i="20"/>
  <c r="AO91" i="20"/>
  <c r="AV143" i="20"/>
  <c r="AS49" i="20"/>
  <c r="AS55" i="20"/>
  <c r="AO115" i="20"/>
  <c r="AQ88" i="20"/>
  <c r="AS56" i="20"/>
  <c r="AO124" i="20"/>
  <c r="AQ105" i="20"/>
  <c r="AR45" i="20"/>
  <c r="AU80" i="20"/>
  <c r="AS45" i="20"/>
  <c r="AQ100" i="20"/>
  <c r="AU143" i="20"/>
  <c r="AS52" i="20"/>
  <c r="AU77" i="20"/>
  <c r="AV151" i="20"/>
  <c r="AO142" i="20"/>
  <c r="AM115" i="20"/>
  <c r="AO144" i="20"/>
  <c r="AU47" i="20"/>
  <c r="AU81" i="20"/>
  <c r="AU113" i="20"/>
  <c r="AU50" i="20"/>
  <c r="AM82" i="20"/>
  <c r="AU6" i="20"/>
  <c r="AR91" i="20"/>
  <c r="AM79" i="20"/>
  <c r="AU7" i="20"/>
  <c r="AR88" i="20"/>
  <c r="AR90" i="20"/>
  <c r="AU4" i="20"/>
  <c r="AM77" i="20"/>
  <c r="AR89" i="20"/>
  <c r="AM81" i="20"/>
  <c r="AU8" i="20"/>
  <c r="AO63" i="20"/>
  <c r="AN6" i="20"/>
  <c r="AQ33" i="20"/>
  <c r="AR23" i="20"/>
  <c r="AV48" i="20"/>
  <c r="AN17" i="20"/>
  <c r="AN20" i="20"/>
  <c r="AN16" i="20"/>
  <c r="AV7" i="20"/>
  <c r="AT144" i="20"/>
  <c r="AN21" i="20"/>
  <c r="AV39" i="20"/>
  <c r="AM113" i="20"/>
  <c r="AT48" i="20"/>
  <c r="AT50" i="20"/>
  <c r="AS46" i="20"/>
  <c r="AM91" i="20"/>
  <c r="AT53" i="20"/>
  <c r="AQ90" i="20"/>
  <c r="AV51" i="20"/>
  <c r="AO112" i="20"/>
  <c r="AT54" i="20"/>
  <c r="AO114" i="20"/>
  <c r="AO89" i="20"/>
  <c r="AU116" i="20"/>
  <c r="AT51" i="20"/>
  <c r="AU115" i="20"/>
  <c r="AT45" i="20"/>
  <c r="AT49" i="20"/>
  <c r="AU112" i="20"/>
  <c r="AU124" i="20"/>
  <c r="AO123" i="20"/>
  <c r="AT124" i="20"/>
  <c r="AO125" i="20"/>
  <c r="AW21" i="20"/>
  <c r="AS101" i="20"/>
  <c r="AS102" i="20"/>
  <c r="AR22" i="20"/>
  <c r="AW123" i="20"/>
  <c r="AU133" i="20"/>
  <c r="AR17" i="20"/>
  <c r="AR24" i="20"/>
  <c r="AW80" i="20"/>
  <c r="AM15" i="20"/>
  <c r="AW124" i="20"/>
  <c r="AQ17" i="20"/>
  <c r="AN105" i="20"/>
  <c r="AM124" i="20"/>
  <c r="AU134" i="20"/>
  <c r="AV53" i="20"/>
  <c r="AS54" i="20"/>
  <c r="AQ103" i="20"/>
  <c r="AT134" i="20"/>
  <c r="AS51" i="20"/>
  <c r="AO23" i="20"/>
  <c r="AQ101" i="20"/>
  <c r="AT135" i="20"/>
  <c r="AQ89" i="20"/>
  <c r="AQ104" i="20"/>
  <c r="AR9" i="20"/>
  <c r="AQ91" i="20"/>
  <c r="AO16" i="20"/>
  <c r="AO15" i="20"/>
  <c r="AO113" i="20"/>
  <c r="AO90" i="20"/>
  <c r="AO135" i="20"/>
  <c r="AO7" i="20"/>
  <c r="AR51" i="20"/>
  <c r="AN77" i="20"/>
  <c r="AR38" i="20"/>
  <c r="AQ62" i="20"/>
  <c r="AO102" i="20"/>
  <c r="AQ115" i="20"/>
  <c r="AQ114" i="20"/>
  <c r="AS112" i="20"/>
  <c r="AS5" i="20"/>
  <c r="AS114" i="20"/>
  <c r="AS9" i="20"/>
  <c r="AV38" i="20"/>
  <c r="AU78" i="20"/>
  <c r="AW103" i="20"/>
  <c r="AM116" i="20"/>
  <c r="AV5" i="20"/>
  <c r="AS8" i="20"/>
  <c r="AN15" i="20"/>
  <c r="AN24" i="20"/>
  <c r="AO104" i="20"/>
  <c r="AW104" i="20"/>
  <c r="AO79" i="20"/>
  <c r="AN89" i="20"/>
  <c r="AW101" i="20"/>
  <c r="AM114" i="20"/>
  <c r="AV4" i="20"/>
  <c r="AS6" i="20"/>
  <c r="AN18" i="20"/>
  <c r="AV132" i="20"/>
  <c r="AO82" i="20"/>
  <c r="AN91" i="20"/>
  <c r="AQ113" i="20"/>
  <c r="AV8" i="20"/>
  <c r="AU125" i="20"/>
  <c r="AQ133" i="20"/>
  <c r="AS7" i="20"/>
  <c r="AT141" i="20"/>
  <c r="AN23" i="20"/>
  <c r="AU79" i="20"/>
  <c r="AQ116" i="20"/>
  <c r="AV9" i="20"/>
  <c r="AT143" i="20"/>
  <c r="AN22" i="20"/>
  <c r="AO9" i="20"/>
  <c r="AQ48" i="20"/>
  <c r="AS115" i="20"/>
  <c r="AO100" i="20"/>
  <c r="AM17" i="20"/>
  <c r="AN104" i="20"/>
  <c r="AQ19" i="20"/>
  <c r="AT103" i="20"/>
  <c r="AM123" i="20"/>
  <c r="AU132" i="20"/>
  <c r="AM16" i="20"/>
  <c r="AW79" i="20"/>
  <c r="AO78" i="20"/>
  <c r="AN92" i="20"/>
  <c r="AR16" i="20"/>
  <c r="AN134" i="20"/>
  <c r="AN102" i="20"/>
  <c r="AU135" i="20"/>
  <c r="AM22" i="20"/>
  <c r="AR20" i="20"/>
  <c r="AW102" i="20"/>
  <c r="AT102" i="20"/>
  <c r="AN132" i="20"/>
  <c r="AW105" i="20"/>
  <c r="AQ22" i="20"/>
  <c r="AW82" i="20"/>
  <c r="AO80" i="20"/>
  <c r="AN88" i="20"/>
  <c r="AW125" i="20"/>
  <c r="AM134" i="20"/>
  <c r="AM18" i="20"/>
  <c r="AW77" i="20"/>
  <c r="AO77" i="20"/>
  <c r="AT105" i="20"/>
  <c r="AN133" i="20"/>
  <c r="AM125" i="20"/>
  <c r="AO101" i="20"/>
  <c r="AM135" i="20"/>
  <c r="AN103" i="20"/>
  <c r="AT100" i="20"/>
  <c r="AM20" i="20"/>
  <c r="AQ21" i="20"/>
  <c r="AW78" i="20"/>
  <c r="AR18" i="20"/>
  <c r="AM24" i="20"/>
  <c r="AR19" i="20"/>
  <c r="AN100" i="20"/>
  <c r="AQ37" i="20"/>
  <c r="AO6" i="20"/>
  <c r="AO134" i="20"/>
  <c r="AR47" i="20"/>
  <c r="AQ66" i="20"/>
  <c r="AU45" i="20"/>
  <c r="AQ32" i="20"/>
  <c r="AU55" i="20"/>
  <c r="AN112" i="20"/>
  <c r="AQ34" i="20"/>
  <c r="AN78" i="20"/>
  <c r="AR34" i="20"/>
  <c r="AQ18" i="20"/>
  <c r="AU48" i="20"/>
  <c r="AN113" i="20"/>
  <c r="AW133" i="20"/>
  <c r="AR32" i="20"/>
  <c r="AR53" i="20"/>
  <c r="AM132" i="20"/>
  <c r="AU46" i="20"/>
  <c r="AN115" i="20"/>
  <c r="AR150" i="20"/>
  <c r="AN81" i="20"/>
  <c r="AR132" i="20"/>
  <c r="AO150" i="20"/>
  <c r="AM65" i="20"/>
  <c r="AM23" i="20"/>
  <c r="AN82" i="20"/>
  <c r="AT104" i="20"/>
  <c r="AR54" i="20"/>
  <c r="AQ64" i="20"/>
  <c r="AQ16" i="20"/>
  <c r="AV135" i="20"/>
  <c r="AQ35" i="20"/>
  <c r="AN79" i="20"/>
  <c r="AV23" i="20"/>
  <c r="AR39" i="20"/>
  <c r="AS125" i="20"/>
  <c r="AW19" i="20"/>
  <c r="AR124" i="20"/>
  <c r="AW32" i="20"/>
  <c r="AW135" i="20"/>
  <c r="AR56" i="20"/>
  <c r="AV116" i="20"/>
  <c r="AQ134" i="20"/>
  <c r="AU56" i="20"/>
  <c r="AU51" i="20"/>
  <c r="AN116" i="20"/>
  <c r="AS16" i="20"/>
  <c r="AR125" i="20"/>
  <c r="AQ38" i="20"/>
  <c r="AQ77" i="20"/>
  <c r="AO5" i="20"/>
  <c r="AV17" i="20"/>
  <c r="AR36" i="20"/>
  <c r="AR35" i="20"/>
  <c r="AS124" i="20"/>
  <c r="AS15" i="20"/>
  <c r="AO133" i="20"/>
  <c r="AW38" i="20"/>
  <c r="AW34" i="20"/>
  <c r="AR55" i="20"/>
  <c r="AR48" i="20"/>
  <c r="AU34" i="20"/>
  <c r="AM102" i="20"/>
  <c r="AQ67" i="20"/>
  <c r="AQ131" i="20"/>
  <c r="AU54" i="20"/>
  <c r="AU53" i="20"/>
  <c r="AS82" i="20"/>
  <c r="AT115" i="20"/>
  <c r="AW31" i="20"/>
  <c r="AS81" i="20"/>
  <c r="AQ31" i="20"/>
  <c r="AQ79" i="20"/>
  <c r="AR37" i="20"/>
  <c r="AS22" i="20"/>
  <c r="AO132" i="20"/>
  <c r="AR100" i="20"/>
  <c r="AW35" i="20"/>
  <c r="AW39" i="20"/>
  <c r="AR52" i="20"/>
  <c r="AR49" i="20"/>
  <c r="AU31" i="20"/>
  <c r="AM104" i="20"/>
  <c r="AQ63" i="20"/>
  <c r="AQ135" i="20"/>
  <c r="AV131" i="20"/>
  <c r="AU52" i="20"/>
  <c r="AS80" i="20"/>
  <c r="AO64" i="20"/>
  <c r="AW18" i="20"/>
  <c r="AR123" i="20"/>
  <c r="AS123" i="20"/>
  <c r="AU32" i="20"/>
  <c r="AR142" i="20"/>
  <c r="AQ36" i="20"/>
  <c r="AO67" i="20"/>
  <c r="AR33" i="20"/>
  <c r="AW36" i="20"/>
  <c r="AW37" i="20"/>
  <c r="AR46" i="20"/>
  <c r="AU104" i="20"/>
  <c r="AU39" i="20"/>
  <c r="AM101" i="20"/>
  <c r="AV133" i="20"/>
  <c r="AS77" i="20"/>
  <c r="AV80" i="20"/>
  <c r="AV19" i="20"/>
  <c r="AM90" i="20"/>
  <c r="AW150" i="20"/>
  <c r="AV21" i="20"/>
  <c r="AW134" i="20"/>
  <c r="AO62" i="20"/>
  <c r="AW33" i="20"/>
  <c r="AM92" i="20"/>
  <c r="AU101" i="20"/>
  <c r="AU35" i="20"/>
  <c r="AN4" i="20"/>
  <c r="AV77" i="20"/>
  <c r="AV33" i="20"/>
  <c r="AV34" i="20"/>
  <c r="AO24" i="20"/>
  <c r="AQ81" i="20"/>
  <c r="AO66" i="20"/>
  <c r="AV22" i="20"/>
  <c r="AR131" i="20"/>
  <c r="AS18" i="20"/>
  <c r="AV123" i="20"/>
  <c r="AW16" i="20"/>
  <c r="AT78" i="20"/>
  <c r="AO92" i="20"/>
  <c r="AT20" i="20"/>
  <c r="AU102" i="20"/>
  <c r="AV112" i="20"/>
  <c r="AS100" i="20"/>
  <c r="AU144" i="20"/>
  <c r="AT123" i="20"/>
  <c r="AQ54" i="20"/>
  <c r="AN64" i="20"/>
  <c r="AM67" i="20"/>
  <c r="AN9" i="20"/>
  <c r="AV82" i="20"/>
  <c r="AV52" i="20"/>
  <c r="AR135" i="20"/>
  <c r="AV124" i="20"/>
  <c r="AT77" i="20"/>
  <c r="AN66" i="20"/>
  <c r="AV36" i="20"/>
  <c r="AQ55" i="20"/>
  <c r="AS32" i="20"/>
  <c r="AQ45" i="20"/>
  <c r="AO20" i="20"/>
  <c r="AT24" i="20"/>
  <c r="AS38" i="20"/>
  <c r="AM63" i="20"/>
  <c r="AV35" i="20"/>
  <c r="AO21" i="20"/>
  <c r="AQ82" i="20"/>
  <c r="AV16" i="20"/>
  <c r="AM142" i="20"/>
  <c r="AQ125" i="20"/>
  <c r="AS23" i="20"/>
  <c r="AW17" i="20"/>
  <c r="AT81" i="20"/>
  <c r="AQ151" i="20"/>
  <c r="AT18" i="20"/>
  <c r="AU105" i="20"/>
  <c r="AU37" i="20"/>
  <c r="AR141" i="20"/>
  <c r="AV113" i="20"/>
  <c r="AU141" i="20"/>
  <c r="AQ52" i="20"/>
  <c r="AN62" i="20"/>
  <c r="AM64" i="20"/>
  <c r="AV78" i="20"/>
  <c r="AV55" i="20"/>
  <c r="AR134" i="20"/>
  <c r="AV37" i="20"/>
  <c r="AO17" i="20"/>
  <c r="AQ78" i="20"/>
  <c r="AV20" i="20"/>
  <c r="AM143" i="20"/>
  <c r="AS131" i="20"/>
  <c r="AS19" i="20"/>
  <c r="AV125" i="20"/>
  <c r="AW22" i="20"/>
  <c r="AM89" i="20"/>
  <c r="AU103" i="20"/>
  <c r="AU33" i="20"/>
  <c r="AU36" i="20"/>
  <c r="AR144" i="20"/>
  <c r="AV115" i="20"/>
  <c r="AS103" i="20"/>
  <c r="AR8" i="20"/>
  <c r="AQ50" i="20"/>
  <c r="AN65" i="20"/>
  <c r="AT151" i="20"/>
  <c r="AV79" i="20"/>
  <c r="AV46" i="20"/>
  <c r="AN67" i="20"/>
  <c r="AT79" i="20"/>
  <c r="AS104" i="20"/>
  <c r="AT125" i="20"/>
  <c r="AV32" i="20"/>
  <c r="AO22" i="20"/>
  <c r="AV24" i="20"/>
  <c r="AM144" i="20"/>
  <c r="AS133" i="20"/>
  <c r="AS21" i="20"/>
  <c r="AW24" i="20"/>
  <c r="AU38" i="20"/>
  <c r="AR4" i="20"/>
  <c r="AQ53" i="20"/>
  <c r="AV54" i="20"/>
  <c r="AT33" i="20"/>
  <c r="AM21" i="20"/>
  <c r="AW131" i="20"/>
  <c r="AT21" i="20"/>
  <c r="AN39" i="20"/>
  <c r="AQ23" i="20"/>
  <c r="AN124" i="20"/>
  <c r="AV15" i="20"/>
  <c r="AS20" i="20"/>
  <c r="AW20" i="20"/>
  <c r="AN143" i="20"/>
  <c r="AQ15" i="20"/>
  <c r="AS79" i="20"/>
  <c r="AN141" i="20"/>
  <c r="AN37" i="20"/>
  <c r="AN31" i="20"/>
  <c r="AT5" i="20"/>
  <c r="AT9" i="20"/>
  <c r="AQ49" i="20"/>
  <c r="AQ46" i="20"/>
  <c r="AR79" i="20"/>
  <c r="AV45" i="20"/>
  <c r="AV50" i="20"/>
  <c r="AS135" i="20"/>
  <c r="AT131" i="20"/>
  <c r="AO18" i="20"/>
  <c r="AS134" i="20"/>
  <c r="AT133" i="20"/>
  <c r="AN33" i="20"/>
  <c r="AQ56" i="20"/>
  <c r="AT4" i="20"/>
  <c r="AR80" i="20"/>
  <c r="AV49" i="20"/>
  <c r="AM151" i="20"/>
  <c r="AN35" i="20"/>
  <c r="AQ47" i="20"/>
  <c r="AT8" i="20"/>
  <c r="AR82" i="20"/>
  <c r="AV47" i="20"/>
  <c r="AN144" i="20"/>
  <c r="AN38" i="20"/>
  <c r="AN36" i="20"/>
  <c r="AT6" i="20"/>
  <c r="AR78" i="20"/>
  <c r="AN34" i="20"/>
  <c r="AT16" i="20"/>
  <c r="AT17" i="20"/>
  <c r="AQ124" i="20"/>
  <c r="AS33" i="20"/>
  <c r="AR6" i="20"/>
  <c r="AT80" i="20"/>
  <c r="AT19" i="20"/>
  <c r="AS37" i="20"/>
  <c r="AS36" i="20"/>
  <c r="AR7" i="20"/>
  <c r="AV142" i="20"/>
  <c r="AQ7" i="20"/>
  <c r="AT22" i="20"/>
  <c r="AS34" i="20"/>
  <c r="AV141" i="20"/>
  <c r="AT23" i="20"/>
  <c r="AS39" i="20"/>
  <c r="AS31" i="20"/>
  <c r="AS143" i="20"/>
  <c r="AM103" i="20"/>
  <c r="AS116" i="20"/>
  <c r="AM100" i="20"/>
  <c r="AS17" i="20"/>
  <c r="AW142" i="20"/>
  <c r="AQ20" i="20"/>
  <c r="AN7" i="20"/>
  <c r="AM49" i="20"/>
  <c r="AW52" i="20"/>
  <c r="AW45" i="20"/>
  <c r="AW51" i="20"/>
  <c r="AW47" i="20"/>
  <c r="AW49" i="20"/>
  <c r="AW54" i="20"/>
  <c r="AW46" i="20"/>
  <c r="AW53" i="20"/>
  <c r="AW50" i="20"/>
  <c r="AW55" i="20"/>
  <c r="AW56" i="20"/>
  <c r="AW48" i="20"/>
  <c r="AO38" i="20"/>
  <c r="AR113" i="20"/>
  <c r="AW141" i="20"/>
  <c r="AM39" i="20"/>
  <c r="AM53" i="20"/>
  <c r="AW143" i="20"/>
  <c r="AU16" i="20"/>
  <c r="AN5" i="20"/>
  <c r="AU20" i="20"/>
  <c r="AS142" i="20"/>
  <c r="AM36" i="20"/>
  <c r="AN8" i="20"/>
  <c r="AW115" i="20"/>
  <c r="AU17" i="20"/>
  <c r="AS141" i="20"/>
  <c r="AT34" i="20"/>
  <c r="AO34" i="20"/>
  <c r="AM46" i="20"/>
  <c r="AM52" i="20"/>
  <c r="AW4" i="20"/>
  <c r="AR115" i="20"/>
  <c r="AU19" i="20"/>
  <c r="AT113" i="20"/>
  <c r="AM31" i="20"/>
  <c r="AT39" i="20"/>
  <c r="AT38" i="20"/>
  <c r="AO39" i="20"/>
  <c r="AO31" i="20"/>
  <c r="AV101" i="20"/>
  <c r="AQ4" i="20"/>
  <c r="AM56" i="20"/>
  <c r="AR116" i="20"/>
  <c r="AU23" i="20"/>
  <c r="AT114" i="20"/>
  <c r="AM38" i="20"/>
  <c r="AO36" i="20"/>
  <c r="AO33" i="20"/>
  <c r="AV105" i="20"/>
  <c r="AQ5" i="20"/>
  <c r="AM50" i="20"/>
  <c r="AW5" i="20"/>
  <c r="AW9" i="20"/>
  <c r="AR112" i="20"/>
  <c r="AU24" i="20"/>
  <c r="AT112" i="20"/>
  <c r="AM34" i="20"/>
  <c r="AM37" i="20"/>
  <c r="AT36" i="20"/>
  <c r="AO32" i="20"/>
  <c r="AV104" i="20"/>
  <c r="AQ8" i="20"/>
  <c r="AW116" i="20"/>
  <c r="AN123" i="20"/>
  <c r="AU22" i="20"/>
  <c r="AM35" i="20"/>
  <c r="AM32" i="20"/>
  <c r="AT31" i="20"/>
  <c r="AO37" i="20"/>
  <c r="AV102" i="20"/>
  <c r="AQ9" i="20"/>
  <c r="AW113" i="20"/>
  <c r="AM48" i="20"/>
  <c r="AM54" i="20"/>
  <c r="AW8" i="20"/>
  <c r="AW6" i="20"/>
  <c r="AN125" i="20"/>
  <c r="AU15" i="20"/>
  <c r="AM33" i="20"/>
  <c r="AT37" i="20"/>
  <c r="AV103" i="20"/>
  <c r="AW112" i="20"/>
  <c r="AM47" i="20"/>
  <c r="AU18" i="20"/>
  <c r="AT35" i="20"/>
  <c r="AM55" i="20"/>
  <c r="AM45" i="20"/>
  <c r="AW23" i="20"/>
  <c r="AQ141" i="20"/>
  <c r="AQ143" i="20"/>
  <c r="AN51" i="20"/>
  <c r="AN50" i="20"/>
  <c r="AN48" i="20"/>
  <c r="AN56" i="20"/>
  <c r="AN47" i="20"/>
  <c r="AN54" i="20"/>
  <c r="AN53" i="20"/>
  <c r="AN49" i="20"/>
  <c r="AN46" i="20"/>
  <c r="AN55" i="20"/>
  <c r="AN52" i="20"/>
  <c r="AN45" i="20"/>
  <c r="Q69" i="23" l="1"/>
  <c r="S69" i="23"/>
  <c r="V69" i="23"/>
  <c r="P69" i="23"/>
  <c r="R69" i="23"/>
  <c r="W69" i="23"/>
  <c r="T69" i="23"/>
  <c r="X69" i="23"/>
  <c r="O69" i="23"/>
  <c r="U69" i="23"/>
  <c r="O32" i="23"/>
  <c r="T32" i="23"/>
  <c r="V32" i="23"/>
  <c r="R32" i="23"/>
  <c r="U32" i="23"/>
  <c r="P32" i="23"/>
  <c r="X32" i="23"/>
  <c r="S32" i="23"/>
  <c r="Q32" i="23"/>
  <c r="W32" i="23"/>
  <c r="T25" i="23"/>
  <c r="S25" i="23"/>
  <c r="R25" i="23"/>
  <c r="P25" i="23"/>
  <c r="U25" i="23"/>
  <c r="W25" i="23"/>
  <c r="O25" i="23"/>
  <c r="X25" i="23"/>
  <c r="V25" i="23"/>
  <c r="Q25" i="23"/>
  <c r="U5" i="23"/>
  <c r="V5" i="23"/>
  <c r="O5" i="23"/>
  <c r="T5" i="23"/>
  <c r="P5" i="23"/>
  <c r="S5" i="23"/>
  <c r="X5" i="23"/>
  <c r="W5" i="23"/>
  <c r="Q5" i="23"/>
  <c r="R5" i="23"/>
</calcChain>
</file>

<file path=xl/sharedStrings.xml><?xml version="1.0" encoding="utf-8"?>
<sst xmlns="http://schemas.openxmlformats.org/spreadsheetml/2006/main" count="4798" uniqueCount="1498">
  <si>
    <t>สูตรคำนวนข้อมูลหมวดค่าใช้จ่าย</t>
  </si>
  <si>
    <t>ลำดับ</t>
  </si>
  <si>
    <t>หมวดค่าใช้จ่าย</t>
  </si>
  <si>
    <t>ค่าใช้จ่าย(บาท)/RW</t>
  </si>
  <si>
    <t>%diff ค่าเฉลี่ย/ปชก.</t>
  </si>
  <si>
    <t>บุคลากรรวม</t>
  </si>
  <si>
    <t xml:space="preserve">  = ค่าใช้จ่ายในหมวดบุคลากรรวม หารด้วย Adj.RW รวม(Quick Method)</t>
  </si>
  <si>
    <t xml:space="preserve"> = (ค่าใช้จ่าย(บาท)/RWในหมวดบุคลากรรวมของร.พ. - ค่าเฉลี่ยค่าใช้จ่าย(บาท)/RWในหมวดบุคลากรรวมของกลุ่มร.พ.นั้น) คูณ 100 หารด้วยค่าเฉลี่ยค่าใช้จ่าย(บาท)/RWในหมวดบุคลากรรวมของกลุ่มร.พ.นั้น</t>
  </si>
  <si>
    <t>ค่าฝึกอบรม</t>
  </si>
  <si>
    <t xml:space="preserve">  = ค่าใช้จ่ายในหมวดค่าฝึกอบรม หารด้วย Adj.RW รวม(Quick Method)</t>
  </si>
  <si>
    <t xml:space="preserve"> = (ค่าใช้จ่าย(บาท)/RWในหมวดค่าฝึกอบรมของร.พ. - ค่าเฉลี่ยค่าใช้จ่าย(บาท)/RWในหมวดค่าฝึกอบรมของกลุ่มร.พ.นั้น) คูณ 100 หารด้วยค่าเฉลี่ยค่าใช้จ่าย(บาท)/RWในหมวดค่าฝึกอบรมของกลุ่มร.พ.นั้น</t>
  </si>
  <si>
    <t>ยาใช้ไป</t>
  </si>
  <si>
    <t xml:space="preserve">  = ค่าใช้จ่ายในหมวดยาใช้ไป หารด้วย Adj.RW รวม(Quick Method)</t>
  </si>
  <si>
    <t xml:space="preserve"> = (ค่าใช้จ่าย(บาท)/RWในหมวดยาใช้ไปของร.พ. - ค่าเฉลี่ยค่าใช้จ่าย(บาท)/RWในหมวดยาใช้ไปของกลุ่มร.พ.นั้น) คูณ 100 หารด้วยค่าเฉลี่ยค่าใช้จ่าย(บาท)/RWในหมวดยาใช้ไปของกลุ่มร.พ.นั้น</t>
  </si>
  <si>
    <t>เวชภัณฑ์ที่ไม่ใช่ยา</t>
  </si>
  <si>
    <t xml:space="preserve">  = ค่าใช้จ่ายในหมวดเวชภัณฑ์ที่ไม่ใช่ยา หารด้วย Adj.RW รวม(Quick Method)</t>
  </si>
  <si>
    <t xml:space="preserve"> = (ค่าใช้จ่าย(บาท)/RWในหมวดเวชภัณฑ์ที่ไม่ใช่ยาของร.พ. - ค่าเฉลี่ยค่าใช้จ่าย(บาท)/RWในหมวดเวชภัณฑ์ที่ไม่ใช่ยาของกลุ่มร.พ.นั้น) คูณ 100 หารด้วยค่าเฉลี่ยค่าใช้จ่าย(บาท)/RWในหมวดเวชภัณฑ์ที่ไม่ใช่ยาของกลุ่มร.พ.นั้น</t>
  </si>
  <si>
    <t>วัสดุการแพทย์</t>
  </si>
  <si>
    <t xml:space="preserve">  = ค่าใช้จ่ายในหมวดวัสดุการแพทย์ หารด้วย Adj.RW รวม(Quick Method)</t>
  </si>
  <si>
    <t xml:space="preserve"> = (ค่าใช้จ่าย(บาท)/RWในหมวดวัสดุการแพทย์ของร.พ. - ค่าเฉลี่ยค่าใช้จ่าย(บาท)/RWในหมวดวัสดุการแพทย์ของกลุ่มร.พ.นั้น) คูณ 100 หารด้วยค่าเฉลี่ยค่าใช้จ่าย(บาท)/RWในหมวดวัสดุการแพทย์ของกลุ่มร.พ.นั้น</t>
  </si>
  <si>
    <t xml:space="preserve">วัสดุวิทยาศาสตร์ </t>
  </si>
  <si>
    <t xml:space="preserve">  = ค่าใช้จ่ายในหมวดวัสดุวิทยาศาสตร์  หารด้วย Adj.RW รวม(Quick Method)</t>
  </si>
  <si>
    <t xml:space="preserve"> = (ค่าใช้จ่าย(บาท)/RWในหมวดวัสดุวิทยาศาสตร์ของร.พ. - ค่าเฉลี่ยค่าใช้จ่าย(บาท)/RWในหมวดวัสดุวิทยาศาสตร์ของกลุ่มร.พ.นั้น) คูณ 100 หารด้วยค่าเฉลี่ยค่าใช้จ่าย(บาท)/RWในหมวดวัสดุวิทยาศาสตร์ของกลุ่มร.พ.นั้น</t>
  </si>
  <si>
    <t>วัสดุอื่น</t>
  </si>
  <si>
    <t xml:space="preserve">  = ค่าใช้จ่ายในหมวดวัสดุอื่น หารด้วย Adj.RW รวม(Quick Method)</t>
  </si>
  <si>
    <t xml:space="preserve"> = (ค่าใช้จ่าย(บาท)/RWในหมวดวัสดุอื่นของร.พ. - ค่าเฉลี่ยค่าใช้จ่าย(บาท)/RWในหมวดวัสดุอื่นของกลุ่มร.พ.นั้น) คูณ 100 หารด้วยค่าเฉลี่ยค่าใช้จ่าย(บาท)/RWในหมวดวัสดุอื่นของกลุ่มร.พ.นั้น</t>
  </si>
  <si>
    <t>ซ่อมแซม/จ้างเหมา</t>
  </si>
  <si>
    <t xml:space="preserve">  = ค่าใช้จ่ายในหมวดซ่อมแซม/จ้างเหมา หารด้วย Adj.RW รวม(Quick Method)</t>
  </si>
  <si>
    <t xml:space="preserve"> = (ค่าใช้จ่าย(บาท)/RWในหมวดซ่อมแซม/จ้างเหมาของร.พ. - ค่าเฉลี่ยค่าใช้จ่าย(บาท)/RWในหมวดซ่อมแซม/จ้างเหมาของกลุ่มร.พ.นั้น) คูณ 100 หารด้วยค่าเฉลี่ยค่าใช้จ่าย(บาท)/RWในหมวดซ่อมแซม/จ้างเหมาของกลุ่มร.พ.นั้น</t>
  </si>
  <si>
    <t>จ้างตรวจLAB</t>
  </si>
  <si>
    <t xml:space="preserve">  = ค่าใช้จ่ายในหมวดจ้างตรวจLAB หารด้วย Adj.RW รวม(Quick Method)</t>
  </si>
  <si>
    <t xml:space="preserve"> = (ค่าใช้จ่าย(บาท)/RWในหมวดจ้างตรวจLABของร.พ. - ค่าเฉลี่ยค่าใช้จ่าย(บาท)/RWในหมวดจ้างตรวจLABของกลุ่มร.พ.นั้น) คูณ 100 หารด้วยค่าเฉลี่ยค่าใช้จ่าย(บาท)/RWในหมวดจ้างตรวจLABของกลุ่มร.พ.นั้น</t>
  </si>
  <si>
    <t>ค่าสาธารณูปโภค</t>
  </si>
  <si>
    <t xml:space="preserve">  = ค่าใช้จ่ายในหมวดค่าสาธารณูปโภค หารด้วย Adj.RW รวม(Quick Method)</t>
  </si>
  <si>
    <t xml:space="preserve"> = (ค่าใช้จ่าย(บาท)/RWในหมวดค่าสาธารณูปโภคของร.พ. - ค่าเฉลี่ยค่าใช้จ่าย(บาท)/RWในหมวดค่าสาธารณูปโภคของกลุ่มร.พ.นั้น) คูณ 100 หารด้วยค่าเฉลี่ยค่าใช้จ่าย(บาท)/RWในหมวดค่าสาธารณูปโภคของกลุ่มร.พ.นั้น</t>
  </si>
  <si>
    <t>ค่าใช้สอยอื่นๆ</t>
  </si>
  <si>
    <t xml:space="preserve">  = ค่าใช้จ่ายในหมวดค่าใช้สอยอื่นๆ หารด้วย Adj.RW รวม(Quick Method)</t>
  </si>
  <si>
    <t xml:space="preserve"> = (ค่าใช้จ่าย(บาท)/RWในหมวดค่าใช้สอยอื่นๆของร.พ. - ค่าเฉลี่ยค่าใช้จ่าย(บาท)/RWในหมวดค่าใช้สอยอื่นๆของกลุ่มร.พ.นั้น) คูณ 100 หารด้วยค่าเฉลี่ยค่าใช้จ่าย(บาท)/RWในหมวดค่าใช้สอยอื่นๆของกลุ่มร.พ.นั้น</t>
  </si>
  <si>
    <t>ค่าใช้จ่ายอื่นๆ</t>
  </si>
  <si>
    <t xml:space="preserve">  = ค่าใช้จ่ายในหมวดค่าใช้จ่ายอื่นๆ หารด้วย Adj.RW รวม(Quick Method)</t>
  </si>
  <si>
    <t xml:space="preserve"> = (ค่าใช้จ่าย(บาท)/RWในหมวดค่าใช้จ่ายอื่นๆของร.พ. - ค่าเฉลี่ยค่าใช้จ่าย(บาท)/RWในหมวดค่าใช้จ่ายอื่นๆของกลุ่มร.พ.นั้น) คูณ 100 หารด้วยค่าเฉลี่ยค่าใช้จ่าย(บาท)/RWในหมวดค่าใช้จ่ายอื่นๆของกลุ่มร.พ.นั้น</t>
  </si>
  <si>
    <t>จังหวัด</t>
  </si>
  <si>
    <t>โรงพยาบาล</t>
  </si>
  <si>
    <t>อุดรธานี</t>
  </si>
  <si>
    <t>ห้วยเกิ้ง</t>
  </si>
  <si>
    <t>หนองคาย</t>
  </si>
  <si>
    <t>โพธิ์ตาก</t>
  </si>
  <si>
    <t>สกลนคร</t>
  </si>
  <si>
    <t>นิคมน้ำอูน</t>
  </si>
  <si>
    <t>นครพนม</t>
  </si>
  <si>
    <t>วังยาง</t>
  </si>
  <si>
    <t>เลย</t>
  </si>
  <si>
    <t>นาแห้ว</t>
  </si>
  <si>
    <t>บึงกาฬ</t>
  </si>
  <si>
    <t>บุ่งคล้า</t>
  </si>
  <si>
    <t>นาทม</t>
  </si>
  <si>
    <t>ประจักษ์ศิลปาคม</t>
  </si>
  <si>
    <t>กู่แก้ว</t>
  </si>
  <si>
    <t>สระใคร</t>
  </si>
  <si>
    <t>เต่างอย</t>
  </si>
  <si>
    <t>หนองหิน</t>
  </si>
  <si>
    <t>หนองแสง</t>
  </si>
  <si>
    <t>รัตนวาปี</t>
  </si>
  <si>
    <t>ภูเรือ</t>
  </si>
  <si>
    <t>เฝ้าไร่</t>
  </si>
  <si>
    <t>นายูง</t>
  </si>
  <si>
    <t>ศรีเชียงใหม่</t>
  </si>
  <si>
    <t>ปลาปาก</t>
  </si>
  <si>
    <t>พิบูลย์รักษ์</t>
  </si>
  <si>
    <t>นาด้วง</t>
  </si>
  <si>
    <t>สร้างคอม</t>
  </si>
  <si>
    <t>ท่าอุเทน</t>
  </si>
  <si>
    <t>บ้านแพง</t>
  </si>
  <si>
    <t>สังคม</t>
  </si>
  <si>
    <t>ไชยวาน</t>
  </si>
  <si>
    <t>ภูหลวง</t>
  </si>
  <si>
    <t>กุดบาก</t>
  </si>
  <si>
    <t>โพนสวรรค์</t>
  </si>
  <si>
    <t>ทุ่งฝน</t>
  </si>
  <si>
    <t>เจริญศิลป์</t>
  </si>
  <si>
    <t>นาหว้า</t>
  </si>
  <si>
    <t>ศรีวิไล</t>
  </si>
  <si>
    <t>โพนนาแก้ว</t>
  </si>
  <si>
    <t>วาริชภูมิ</t>
  </si>
  <si>
    <t>เอราวัณ</t>
  </si>
  <si>
    <t>หนองบัวลำภู</t>
  </si>
  <si>
    <t>นาวังฯ</t>
  </si>
  <si>
    <t>เรณูนคร</t>
  </si>
  <si>
    <t>กุสุมาลย์</t>
  </si>
  <si>
    <t>ศรีธาตุ</t>
  </si>
  <si>
    <t>ท่าลี่</t>
  </si>
  <si>
    <t>คำตากล้า</t>
  </si>
  <si>
    <t>โคกศรีสุพรรณ</t>
  </si>
  <si>
    <t>ปากชม</t>
  </si>
  <si>
    <t>ภูกระดึง</t>
  </si>
  <si>
    <t>บึงโขงหลง</t>
  </si>
  <si>
    <t>โนนสัง</t>
  </si>
  <si>
    <t>โนนสะอาด</t>
  </si>
  <si>
    <t>ปากคาด</t>
  </si>
  <si>
    <t>ธาตุพนม</t>
  </si>
  <si>
    <t>พรเจริญ</t>
  </si>
  <si>
    <t>ผาขาว</t>
  </si>
  <si>
    <t>วังสามหมอ</t>
  </si>
  <si>
    <t>นาแก</t>
  </si>
  <si>
    <t>โซ่พิสัย</t>
  </si>
  <si>
    <t>หนองวัวซอ</t>
  </si>
  <si>
    <t>สุวรรณคูหา</t>
  </si>
  <si>
    <t>กุดจับ</t>
  </si>
  <si>
    <t>เชียงคาน</t>
  </si>
  <si>
    <t>น้ำโสม</t>
  </si>
  <si>
    <t>ศรีสงคราม</t>
  </si>
  <si>
    <t>นากลาง</t>
  </si>
  <si>
    <t>ด่านซ้าย</t>
  </si>
  <si>
    <t>พังโคน</t>
  </si>
  <si>
    <t>เซกา</t>
  </si>
  <si>
    <t>อากาศอำนวย</t>
  </si>
  <si>
    <t>โพนพิสัย</t>
  </si>
  <si>
    <t>ศรีบุญเรือง</t>
  </si>
  <si>
    <t>เพ็ญ</t>
  </si>
  <si>
    <t>วังสะพุง</t>
  </si>
  <si>
    <t>หนองหาน</t>
  </si>
  <si>
    <t>บ้านผือ</t>
  </si>
  <si>
    <t>บ้านดุง</t>
  </si>
  <si>
    <t>วานรนิวาส</t>
  </si>
  <si>
    <t>กุมภวาปี</t>
  </si>
  <si>
    <t>สว่างแดนดิน</t>
  </si>
  <si>
    <t>ท่าบ่อ</t>
  </si>
  <si>
    <t>ประจักษ์</t>
  </si>
  <si>
    <t>พระอาจารย์แบนฯ</t>
  </si>
  <si>
    <t>พระอาจารย์ฝั้น</t>
  </si>
  <si>
    <t>กลุ่ม 1</t>
  </si>
  <si>
    <t>รายได้(บาท)/ปชก.</t>
  </si>
  <si>
    <t>&gt;Mean-1SD</t>
  </si>
  <si>
    <t>เหมาจ่ายรายหัว UC</t>
  </si>
  <si>
    <t>เรียกเก็บUC/กองทุนUC/EMS/Covid</t>
  </si>
  <si>
    <t>ประกันสังคม</t>
  </si>
  <si>
    <t>ข้าราชการ</t>
  </si>
  <si>
    <t>พรบ.</t>
  </si>
  <si>
    <t>ชำระเงินเอง</t>
  </si>
  <si>
    <t>งบบุคลากร</t>
  </si>
  <si>
    <t>ค่าเฉลี่ยของกลุ่ม</t>
  </si>
  <si>
    <t>mean-1SD</t>
  </si>
  <si>
    <t>กลุ่ม 2</t>
  </si>
  <si>
    <t>กลุ่ม 3</t>
  </si>
  <si>
    <t>กลุ่ม 4</t>
  </si>
  <si>
    <t>กลุ่ม 5</t>
  </si>
  <si>
    <t>กลุ่ม 6</t>
  </si>
  <si>
    <t>กลุ่ม 7</t>
  </si>
  <si>
    <t>กลุ่ม 8</t>
  </si>
  <si>
    <t>กลุ่ม 9</t>
  </si>
  <si>
    <t>กลุ่ม 10</t>
  </si>
  <si>
    <t>กลุ่ม 11</t>
  </si>
  <si>
    <t>กลุ่ม 12</t>
  </si>
  <si>
    <t>กลุ่ม 13</t>
  </si>
  <si>
    <t>11050</t>
  </si>
  <si>
    <t>11016</t>
  </si>
  <si>
    <t>11033</t>
  </si>
  <si>
    <t>28778</t>
  </si>
  <si>
    <t>11094</t>
  </si>
  <si>
    <t>40840</t>
  </si>
  <si>
    <t>รหัส</t>
  </si>
  <si>
    <t>25058</t>
  </si>
  <si>
    <t>25059</t>
  </si>
  <si>
    <t>21356</t>
  </si>
  <si>
    <t>11100</t>
  </si>
  <si>
    <t>11107</t>
  </si>
  <si>
    <t>11040</t>
  </si>
  <si>
    <t>11041</t>
  </si>
  <si>
    <t>11043</t>
  </si>
  <si>
    <t>11046</t>
  </si>
  <si>
    <t>11047</t>
  </si>
  <si>
    <t>11048</t>
  </si>
  <si>
    <t>11049</t>
  </si>
  <si>
    <t>10704</t>
  </si>
  <si>
    <t>10991</t>
  </si>
  <si>
    <t>10992</t>
  </si>
  <si>
    <t>10993</t>
  </si>
  <si>
    <t>10994</t>
  </si>
  <si>
    <t>23367</t>
  </si>
  <si>
    <t>10671</t>
  </si>
  <si>
    <t>11013</t>
  </si>
  <si>
    <t>11014</t>
  </si>
  <si>
    <t>11015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</si>
  <si>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</si>
  <si>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</si>
  <si>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</si>
  <si>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</si>
  <si>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</si>
  <si>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</si>
  <si>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</si>
  <si>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</si>
  <si>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</si>
  <si>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</si>
  <si>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</si>
  <si>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</si>
  <si>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</si>
  <si>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11446</t>
  </si>
  <si>
    <t>10705</t>
  </si>
  <si>
    <t>11030</t>
  </si>
  <si>
    <t>11031</t>
  </si>
  <si>
    <t>11032</t>
  </si>
  <si>
    <t>11034</t>
  </si>
  <si>
    <t>11035</t>
  </si>
  <si>
    <t>11036</t>
  </si>
  <si>
    <t>11037</t>
  </si>
  <si>
    <t>11038</t>
  </si>
  <si>
    <t>11039</t>
  </si>
  <si>
    <t>11447</t>
  </si>
  <si>
    <t>14133</t>
  </si>
  <si>
    <t>28861</t>
  </si>
  <si>
    <t>10706</t>
  </si>
  <si>
    <t>11042</t>
  </si>
  <si>
    <t>11044</t>
  </si>
  <si>
    <t>11045</t>
  </si>
  <si>
    <t>11448</t>
  </si>
  <si>
    <t>28811</t>
  </si>
  <si>
    <t>28815</t>
  </si>
  <si>
    <t>10710</t>
  </si>
  <si>
    <t>11089</t>
  </si>
  <si>
    <t>11090</t>
  </si>
  <si>
    <t>11091</t>
  </si>
  <si>
    <t>11092</t>
  </si>
  <si>
    <t>11093</t>
  </si>
  <si>
    <t>11095</t>
  </si>
  <si>
    <t>11096</t>
  </si>
  <si>
    <t>11097</t>
  </si>
  <si>
    <t>11098</t>
  </si>
  <si>
    <t>11099</t>
  </si>
  <si>
    <t>11101</t>
  </si>
  <si>
    <t>11102</t>
  </si>
  <si>
    <t>11103</t>
  </si>
  <si>
    <t>11450</t>
  </si>
  <si>
    <t>21323</t>
  </si>
  <si>
    <t>10711</t>
  </si>
  <si>
    <t>11104</t>
  </si>
  <si>
    <t>11105</t>
  </si>
  <si>
    <t>11106</t>
  </si>
  <si>
    <t>11108</t>
  </si>
  <si>
    <t>11109</t>
  </si>
  <si>
    <t>11110</t>
  </si>
  <si>
    <t>11111</t>
  </si>
  <si>
    <t>11112</t>
  </si>
  <si>
    <t>11451</t>
  </si>
  <si>
    <t>กลุ่มที่</t>
  </si>
  <si>
    <t>รวมค่าใช้จ่าย/RW</t>
  </si>
  <si>
    <t>สูตรคำนวนข้อมูลหมวดรายได้</t>
  </si>
  <si>
    <t>หมวดรายได้</t>
  </si>
  <si>
    <t xml:space="preserve">  = รายได้ในหมวดเหมาจ่ายรายหัว UC หารด้วยประชากร UC ในพื้นที่รับผิดชอบ</t>
  </si>
  <si>
    <t xml:space="preserve"> = (รายได้(บาท)/ปชก.ในหมวดเหมาจ่ายรายหัว UC ของร.พ. - ค่าเฉลี่ยรายได้(บาท)/ปชก.ในหมวดเหมาจ่ายรายหัว UC ของกลุ่มร.พ.นั้น) คูณ 100 หารด้วยค่าเฉลี่ยรายได้(บาท)/ปชก.ในหมวดเหมาจ่ายรายหัว UC ของกลุ่มร.พ.นั้น</t>
  </si>
  <si>
    <t>เรียกเก็บUC/กองทุนUC/EMS</t>
  </si>
  <si>
    <t xml:space="preserve">  = รายได้ในหมวดเรียกเก็บUC/กองทุนUC/EMS หารด้วยประชากร UC ในพื้นที่รับผิดชอบ</t>
  </si>
  <si>
    <t xml:space="preserve"> = (รายได้(บาท)/ปชก.ในหมวดเรียกเก็บUC/กองทุนUC/EMS ของร.พ. - ค่าเฉลี่ยรายได้(บาท)/ปชก.ในหมวดเรียกเก็บUC/กองทุนUC/EMS ของกลุ่มร.พ.นั้น) คูณ 100 หารด้วยค่าเฉลี่ยรายได้(บาท)/ปชก.ในหมวดเรียกเก็บUC/กองทุนUC/EMS ของกลุ่มร.พ.นั้น</t>
  </si>
  <si>
    <t xml:space="preserve">  = รายได้ในหมวดประกันสังคม หารด้วยประชากรประกันสังคมในพื้นที่รับผิดชอบ</t>
  </si>
  <si>
    <t xml:space="preserve"> = (รายได้(บาท)/ปชก.ในหมวดประกันสังคมของร.พ. - ค่าเฉลี่ยรายได้(บาท)/ปชก.ในหมวดประกันสังคมของกลุ่มร.พ.นั้น) คูณ 100 หารด้วยค่าเฉลี่ยรายได้(บาท)/ปชก.ในหมวดประกันสังคมของกลุ่มร.พ.นั้น</t>
  </si>
  <si>
    <t xml:space="preserve">  = รายได้ในหมวดข้าราชการ หารด้วยประชากรข้าราชการในพื้นที่รับผิดชอบ</t>
  </si>
  <si>
    <t xml:space="preserve"> = (รายได้(บาท)/ปชก.ในหมวดข้าราชการของร.พ. - ค่าเฉลี่ยรายได้(บาท)/ปชก.ในหมวดข้าราชการของกลุ่มร.พ.นั้น) คูณ 100 หารด้วยค่าเฉลี่ยรายได้(บาท)/ปชก.ในหมวดข้าราชการของกลุ่มร.พ.นั้น</t>
  </si>
  <si>
    <t xml:space="preserve">  = รายได้ในหมวดพรบ. หารด้วยประชากรทุกสิทธิ์ในพื้นที่รับผิดชอบ</t>
  </si>
  <si>
    <t xml:space="preserve"> = (รายได้(บาท)/ปชก.ในหมวดพรบ.ของร.พ. - ค่าเฉลี่ยรายได้(บาท)/ปชก.ในหมวดพรบ.ของกลุ่มร.พ.นั้น) คูณ 100 หารด้วยค่าเฉลี่ยรายได้(บาท)/ปชก.ในหมวดพรบ.ของกลุ่มร.พ.นั้น</t>
  </si>
  <si>
    <t xml:space="preserve">  = รายได้ในหมวดชำระเงินเอง หารด้วยประชากรทุกสิทธิ์ในพื้นที่รับผิดชอบ</t>
  </si>
  <si>
    <t xml:space="preserve"> = (รายได้(บาท)/ปชก.ในหมวดชำระเงินเองของร.พ. - ค่าเฉลี่ยรายได้(บาท)/ปชก.ในหมวดชำระเงินเองของกลุ่มร.พ.นั้น) คูณ 100 หารด้วยค่าเฉลี่ยรายได้(บาท)/ปชก.ในหมวดชำระเงินเองของกลุ่มร.พ.นั้น</t>
  </si>
  <si>
    <t xml:space="preserve">  = รายได้ในหมวดงบบุคลากร หารด้วยประชากร UC ในพื้นที่รับผิดชอบ</t>
  </si>
  <si>
    <t xml:space="preserve"> = (รายได้(บาท)/ปชก.ในหมวดงบบุคลากรของร.พ. - ค่าเฉลี่ยรายได้(บาท)/ปชก.ในหมวดงบบุคลากรของกลุ่มร.พ.นั้น) คูณ 100 หารด้วยค่าเฉลี่ยรายได้(บาท)/ปชก.ในหมวดงบบุคลากรของกลุ่มร.พ.นั้น</t>
  </si>
  <si>
    <t>Rw รวมคิดแบบ quick method = (จำนวน visit ผู้ป่วยนอก/ค่า factor) + rw ผู้ป่วยใน</t>
  </si>
  <si>
    <t>สูตรหา:</t>
  </si>
  <si>
    <t>1SD</t>
  </si>
  <si>
    <t>mean+1SD</t>
  </si>
  <si>
    <t>สิทธิ UC</t>
  </si>
  <si>
    <t>OP Visit รวม</t>
  </si>
  <si>
    <t>สิทธิอื่นๆ</t>
  </si>
  <si>
    <t>สิทธิข้าราชการ</t>
  </si>
  <si>
    <t>สิทธิประกันสังคม</t>
  </si>
  <si>
    <t>IPD</t>
  </si>
  <si>
    <t>OPD (จำนวนครั้ง)</t>
  </si>
  <si>
    <t xml:space="preserve">จำนวนประชากรแยกตามสิทธิ (คน) </t>
  </si>
  <si>
    <t xml:space="preserve">ประชากรทั้งหมด </t>
  </si>
  <si>
    <t>กลุ่ม</t>
  </si>
  <si>
    <t>จ.หนองคาย</t>
  </si>
  <si>
    <t>จ.นครพนม</t>
  </si>
  <si>
    <t>จ.เลย</t>
  </si>
  <si>
    <t>จ.หนองบัวลำภู</t>
  </si>
  <si>
    <t>จ.บึงกาฬ</t>
  </si>
  <si>
    <t>จ.อุดรธานี</t>
  </si>
  <si>
    <t>จ.สกลนคร</t>
  </si>
  <si>
    <t xml:space="preserve">เลย </t>
  </si>
  <si>
    <t>นาวัง</t>
  </si>
  <si>
    <t>ด่านซาย</t>
  </si>
  <si>
    <t>งบทดลองเบื้องต้น</t>
  </si>
  <si>
    <t xml:space="preserve">นายูง </t>
  </si>
  <si>
    <t>พระอาจารย์แบน</t>
  </si>
  <si>
    <t>CodeL1</t>
  </si>
  <si>
    <t>Account1</t>
  </si>
  <si>
    <t>บึงกาฬ,รพท.</t>
  </si>
  <si>
    <t>พรเจริญ,รพช.</t>
  </si>
  <si>
    <t>โซ่พิสัย,รพช.</t>
  </si>
  <si>
    <t>เซกา,รพช.</t>
  </si>
  <si>
    <t>ปากคาด,รพช.</t>
  </si>
  <si>
    <t>บึงโขงหลง,รพช.</t>
  </si>
  <si>
    <t>ศรีวิไล,รพช.</t>
  </si>
  <si>
    <t>บุ่งคล้า,รพช.</t>
  </si>
  <si>
    <t>หนองบัวลำภู,รพท.</t>
  </si>
  <si>
    <t>นากลาง,รพช.</t>
  </si>
  <si>
    <t>โนนสัง,รพช.</t>
  </si>
  <si>
    <t>ศรีบุญเรือง,รพช.</t>
  </si>
  <si>
    <t>สุวรรณคูหา,รพช.</t>
  </si>
  <si>
    <t>นาวัง เฉลิมพระเกียรติ 80 พรรษา,รพช.</t>
  </si>
  <si>
    <t>อุดรธานี,รพศ.</t>
  </si>
  <si>
    <t>กุดจับ,รพช.</t>
  </si>
  <si>
    <t>หนองวัวซอ,รพช.</t>
  </si>
  <si>
    <t>กุมภวาปี,รพท.</t>
  </si>
  <si>
    <t>ห้วยเกิ้ง,รพช.</t>
  </si>
  <si>
    <t>โนนสะอาด,รพช.</t>
  </si>
  <si>
    <t>หนองหาน,รพช.</t>
  </si>
  <si>
    <t>ทุ่งฝน,รพช.</t>
  </si>
  <si>
    <t>ไชยวาน,รพช.</t>
  </si>
  <si>
    <t>ศรีธาตุ,รพช.</t>
  </si>
  <si>
    <t>วังสามหมอ,รพช.</t>
  </si>
  <si>
    <t>บ้านผือ,รพช.</t>
  </si>
  <si>
    <t>น้ำโสม,รพช.</t>
  </si>
  <si>
    <t>เพ็ญ,รพช.</t>
  </si>
  <si>
    <t>สร้างคอม,รพช.</t>
  </si>
  <si>
    <t>หนองแสง,รพช.</t>
  </si>
  <si>
    <t>นายูง,รพช.</t>
  </si>
  <si>
    <t>พิบูลย์รักษ์,รพช.</t>
  </si>
  <si>
    <t>สมเด็จพระยุพราชบ้านดุง,รพช.</t>
  </si>
  <si>
    <t>กู่แก้ว,รพช.</t>
  </si>
  <si>
    <t>ประจักษ์ศิลปาคม,รพช.</t>
  </si>
  <si>
    <t>เลย,รพท.</t>
  </si>
  <si>
    <t>นาด้วง,รพช.</t>
  </si>
  <si>
    <t>เชียงคาน,รพช.</t>
  </si>
  <si>
    <t>ปากชม,รพช.</t>
  </si>
  <si>
    <t>นาแห้ว,รพช.</t>
  </si>
  <si>
    <t>ภูเรือ,รพช.</t>
  </si>
  <si>
    <t>ท่าลี่,รพช.</t>
  </si>
  <si>
    <t>วังสะพุง,รพช.</t>
  </si>
  <si>
    <t>ภูกระดึง,รพช.</t>
  </si>
  <si>
    <t>ภูหลวง,รพช.</t>
  </si>
  <si>
    <t>ผาขาว,รพช.</t>
  </si>
  <si>
    <t>สมเด็จพระยุพราชด่านซ้าย,รพช.</t>
  </si>
  <si>
    <t>เอราวัณ,รพช.</t>
  </si>
  <si>
    <t>หนองหิน,รพช.</t>
  </si>
  <si>
    <t>หนองคาย,รพท.</t>
  </si>
  <si>
    <t>โพนพิสัย,รพช.</t>
  </si>
  <si>
    <t>ศรีเชียงใหม่,รพช.</t>
  </si>
  <si>
    <t>สังคม,รพช.</t>
  </si>
  <si>
    <t>สมเด็จพระยุพราชท่าบ่อ,รพท.</t>
  </si>
  <si>
    <t>สระใคร,รพช.</t>
  </si>
  <si>
    <t>โพธิ์ตาก,รพช.</t>
  </si>
  <si>
    <t>เฝ้าไร่,รพช.</t>
  </si>
  <si>
    <t>รัตนวาปี,รพช.</t>
  </si>
  <si>
    <t>สกลนคร,รพศ.</t>
  </si>
  <si>
    <t>กุสุมาลย์,รพช.</t>
  </si>
  <si>
    <t>กุดบาก,รพช.</t>
  </si>
  <si>
    <t>พระอาจารย์ฝั้นอาจาโร,รพช.</t>
  </si>
  <si>
    <t>พังโคน,รพช.</t>
  </si>
  <si>
    <t>วาริชภูมิ,รพช.</t>
  </si>
  <si>
    <t>นิคมน้ำอูน,รพช.</t>
  </si>
  <si>
    <t>วานรนิวาส,รพท.</t>
  </si>
  <si>
    <t>คำตากล้า,รพช.</t>
  </si>
  <si>
    <t>อากาศอำนวย,รพช.</t>
  </si>
  <si>
    <t>เต่างอย,รพช.</t>
  </si>
  <si>
    <t>โคกศรีสุพรรณ,รพช.</t>
  </si>
  <si>
    <t>เจริญศิลป์,รพช.</t>
  </si>
  <si>
    <t>โพนนาแก้ว,รพช.</t>
  </si>
  <si>
    <t>สมเด็จพระยุพราชสว่างแดนดิน,รพท.</t>
  </si>
  <si>
    <t>พระอาจารย์แบน  ธนากโร,รพช.</t>
  </si>
  <si>
    <t>นครพนม,รพท.</t>
  </si>
  <si>
    <t>ปลาปาก,รพช.</t>
  </si>
  <si>
    <t>ท่าอุเทน,รพช.</t>
  </si>
  <si>
    <t>บ้านแพง,รพช.</t>
  </si>
  <si>
    <t>นาทม,รพช.</t>
  </si>
  <si>
    <t>เรณูนคร,รพช.</t>
  </si>
  <si>
    <t>นาแก,รพช.</t>
  </si>
  <si>
    <t>ศรีสงคราม,รพช.</t>
  </si>
  <si>
    <t>นาหว้า,รพช.</t>
  </si>
  <si>
    <t>โพนสวรรค์,รพช.</t>
  </si>
  <si>
    <t>สมเด็จพระยุพราชธาตุพนม,รพช.</t>
  </si>
  <si>
    <t>วังยาง,รพช.</t>
  </si>
  <si>
    <t>รายได้ค่าธรรมเนียมการบริการอื่น</t>
  </si>
  <si>
    <t>รายได้ค่าเช่าอสังหาริมทรัพย์จากบุคคลภายนอก</t>
  </si>
  <si>
    <t>รายได้แผ่นดิน-ค่าขายของเบ็ดเตล็ด</t>
  </si>
  <si>
    <t>รายได้ดอกเบี้ยเงินฝากที่สถาบันการเงิน</t>
  </si>
  <si>
    <t>รายรับจากการขายอาคารและสิ่งปลูกสร้าง</t>
  </si>
  <si>
    <t>รายรับจากการขายครุภัณฑ์</t>
  </si>
  <si>
    <t>รายได้เงินเหลือจ่ายปีเก่า/รายที่ไม่ใช่ภาษีอื่น</t>
  </si>
  <si>
    <t>บัญชีรายได้ที่ไม่ใช่ภาษีอื่น</t>
  </si>
  <si>
    <t>รายได้แผ่นดิน-ค่าปรับอื่นจ่ายคืน</t>
  </si>
  <si>
    <t>รายได้ค่าสิ่งส่งตรวจ - บุคคลภายนอก</t>
  </si>
  <si>
    <t>รายได้ค่าตรวจสุขภาพ - บุคคลภายนอก</t>
  </si>
  <si>
    <t>รายได้ค่าสิ่งส่งตรวจ - หน่วยงานภาครัฐ</t>
  </si>
  <si>
    <t>รายได้ค่าตรวจสุขภาพ-หน่วยงานภาครัฐ</t>
  </si>
  <si>
    <t>รายได้จากระบบปฏิบัติการฉุกเฉิน (EMS)</t>
  </si>
  <si>
    <t>รายได้ค่ารักษาเบิกต้นสังกัด OP</t>
  </si>
  <si>
    <t>รายได้ค่ารักษาเบิกต้นสังกัด IP</t>
  </si>
  <si>
    <t>รายได้ค่ารักษาชำระเงิน OP</t>
  </si>
  <si>
    <t>รายได้ค่ารักษาชำระเงิน IP</t>
  </si>
  <si>
    <t>รายได้ค่ารักษาเบิกจ่ายตรงกรมบัญชีกลาง OP</t>
  </si>
  <si>
    <t>รายได้ค่ารักษาเบิกจ่ายตรงกรมบัญชีกลาง IP</t>
  </si>
  <si>
    <t>รายได้ค่ารักษา พรบ.รถ OP</t>
  </si>
  <si>
    <t>รายได้ค่ารักษา พรบ.รถ IP</t>
  </si>
  <si>
    <t>รายได้ค่ารักษาเบิกจ่ายตรง - อปท.รูปแบบพิเศษ OP</t>
  </si>
  <si>
    <t>รายได้ค่ารักษา UC - OP นอก CUP ในจังหวัด</t>
  </si>
  <si>
    <t>รายได้กองทุน UC (งบลงทุน)</t>
  </si>
  <si>
    <t>รายได้กองทุน UC - OP แบบเหมาจ่ายต่อผู้มีสิทธิ</t>
  </si>
  <si>
    <t>รายได้กองทุน UC - P&amp;P แบบเหมาจ่ายต่อผู้มีสิทธิ</t>
  </si>
  <si>
    <t>รายได้กองทุน UC เฉพาะโรคอื่น</t>
  </si>
  <si>
    <t>ส่วนต่างค่ารักษาที่สูงกว่าเหมาจ่ายรายหัว - กองทุน UC OP</t>
  </si>
  <si>
    <t>ส่วนต่างค่ารักษาที่สูงกว่าข้อตกลงในการตามจ่าย UC OP</t>
  </si>
  <si>
    <t>ส่วนต่างค่ารักษาที่ต่ำกว่าข้อตกลงในการตามจ่าย UC OP</t>
  </si>
  <si>
    <t>รายได้กองทุน UC (CF)</t>
  </si>
  <si>
    <t>รายได้ค่ารักษา UC - IP  บริการกรณีเฉพาะ (CR)</t>
  </si>
  <si>
    <t>รายได้จากการยกหนี้กรณีส่งต่อผู้ป่วยระหว่างรพ.</t>
  </si>
  <si>
    <t>ส่วนต่างค่ารักษาที่สูงกว่าเหมาจ่ายรายหัว - กองทุน UC P&amp;P</t>
  </si>
  <si>
    <t>รายได้ค่ารักษา OP Refer</t>
  </si>
  <si>
    <t>ส่วนปรับลดค่าแรง OP</t>
  </si>
  <si>
    <t>ส่วนปรับลดค่าแรง IP</t>
  </si>
  <si>
    <t>ส่วนปรับลดค่าแรง PP</t>
  </si>
  <si>
    <t>รายได้กองทุนประกันสังคม</t>
  </si>
  <si>
    <t>รายได้ค่ารักษาประกันสังคม-กองทุนทดแทน</t>
  </si>
  <si>
    <t>รายได้ค่ารักษาประกันสังคม 72 ชั่วโมงแรก</t>
  </si>
  <si>
    <t>รายได้ค่ารักษาประกันสังคม-ค่าใช้จ่ายสูง/อุบัติเหตุ/ฉุกเฉิน OP</t>
  </si>
  <si>
    <t>รายได้ค่ารักษาประกันสังคม-ค่าใช้จ่ายสูง IP</t>
  </si>
  <si>
    <t>ส่วนต่างค่ารักษาที่สูงกว่าเหมาจ่ายรายหัว - กองทุนประกันสังคม - OP</t>
  </si>
  <si>
    <t>ส่วนต่างค่ารักษาที่สูงกว่าข้อตกลงตามหลักเกณฑ์การจ่าย - กองทุนประกันสังคม - IP</t>
  </si>
  <si>
    <t>ส่วนต่างค่ารักษาที่สูงกว่าข้อตกลงในการจ่ายตาม กองทุนประกันสังคม</t>
  </si>
  <si>
    <t>รายได้ค่าบริหารจัดการประกันสังคม</t>
  </si>
  <si>
    <t>รายได้ค่าตอบแทนและพัฒนากิจการ</t>
  </si>
  <si>
    <t>รายได้กองทุนแรงงานต่างด้าว</t>
  </si>
  <si>
    <t>รายได้ค่ารักษาแรงงานต่างด้าว OP</t>
  </si>
  <si>
    <t>รายได้ค่ารักษาแรงงานต่างด้าว IP</t>
  </si>
  <si>
    <t>ส่วนต่างค่ารักษาที่สูงกว่ากองทุนเหมาจ่ายรายหัว - กองทุนแรงงานต่างด้าว - OP</t>
  </si>
  <si>
    <t>ส่วนต่างค่ารักษาที่สูงกว่ากองทุนเหมาจ่ายรายหัว - กองทุนแรงงานต่างด้าว - IP</t>
  </si>
  <si>
    <t>รายได้ค่ารักษาแรงงานต่างด้าว - เบิกจากส่วนกลาง OP</t>
  </si>
  <si>
    <t>ส่วนต่างค่ารักษาที่ต่ำกว่าข้อตกลงในการจ่ายตาม DRG - แรงงานต่างด้าว - IP</t>
  </si>
  <si>
    <t>รายได้ค่ารักษาแรงงานต่างด้าว IP นอก CUP</t>
  </si>
  <si>
    <t>รายได้ค่ารักษาแรงงานต่างด้าว - เบิกจากส่วนกลาง IP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</si>
  <si>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</si>
  <si>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รายได้ค่าตรวจสุขภาพแรงงานต่างด้าว</t>
  </si>
  <si>
    <t>รายได้ค่าบริหารจัดการแรงงานต่างด้าว</t>
  </si>
  <si>
    <t>รายได้แรงงานต่างด้าว- ค่าบริการทางการแพทย์(P&amp;P)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</si>
  <si>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</si>
  <si>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รายได้ค่ารักษาบุคคลที่มีปัญหาสถานะและสิทธิ OP นอก CUP</t>
  </si>
  <si>
    <t>รายได้ค่ารักษาบุคคลที่มีปัญหาสถานะและสิทธิ  - เบิกจากส่วนกลาง OP</t>
  </si>
  <si>
    <t>ส่วนต่างค่ารักษาที่สูงกว่าข้อตกลงในการจ่ายตาม DRG บุคคลที่มีปัญหาสถานะและสิทธิ</t>
  </si>
  <si>
    <t>ส่วนต่างค่ารักษาที่ต่ำกว่าข้อตกลงในการจ่ายตาม DRG บุคคลที่มีปัญหาสถานะและสิทธิ</t>
  </si>
  <si>
    <t>รายได้ค่ารักษา-บุคคลที่มีปัญหาสถานะและสิทธิ OP ใน CUP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</si>
  <si>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</si>
  <si>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รายได้เงินอุดหนุนเหมาจ่ายรายหัวสำหรับบุคคลที่มีปัญหาสถานะและสิทธิ</t>
  </si>
  <si>
    <t>รายได้เงินนอกงบประมาณ</t>
  </si>
  <si>
    <t>รายได้ค่าเช่าอสังหาริมทรัพย์</t>
  </si>
  <si>
    <t>รายได้ค่าเช่าอื่น</t>
  </si>
  <si>
    <t>รายได้จากการช่วยเหลือเพื่อการดำเนินงานจาก อปท.</t>
  </si>
  <si>
    <t>รายได้จากการช่วยเหลือเพื่อการลงทุนจากอปท.</t>
  </si>
  <si>
    <t>รายได้จากการช่วยเหลือเพื่อการลงทุนอื่น</t>
  </si>
  <si>
    <t>รายได้จากการรับบริจาค-เงินสดและรายการเทียบเท่าเงินสด</t>
  </si>
  <si>
    <t>รายได้จากการรับบริจาค-สินทรัพย์อื่น</t>
  </si>
  <si>
    <t>พักรับเงินงบอุดหนุน</t>
  </si>
  <si>
    <t>รายได้ดอกเบี้ยจากสถาบันการเงิน</t>
  </si>
  <si>
    <t>รายรับจากการขายวัสดุที่ใช้แล้ว</t>
  </si>
  <si>
    <t>บัญชีรายได้ระหว่างหน่วยงาน - หน่วยงานรับเงินงบบุคลากรจากรัฐบาล</t>
  </si>
  <si>
    <t>บัญชีรายได้ระหว่างหน่วยงาน - หน่วยงานรับเงินงบลงทุนจากรัฐบาล</t>
  </si>
  <si>
    <t>บัญชีรายได้ระหว่างหน่วยงาน - หน่วยงานรับเงินงบดำเนินงานจากรัฐบาล</t>
  </si>
  <si>
    <t>บัญชีรายได้ระหว่างหน่วยงาน - หน่วยงานรับเงินงบอุดหนุนจากรัฐบาล</t>
  </si>
  <si>
    <t>บัญชีรายได้ระหว่างหน่วยงาน - หน่วยงานรับเงินงบรายจ่ายอื่นจากรัฐบาล</t>
  </si>
  <si>
    <t>บัญชีรายได้ระหว่างหน่วยงาน - หน่วยงานรับเงินงบกลางจากรัฐบาล</t>
  </si>
  <si>
    <t>บัญชีรายได้ระหว่างหน่วยงาน - หน่วยงานรับเงินกู้จากรัฐบาล</t>
  </si>
  <si>
    <t>รายได้ระหว่างหน่วยงาน - หน่วยงานรับเงินถอนคืนรายได้จากรัฐบาล</t>
  </si>
  <si>
    <t>หนี้สูญได้รับคืน</t>
  </si>
  <si>
    <t>รายได้ค่าปรับ</t>
  </si>
  <si>
    <t>รายได้ค่าวัสดุ/อุปกรณ์/น้ำยา-หน่วยงานภาครัฐ</t>
  </si>
  <si>
    <t>รายได้ค่าวัสดุ/อุปกรณ์/น้ำยา-บุคคลภายนอก</t>
  </si>
  <si>
    <t>รายได้ค่าใบรับรองแพทย์</t>
  </si>
  <si>
    <t>รายได้จากเงินโครงการผลิตแพทย์</t>
  </si>
  <si>
    <t>รายได้จากโครงการผลิตบุคลากรทางการแพทย์</t>
  </si>
  <si>
    <t>รายได้ลักษณะอื่น</t>
  </si>
  <si>
    <t>รายได้ค่าธรรมเนียม</t>
  </si>
  <si>
    <t>รายได้อื่น - เงินงบประมาณงบเงินกู้จากรัฐบาลรับโอนจาก สสจ./รพศ./รพช./รพ.สต.</t>
  </si>
  <si>
    <t>รายได้ค่าธรรมเนียม UC</t>
  </si>
  <si>
    <t>เงินเดือนข้าราชการ(บริการ)</t>
  </si>
  <si>
    <t>เงินเดือนข้าราชการ(สนับสนุน)</t>
  </si>
  <si>
    <t>เงินประจำตำแหน่งวิชาชีพเฉพาะ(บริการ)</t>
  </si>
  <si>
    <t>ค่าล่วงเวลา(สนับสนุน)</t>
  </si>
  <si>
    <t>เงินตอบแทนพิเศษของข้าราชการผู้ได้รับเงินเดือนถึงขั้นสูงสุดของอันดับ(บริการ)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</si>
  <si>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</si>
  <si>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</si>
  <si>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</si>
  <si>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ค่าจ้างประจำ(บริการ)</t>
  </si>
  <si>
    <t>ค่าจ้างประจำ(สนับสนุน)</t>
  </si>
  <si>
    <t>ค่าจ้างชั่วคราว(บริการ)</t>
  </si>
  <si>
    <t>ค่าจ้างชั่วคราว(สนับสนุน)</t>
  </si>
  <si>
    <t>ค่าจ้างพนักงานกระทรวงสาธารณสุข (บริการ)</t>
  </si>
  <si>
    <t>ค่าจ้างพนักงานกระทรวงสาธารณสุข (สนับสนุน)</t>
  </si>
  <si>
    <t>ค่าจ้างเหมาบุคลากร (บริการ)</t>
  </si>
  <si>
    <t>ค่าจ้างเหมาบุคลากร (สนับสนุน)</t>
  </si>
  <si>
    <t>เงินค่าตอบแทนพนักงานราชการ (บริการ)</t>
  </si>
  <si>
    <t>เงินค่าตอบแทนพนักงานราชการ (สนับสนุน)</t>
  </si>
  <si>
    <t>เงินค่าครองชีพสำหรับข้าราชการ (บริการ)</t>
  </si>
  <si>
    <t>เงินค่าครองชีพสำหรับข้าราชการ(สนับสนุน)</t>
  </si>
  <si>
    <t>เงินค่าครองชีพสำหรับลูกจ้างประจำ(บริการ)</t>
  </si>
  <si>
    <t>เงินค่าครองชีพสำหรับลูกจ้างประจำ(สนับสนุน)</t>
  </si>
  <si>
    <t>เงินค่าครองชีพสำหรับพนักงานราชการ(บริการ)</t>
  </si>
  <si>
    <t>เงินค่าครองชีพสำหรับพนักงานราชการ(สนับสนุน)</t>
  </si>
  <si>
    <t>เงินตอบแทนรายเดือนสำหรับข้าราชการเท่ากับอัตราเงินประจำตำแหน่ง (บริการ)</t>
  </si>
  <si>
    <t>เงินตอบแทนชำนาญการพิเศษที่ไม่ใช่วิชาชีพ (สนับสนุน)</t>
  </si>
  <si>
    <t>เงินช่วยพิเศษกรณีเสียชีวิต (เงินงบประมาณ)</t>
  </si>
  <si>
    <t>เงินช่วยพิเศษกรณีเสียชีวิต (เงินนอกงบประมาณ)</t>
  </si>
  <si>
    <t>เงินทำขวัญข้าราชการและลูกจ้าง</t>
  </si>
  <si>
    <t>เงินชดเชยสมาชิก กบข.</t>
  </si>
  <si>
    <t>เงินสมทบ กบข.</t>
  </si>
  <si>
    <t>เงินสมทบ กสจ.</t>
  </si>
  <si>
    <t>เงินสมทบกองทุนประกันสังคมส่วนของนายจ้าง (เงินงบประมาณ)</t>
  </si>
  <si>
    <t>เงินสมทบกองทุนประกันสังคมส่วนของนายจ้าง (เงินนอกงบประมาณ)</t>
  </si>
  <si>
    <t>ค่าเช่าบ้าน</t>
  </si>
  <si>
    <t>เงินสมทบกองทุนสำรองเลี้ยงชีพพนักงานและเจ้าหน้าที่รัฐ (เงินนอกงบประมาณ)</t>
  </si>
  <si>
    <t>ค่าตอบแทนเงินเพิ่มพิเศษสำหรับผู้ปฏิบัติงานด้านการสาธารณสุข(พ.ต.ส.-เงินงบประมาณ)</t>
  </si>
  <si>
    <t>ค่าตอบแทนพิเศษชายแดนภาคใต้ (บริการ)</t>
  </si>
  <si>
    <t>เงินสมทบกองทุนทดแทน - เงินงบประมาณ</t>
  </si>
  <si>
    <t>เงินช่วยการศึกษาบุตร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</si>
  <si>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</si>
  <si>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</si>
  <si>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เงินช่วยเหลือค่ารักษาพยาบาลตามกฎหมายสงเคราะห์ข้าราชการ</t>
  </si>
  <si>
    <t>บำเหน็จตกทอด</t>
  </si>
  <si>
    <t>เงินช่วยพิเศษกรณีผู้รับบำนาญเสียชีวิต</t>
  </si>
  <si>
    <t>บำนาญตกทอด</t>
  </si>
  <si>
    <t>ค่าใช้จ่ายด้านการฝึกอบรม - ในประเทศ (เงินนอกงบประมาณ)</t>
  </si>
  <si>
    <t>วัสดุสำนักงานใช้ไป</t>
  </si>
  <si>
    <t>วัสดุยานพาหนะและขนส่งใช้ไป</t>
  </si>
  <si>
    <t>วัสดุไฟฟ้าและวิทยุใช้ไป</t>
  </si>
  <si>
    <t>วัสดุโฆษณาและเผยแพร่ใช้ไป</t>
  </si>
  <si>
    <t>วัสดุคอมพิวเตอร์ใช้ไป</t>
  </si>
  <si>
    <t>วัสดุงานบ้านงานครัวใช้ไป</t>
  </si>
  <si>
    <t>วัสดุก่อสร้างใช้ไป</t>
  </si>
  <si>
    <t>วัสดุอื่นใช้ไป</t>
  </si>
  <si>
    <t>สินค้าใช้ไป</t>
  </si>
  <si>
    <t>ค่าซ่อมแซมอาคารและสิ่งปลูกสร้าง</t>
  </si>
  <si>
    <t>ค่าซ่อมแซมครุภัณฑ์สำนักงาน</t>
  </si>
  <si>
    <t>ค่าซ่อมแซมครุภัณฑ์ยานพาหนะและขนส่ง</t>
  </si>
  <si>
    <t>ค่าซ่อมแซมครุภัณฑ์ไฟฟ้าและวิทยุ</t>
  </si>
  <si>
    <t>ค่าซ่อมแซมครุภัณฑ์โฆษณาและเผยแพร่</t>
  </si>
  <si>
    <t>ค่าซ่อมแซมครุภัณฑ์วิทยาศาสตร์และการแพทย์</t>
  </si>
  <si>
    <t>ค่าซ่อมแซมครุภัณฑ์คอมพิวเตอร์</t>
  </si>
  <si>
    <t>ค่าซ่อมแซมครุภัณฑ์อื่น</t>
  </si>
  <si>
    <t>ค่าจ้างเหมาบำรุงรักษาดูแลลิฟท์</t>
  </si>
  <si>
    <t>ค่าจ้างเหมาบำรุงรักษาสวนหย่อม</t>
  </si>
  <si>
    <t>ค่าจ้างเหมาบำรุงรักษาครุภัณฑ์วิทยาศาสตร์และการแพทย์</t>
  </si>
  <si>
    <t>ค่าจ้างเหมาบำรุงรักษาเครื่องปรับอากาศ</t>
  </si>
  <si>
    <t>ค่าจ้างเหมาซ่อมแซมบ้านพัก</t>
  </si>
  <si>
    <t>ค่าเชื้อเพลิง</t>
  </si>
  <si>
    <t>ค่าจ้างเหมาทำความสะอาด</t>
  </si>
  <si>
    <t>ค่าจ้างเหมาประกอบอาหารผู้ป่วย</t>
  </si>
  <si>
    <t>ค่าจ้างเหมารถ</t>
  </si>
  <si>
    <t>ค่าจ้างเหมาดูแลความปลอดภัย</t>
  </si>
  <si>
    <t>ค่าจ้างเหมาซักรีด</t>
  </si>
  <si>
    <t>ค่าจ้างเหมากำจัดขยะติดเชื้อ</t>
  </si>
  <si>
    <t>ค่าจ้างเหมาบริการทางการแพทย์</t>
  </si>
  <si>
    <t>ค่าจ้างเหมาบริการอื่น(สนับสนุน)</t>
  </si>
  <si>
    <t>ค่าจ้างตรวจทางห้องปฏิบัติการ (Lab)</t>
  </si>
  <si>
    <t>ค่าจ้างตรวจเอ็กซเรย์ (X-Ray)</t>
  </si>
  <si>
    <t>ค่าธรรมเนียมทางกฎหมาย</t>
  </si>
  <si>
    <t>ค่าธรรมเนียมธนาคาร</t>
  </si>
  <si>
    <t>ค่าไฟฟ้า</t>
  </si>
  <si>
    <t>ค่าน้ำประปาและน้ำบาดาล</t>
  </si>
  <si>
    <t>ค่าโทรศัพท์</t>
  </si>
  <si>
    <t>ค่าบริการสื่อสารและโทรคมนาคม</t>
  </si>
  <si>
    <t>ค่าไปรษณีย์และขนส่ง</t>
  </si>
  <si>
    <t>ค่าจ้างที่ปรึกษา</t>
  </si>
  <si>
    <t>ค่าเบี้ยประกันภัย</t>
  </si>
  <si>
    <t>วัสดุเภสัชกรรมใช้ไป</t>
  </si>
  <si>
    <t>วัสดุทางการแพทย์ทั่วไปใช้ไป</t>
  </si>
  <si>
    <t>วัสดุวิทยาศาสตร์และการแพทย์ใช้ไป</t>
  </si>
  <si>
    <t>วัสดุบริโภคใช้ไป</t>
  </si>
  <si>
    <t>วัสดุเครื่องแต่งกายใช้ไป</t>
  </si>
  <si>
    <t>วัสดุทันตกรรมใช้ไป</t>
  </si>
  <si>
    <t>วัสดุเอกซเรย์ใช้ไป</t>
  </si>
  <si>
    <t>ค่าครุภัณฑ์มูลค่าต่ำกว่าเกณฑ์</t>
  </si>
  <si>
    <t>ค่าใช้จ่ายในการประชุม</t>
  </si>
  <si>
    <t>ค่ารับรองและพิธีการ</t>
  </si>
  <si>
    <t>เงินชดเชยค่างานสิ่งก่อสร้าง</t>
  </si>
  <si>
    <t>ค่าใช้จ่ายผลักส่งเป็นรายได้แผ่นดิน</t>
  </si>
  <si>
    <t>ค่าประชาสัมพันธ์</t>
  </si>
  <si>
    <t>ค่าชดใช้ค่าเสียหาย</t>
  </si>
  <si>
    <t>ค่าใช้จ่ายตามโครงการ (UC) (PP)</t>
  </si>
  <si>
    <t>ค่าใช้จ่ายตามโครงการ (เงินงบประมาณ)</t>
  </si>
  <si>
    <t>ค่าใช้จ่ายตามโครงการ (เงินนอกงบประมาณ)</t>
  </si>
  <si>
    <t>ค่ารักษาตามจ่าย UC ในสังกัด สป. สธ.</t>
  </si>
  <si>
    <t>ค่ารักษาตามจ่าย UC นอกสังกัด สป. สธ.</t>
  </si>
  <si>
    <t>ค่าจ้าง/ค่าเช่า/ค่าซ่อมบำรุง สิ่งก่อสร้างและครุภัณฑ์ (งบลงทุน UC)</t>
  </si>
  <si>
    <t>ค่ารักษาตามจ่ายคนต่างด้าวและแรงงานต่างด้าว</t>
  </si>
  <si>
    <t>ค่าใช้จ่ายตามโครงการ (P&amp;P) แรงงานต่างด้าว</t>
  </si>
  <si>
    <t>ค่าใช้จ่ายตามโครงการ (P&amp;P) บุคคลที่มีปัญหาสถานะและสิทธิ</t>
  </si>
  <si>
    <t>ค่ารักษาตามจ่ายบุคคลที่มีปัญหาสถานะและสิทธิ</t>
  </si>
  <si>
    <t>ค่าตอบแทนเงินเพิ่มพิเศษแพทย์ไม่ทำเวชปฏิบัติฯลฯ (บริการ)</t>
  </si>
  <si>
    <t>ค่าตอบแทนเงินเพิ่มพิเศษทันตแพทย์ไม่ทำเวชปฏิบัติฯลฯ(บริการ)</t>
  </si>
  <si>
    <t>ค่าตอบแทนเงินเพิ่มเภสัชกรไม่ทำเวชปฏิบัติฯลฯ (บริการ)</t>
  </si>
  <si>
    <t>ค่าตอบแทนในการปฏิบัติงานของเจ้าหน้าที่ (บริการ)</t>
  </si>
  <si>
    <t>ค่าตอบแทนในการปฏิบัติงานของเจ้าหน้าที่ (สนับสนุน)</t>
  </si>
  <si>
    <t>ค่าตอบแทนการปฏิบัติงานในคลินิกพิเศษนอกเวลา</t>
  </si>
  <si>
    <t>ค่าตอบแทนการปฏิบัติงานชันสูตรพลิกศพ (เงินงบประมาณ)</t>
  </si>
  <si>
    <t>ค่าตอบแทนการปฏิบัติงานชันสูตรพลิกศพ (เงินนอกงบประมาณ)</t>
  </si>
  <si>
    <t>ค่าตอบแทนปฏิบัติงานแพทย์สาขาส่งเสริมพิเศษ</t>
  </si>
  <si>
    <t>ค่าตอบแทนปฏิบัติงานส่งเสริมสุขภาพและเวชปฏิบัติครอบครัว</t>
  </si>
  <si>
    <t>ค่าตอบแทนการปฏิบัติงานในลักษณะค่าเบี้ยเลี้ยงเหมาจ่าย (บริการ) - เงินงบประมาณ</t>
  </si>
  <si>
    <t>ค่าตอบแทนการปฏิบัติงานในลักษณะค่าเบี้ยเลี้ยงเหมาจ่าย (สนับสนุน) - เงินงบประมาณ</t>
  </si>
  <si>
    <t>ค่าตอบแทนการปฏิบัติงานในลักษณะค่าเบี้ยเลี้ยงเหมาจ่าย (บริการ)  - เงินนอกงบประมาณ</t>
  </si>
  <si>
    <t>ค่าตอบแทนตามผลการปฏิบัติงาน (บริการ) - เงินงบประมาณ</t>
  </si>
  <si>
    <t>ค่าตอบแทนตามผลการปฏิบัติงาน (สนับสนุน) - เงินงบประมาณ</t>
  </si>
  <si>
    <t>ค่าตอบแทนตามผลการปฏิบัติงาน (บริการ) - เงินนอกงบประมาณ</t>
  </si>
  <si>
    <t>ค่าตอบแทนตามผลการปฏิบัติงาน (สนับสนุน)  - เงินนอกงบประมาณ</t>
  </si>
  <si>
    <t>ค่าเสื่อมราคา - อาคารสำนักงาน</t>
  </si>
  <si>
    <t>ค่าเสื่อมราคา - อาคารเพื่อประโยชน์อื่น</t>
  </si>
  <si>
    <t>ค่าเสื่อมราคา - สิ่งปลูกสร้าง</t>
  </si>
  <si>
    <t>ค่าเสื่อมราคา - ระบบบำบัดน้ำเสีย</t>
  </si>
  <si>
    <t>ค่าเสื่อมราคา - ระบบไฟฟ้า</t>
  </si>
  <si>
    <t>ค่าเสื่อมราคา - ระบบโทรศัพท์</t>
  </si>
  <si>
    <t>ค่าเสื่อมราคา - ครุภัณฑ์การศึกษา</t>
  </si>
  <si>
    <t>บัญชีค่าเสื่อมราคา - ครุภัณฑ์กีฬา</t>
  </si>
  <si>
    <t>บัญชีค่าเสื่อมราคา - ครุภัณฑ์ดนตรี</t>
  </si>
  <si>
    <t>บัญชีค่าเสื่อมราคา - ครุภัณฑ์สนาม</t>
  </si>
  <si>
    <t>ค่าเสื่อมราคาระบบบำบัดน้ำเสีย - Interface</t>
  </si>
  <si>
    <t>ค่าเสื่อมราคาระบบโทรศัพท์ - Interface</t>
  </si>
  <si>
    <t>ค่าเสื่อมราคาระบบถนนภายใน - Interface</t>
  </si>
  <si>
    <t>ค่าเสื่อมราคาครุภัณฑ์ไฟฟ้าและวิทยุ - Interface</t>
  </si>
  <si>
    <t>ค่าเสื่อมราคาครุภัณฑ์โฆษณาและเผยแพร่ -  Interface</t>
  </si>
  <si>
    <t>ค่าเสื่อมราคาครุภัณฑ์การเกษตร- Interface</t>
  </si>
  <si>
    <t>ค่าเสื่อมราคาอุปกรณ์คอมพิวเตอร์ -  Interface</t>
  </si>
  <si>
    <t>ค่าเสื่อมราคาครุภัณฑ์งานบ้านงานครัว -Interface</t>
  </si>
  <si>
    <t>ค่าเสื่อมราคาครุภัณฑ์อื่น -  Interface</t>
  </si>
  <si>
    <t>ค่าใช้จ่ายอุดหนุนเพื่อการดำเนินงานอื่น</t>
  </si>
  <si>
    <t>ค่าใช้จ่ายเงินอุดหนุนเพื่อการลงทุนอื่น</t>
  </si>
  <si>
    <t>บัญชีพักเบิกเงินอุดหนุน</t>
  </si>
  <si>
    <t>หนี้สูญ-ลูกหนี้ค่าสิ่งส่งตรวจ-หน่วยงานภาครัฐ</t>
  </si>
  <si>
    <t>หนี้สูญ-ลูกหนี้ค่าวัสดุ/อุปกรณ์/น้ำยา-หน่วยงานภาครัฐ</t>
  </si>
  <si>
    <t>หนี้สูญ-ลูกหนี้ค่าสินค้า-หน่วยงานภาครัฐ</t>
  </si>
  <si>
    <t>หนี้สูญ-ลูกหนี้ค่ารักษา-ชำระเงิน OP</t>
  </si>
  <si>
    <t>หนี้สูญ-ลูกหนี้ค่ารักษา-ชำระเงิน IP</t>
  </si>
  <si>
    <t>หนี้สูญ-ลูกหนี้ค่ารักษา UC -OP นอก CUP (ในจังหวัด)</t>
  </si>
  <si>
    <t>หนี้สูญ-ลูกหนี้ค่ารักษา UC -OP นอก CUP (ต่างจังหวัด)</t>
  </si>
  <si>
    <t>หนี้สงสัยจะสูญ-ลูกหนี้ค่าสิ่งส่งตรวจ -หน่วยงานภาครัฐ</t>
  </si>
  <si>
    <t>หนี้สงสัยจะสูญ-ลูกหนี้ค่าวัสดุ/อุปกรณ์/น้ำยา-หน่วยงานภาครัฐ</t>
  </si>
  <si>
    <t>หนี้สงสัยจะสูญ-ลูกหนี้ค่าสินค้า-หน่วยงานภาครัฐ</t>
  </si>
  <si>
    <t>หนี้สงสัยจะสูญ-ลูกหนี้ค่ารักษา-ชำระเงิน OP</t>
  </si>
  <si>
    <t>หนี้สงสัยจะสูญ-ลูกหนี้ค่ารักษา-ชำระเงิน IP</t>
  </si>
  <si>
    <t>หนี้สงสัยจะสูญ-ลูกหนี้ค่ารักษา UC-OP นอก CUP (ในจังหวัด)</t>
  </si>
  <si>
    <t>หนี้สงสัยจะสูญ-ลูกหนี้ค่ารักษา UC-OP นอก CUP (ต่างจังหวัด)</t>
  </si>
  <si>
    <t>ค่าจำหน่าย-อาคารเพื่อการพักอาศัย</t>
  </si>
  <si>
    <t>ค่าจำหน่าย-อาคารสำนักงาน</t>
  </si>
  <si>
    <t>ค่าจำหน่าย-อาคารเพื่อประโยชน์อื่น</t>
  </si>
  <si>
    <t>ค่าจำหน่าย-สิ่งปลูกสร้าง</t>
  </si>
  <si>
    <t>ค่าจำหน่าย-อาคารและสิ่งปลูกสร้าง - Interface</t>
  </si>
  <si>
    <t>ค่าจำหน่าย-ครุภัณฑ์สำนักงาน</t>
  </si>
  <si>
    <t>ค่าจำหน่าย-ยานพาหนะและอุปกรณ์การขนส่ง</t>
  </si>
  <si>
    <t>ค่าจำหน่าย-ครุภัณฑ์ไฟฟ้าและวิทยุ</t>
  </si>
  <si>
    <t>ค่าจำหน่าย-ครุภัณฑ์โฆษณาและเผยแพร่</t>
  </si>
  <si>
    <t>ค่าจำหน่าย-ครุภัณฑ์การเกษตร</t>
  </si>
  <si>
    <t>ค่าจำหน่าย-ครุภัณฑ์ก่อสร้าง</t>
  </si>
  <si>
    <t>ค่าจำหน่าย-ครุภัณฑ์วิทยาศาสตร์และการแพทย์</t>
  </si>
  <si>
    <t>ค่าจำหน่าย-อุปกรณ์คอมพิวเตอร์</t>
  </si>
  <si>
    <t>ค่าจำหน่าย-ครุภัณฑ์งานบ้านงานครัว</t>
  </si>
  <si>
    <t>ค่าจำหน่าย-อุปกรณ์อื่น ๆ</t>
  </si>
  <si>
    <t>ค่าจำหน่าย - ครุภัณฑ์ Interface</t>
  </si>
  <si>
    <t>ค่าจำหน่าย - สินทรัพย์ไม่มีตัวตน Interface</t>
  </si>
  <si>
    <t>ค่าใช้จ่ายเงินช่วยเหลือผู้ประสบภัย</t>
  </si>
  <si>
    <t>ค่าใช้จ่ายระหว่างหน่วยงาน -  หน่วยงานโอนเงินนอกงบประมาณให้กรมบัญชีกลาง</t>
  </si>
  <si>
    <t>ค่าใช้จ่ายระหว่างหน่วยงาน - หน่วยงานโอนเงินรายได้แผ่นดินให้กรมบัญชีกลาง</t>
  </si>
  <si>
    <t>ค่าใช้จ่ายระหว่างหน่วยงาน - รายได้แผ่นดินรอนำส่งคลัง</t>
  </si>
  <si>
    <t>โอนสินทรัพย์ให้หน่วยงานของรัฐ</t>
  </si>
  <si>
    <t>ค่าใช้จ่ายโครงการผลิตแพทย์</t>
  </si>
  <si>
    <t>ค่าใช้จ่ายโครงการผลิตบุคลากรทาง   การแพทย์</t>
  </si>
  <si>
    <t>ค่าใช้จ่ายที่ดิน</t>
  </si>
  <si>
    <t>ค่าใช้จ่ายลักษณะอื่น</t>
  </si>
  <si>
    <t>ค่าใช้จ่ายรายการพิเศษนอกเหนือการดำเนินงานปกติ</t>
  </si>
  <si>
    <t>รายได้</t>
  </si>
  <si>
    <t>ค่าใช้จ่าย</t>
  </si>
  <si>
    <t>รายได้จากการขายสินค้าและบริการของหน่วยบริการ</t>
  </si>
  <si>
    <t>สรุปรับ</t>
  </si>
  <si>
    <t>สิทธิ พรบ.</t>
  </si>
  <si>
    <t>สิทธิ ต้นสังกัด</t>
  </si>
  <si>
    <t>สิทธิ อปท.</t>
  </si>
  <si>
    <t>สิทธิ แรงงานต่างด้าว</t>
  </si>
  <si>
    <t>ผู้มีปัญหาสถานะและสิทธิ</t>
  </si>
  <si>
    <t>รายได้ งบลงทุน</t>
  </si>
  <si>
    <t>รายได้จาก CF</t>
  </si>
  <si>
    <t>รายได้จากการขายสินทรัพย์และบริการอื่น</t>
  </si>
  <si>
    <t>รายได้จากการประมาณบุคลากร</t>
  </si>
  <si>
    <t>รายได้จากเงินงบประมาณอื่น</t>
  </si>
  <si>
    <t>รายได้ระหว่างหน่วยงานอื่น</t>
  </si>
  <si>
    <t>รายได้อื่น</t>
  </si>
  <si>
    <t>เหมาจ่ายรายหัว 1</t>
  </si>
  <si>
    <t>เรียกเก็บ UC 2</t>
  </si>
  <si>
    <t>กองทุน UC 3</t>
  </si>
  <si>
    <t>EMS 4</t>
  </si>
  <si>
    <t>เงินเดือนและค่าจ้างประจำ (L1)[1]</t>
  </si>
  <si>
    <t>ค่าจ้างลูกจ้างชั่วคราว (L2.1)[2]</t>
  </si>
  <si>
    <t>ค่าตอบแทน(L2.2)[3]</t>
  </si>
  <si>
    <t>ค่าใช้จ่ายบุคลากรอื่น (L3)[4]</t>
  </si>
  <si>
    <t>ค่าใช้จ่ายด้านการฝึกอบรม/เดินทาง[6]</t>
  </si>
  <si>
    <t>ยาใช้ไป(M4.1)[7]</t>
  </si>
  <si>
    <t>เวชภัณฑ์ที่ไม่ใช่ยาใช้ไป (M4.2)[8]</t>
  </si>
  <si>
    <t>วัสดุการแพทย์ใช้ไป (M4.3)[9]</t>
  </si>
  <si>
    <t>วัสดุวิทยาศาสตร์ ใช้ไป (M4.4)[10]</t>
  </si>
  <si>
    <t>รวมจ่าย M4non-drug[11]=[8+9+10]</t>
  </si>
  <si>
    <t>วัสดุอื่นใช้ไป (M5)[12]</t>
  </si>
  <si>
    <t>ค่าซ่อมแซม/บำรุงรักษาค่าจ้างเหมาบริการ [13]</t>
  </si>
  <si>
    <t>ค่าจ้างตรวจทางห้องปฏฺบัติการ[14]</t>
  </si>
  <si>
    <t>ค่าสาธารณูปโภค[15]</t>
  </si>
  <si>
    <t>ค่าใช้สอยอื่นๆ[16]</t>
  </si>
  <si>
    <t>ค่าใช้จ่ายจากการดำเนินงานอื่น[17]</t>
  </si>
  <si>
    <t>ค่าใช้จ่ายเงินอุดหนุน[18]</t>
  </si>
  <si>
    <t>ค่าใช้จ่ายอื่น[19]</t>
  </si>
  <si>
    <t>ค่าใช้จ่ายระหว่างหน่วยงาน[20]</t>
  </si>
  <si>
    <t>ค่าเผื่อหนี้สูญ/หนี่สงสัยจะสูญ[21]</t>
  </si>
  <si>
    <t>ค่าเสื่อมราคา/ตัดจำหน่าย[22]</t>
  </si>
  <si>
    <t>รวมค่าใช้จ่าย[23] =[1+5+6+7+11+12+13+14+15+16+17+18+19+20+21+22</t>
  </si>
  <si>
    <t>AdjRWรวม</t>
  </si>
  <si>
    <t>%diff ค่าเฉลี่ย/RW</t>
  </si>
  <si>
    <t>&gt;Mean+1SD</t>
  </si>
  <si>
    <t>4201020106.101</t>
  </si>
  <si>
    <t>4201020199.101</t>
  </si>
  <si>
    <t>4202010199.101</t>
  </si>
  <si>
    <t>4202020102.101</t>
  </si>
  <si>
    <t>4202030105.101</t>
  </si>
  <si>
    <t>4203010101.101</t>
  </si>
  <si>
    <t>4205010104.101</t>
  </si>
  <si>
    <t>4205010110.101</t>
  </si>
  <si>
    <t>4206010102.101</t>
  </si>
  <si>
    <t>4206010199.101</t>
  </si>
  <si>
    <t>4207010102.102</t>
  </si>
  <si>
    <t>4301010102.101</t>
  </si>
  <si>
    <t>4301010102.102</t>
  </si>
  <si>
    <t>4301010102.103</t>
  </si>
  <si>
    <t>4301010102.104</t>
  </si>
  <si>
    <t>4301020102.101</t>
  </si>
  <si>
    <t>4301020102.102</t>
  </si>
  <si>
    <t>4301020102.103</t>
  </si>
  <si>
    <t>4301020102.104</t>
  </si>
  <si>
    <t>4301020102.105</t>
  </si>
  <si>
    <t>4301020102.106</t>
  </si>
  <si>
    <t>4301020104.104</t>
  </si>
  <si>
    <t>4301020104.105</t>
  </si>
  <si>
    <t>4301020104.106</t>
  </si>
  <si>
    <t>4301020104.107</t>
  </si>
  <si>
    <t>4301020104.108</t>
  </si>
  <si>
    <t>4301020104.109</t>
  </si>
  <si>
    <t>4301020104.110</t>
  </si>
  <si>
    <t>4301020104.111</t>
  </si>
  <si>
    <t>4301020104.401</t>
  </si>
  <si>
    <t>4301020104.402</t>
  </si>
  <si>
    <t>4301020104.405</t>
  </si>
  <si>
    <t>4301020104.406</t>
  </si>
  <si>
    <t>4301020104.602</t>
  </si>
  <si>
    <t>4301020104.603</t>
  </si>
  <si>
    <t>4301020104.801</t>
  </si>
  <si>
    <t>4301020104.802</t>
  </si>
  <si>
    <t>4301020104.803</t>
  </si>
  <si>
    <t>4301020104.804</t>
  </si>
  <si>
    <t>4301020104.805</t>
  </si>
  <si>
    <t>4301020104.806</t>
  </si>
  <si>
    <t>4301020104.807</t>
  </si>
  <si>
    <t>4301020104.808</t>
  </si>
  <si>
    <t>4301020105.201</t>
  </si>
  <si>
    <t>4301020105.202</t>
  </si>
  <si>
    <t>4301020105.203</t>
  </si>
  <si>
    <t>4301020105.205</t>
  </si>
  <si>
    <t>4301020105.207</t>
  </si>
  <si>
    <t>4301020105.211</t>
  </si>
  <si>
    <t>4301020105.214</t>
  </si>
  <si>
    <t>4301020105.217</t>
  </si>
  <si>
    <t>4301020105.222</t>
  </si>
  <si>
    <t>4301020105.223</t>
  </si>
  <si>
    <t>4301020105.228</t>
  </si>
  <si>
    <t>4301020105.229</t>
  </si>
  <si>
    <t>4301020105.231</t>
  </si>
  <si>
    <t>4301020105.232</t>
  </si>
  <si>
    <t>4301020105.239</t>
  </si>
  <si>
    <t>4301020105.240</t>
  </si>
  <si>
    <t>4301020105.241</t>
  </si>
  <si>
    <t>4301020105.242</t>
  </si>
  <si>
    <t>4301020105.243</t>
  </si>
  <si>
    <t>4301020105.244</t>
  </si>
  <si>
    <t>4301020105.245</t>
  </si>
  <si>
    <t>4301020105.251</t>
  </si>
  <si>
    <t>4301020105.252</t>
  </si>
  <si>
    <t>4301020105.255</t>
  </si>
  <si>
    <t>4301020105.256</t>
  </si>
  <si>
    <t>4301020105.257</t>
  </si>
  <si>
    <t>4301020105.258</t>
  </si>
  <si>
    <t>4301020105.260</t>
  </si>
  <si>
    <t>4301020105.263</t>
  </si>
  <si>
    <t>4301020105.264</t>
  </si>
  <si>
    <t>4301020105.265</t>
  </si>
  <si>
    <t>4301020105.266</t>
  </si>
  <si>
    <t>4301020106.303</t>
  </si>
  <si>
    <t>4301020106.305</t>
  </si>
  <si>
    <t>4301020106.306</t>
  </si>
  <si>
    <t>4301020106.307</t>
  </si>
  <si>
    <t>4301020106.308</t>
  </si>
  <si>
    <t>4301020106.309</t>
  </si>
  <si>
    <t>4301020106.310</t>
  </si>
  <si>
    <t>4301020106.311</t>
  </si>
  <si>
    <t>4301020106.312</t>
  </si>
  <si>
    <t>4301020106.313</t>
  </si>
  <si>
    <t>4301020106.314</t>
  </si>
  <si>
    <t>4301020106.315</t>
  </si>
  <si>
    <t>4301020106.317</t>
  </si>
  <si>
    <t>4301020106.319</t>
  </si>
  <si>
    <t>4301020106.320</t>
  </si>
  <si>
    <t>4301020106.321</t>
  </si>
  <si>
    <t>4301020106.322</t>
  </si>
  <si>
    <t>4301020106.502</t>
  </si>
  <si>
    <t>4301020106.503</t>
  </si>
  <si>
    <t>4301020106.504</t>
  </si>
  <si>
    <t>4301020106.505</t>
  </si>
  <si>
    <t>4301020106.507</t>
  </si>
  <si>
    <t>4301020106.509</t>
  </si>
  <si>
    <t>4301020106.510</t>
  </si>
  <si>
    <t>4301020106.511</t>
  </si>
  <si>
    <t>4301020106.512</t>
  </si>
  <si>
    <t>4301020106.513</t>
  </si>
  <si>
    <t>4301020106.514</t>
  </si>
  <si>
    <t>4301020106.515</t>
  </si>
  <si>
    <t>4301020106.516</t>
  </si>
  <si>
    <t>4301020106.517</t>
  </si>
  <si>
    <t>4301020106.518</t>
  </si>
  <si>
    <t>4301020106.519</t>
  </si>
  <si>
    <t>4301020106.701</t>
  </si>
  <si>
    <t>4301020106.703</t>
  </si>
  <si>
    <t>4301020106.704</t>
  </si>
  <si>
    <t>4301020106.705</t>
  </si>
  <si>
    <t>4301020106.706</t>
  </si>
  <si>
    <t>4301020106.709</t>
  </si>
  <si>
    <t>4301020106.710</t>
  </si>
  <si>
    <t>4301020106.711</t>
  </si>
  <si>
    <t>4301020106.712</t>
  </si>
  <si>
    <t>4301020108.101</t>
  </si>
  <si>
    <t>4301030102.101</t>
  </si>
  <si>
    <t>4301030104.101</t>
  </si>
  <si>
    <t>4302010106.101</t>
  </si>
  <si>
    <t>4302010199.101</t>
  </si>
  <si>
    <t>4302020107.101</t>
  </si>
  <si>
    <t>4302020199.101</t>
  </si>
  <si>
    <t>4302030101.101</t>
  </si>
  <si>
    <t>4302030101.102</t>
  </si>
  <si>
    <t>4302040101.101</t>
  </si>
  <si>
    <t>4303010101.101</t>
  </si>
  <si>
    <t>4306010104.101</t>
  </si>
  <si>
    <t>4306010110.101</t>
  </si>
  <si>
    <t>4306010110.102</t>
  </si>
  <si>
    <t>4307010103.201</t>
  </si>
  <si>
    <t>4307010104.101</t>
  </si>
  <si>
    <t>4307010105.101</t>
  </si>
  <si>
    <t>4307010106.101</t>
  </si>
  <si>
    <t>4307010107.101</t>
  </si>
  <si>
    <t>4307010108.101</t>
  </si>
  <si>
    <t>4307010110.101</t>
  </si>
  <si>
    <t>4307010112.101</t>
  </si>
  <si>
    <t>4308010101.101</t>
  </si>
  <si>
    <t>4308010105.101</t>
  </si>
  <si>
    <t>4308010106.101</t>
  </si>
  <si>
    <t>4308010111.101</t>
  </si>
  <si>
    <t>4308010117.101</t>
  </si>
  <si>
    <t>4308010118.101</t>
  </si>
  <si>
    <t>4308010121.101</t>
  </si>
  <si>
    <t>4313010101.101</t>
  </si>
  <si>
    <t>4313010103.101</t>
  </si>
  <si>
    <t>4313010199.101</t>
  </si>
  <si>
    <t>4313010199.102</t>
  </si>
  <si>
    <t>4313010199.105</t>
  </si>
  <si>
    <t>4313010199.108</t>
  </si>
  <si>
    <t>4313010199.109</t>
  </si>
  <si>
    <t>4313010199.110</t>
  </si>
  <si>
    <t>4313010199.113</t>
  </si>
  <si>
    <t>4313010199.114</t>
  </si>
  <si>
    <t>4313010199.115</t>
  </si>
  <si>
    <t>4313010199.116</t>
  </si>
  <si>
    <t>4313010199.117</t>
  </si>
  <si>
    <t>4313010199.118</t>
  </si>
  <si>
    <t>4313010199.119</t>
  </si>
  <si>
    <t>4313010199.120</t>
  </si>
  <si>
    <t>4313010199.121</t>
  </si>
  <si>
    <t>4313010199.122</t>
  </si>
  <si>
    <t>4313010199.123</t>
  </si>
  <si>
    <t>4313010199.202</t>
  </si>
  <si>
    <t>5101010101.101</t>
  </si>
  <si>
    <t>5101010101.102</t>
  </si>
  <si>
    <t>5101010103.101</t>
  </si>
  <si>
    <t>5101010103.102</t>
  </si>
  <si>
    <t>5101010103.103</t>
  </si>
  <si>
    <t>5101010108.101</t>
  </si>
  <si>
    <t>5101010109.101</t>
  </si>
  <si>
    <t>5101010109.102</t>
  </si>
  <si>
    <t>5101010109.103</t>
  </si>
  <si>
    <t>5101010109.104</t>
  </si>
  <si>
    <t>5101010113.101</t>
  </si>
  <si>
    <t>5101010113.102</t>
  </si>
  <si>
    <t>5101010113.103</t>
  </si>
  <si>
    <t>5101010113.104</t>
  </si>
  <si>
    <t>5101010113.105</t>
  </si>
  <si>
    <t>5101010113.106</t>
  </si>
  <si>
    <t>5101010113.107</t>
  </si>
  <si>
    <t>5101010113.108</t>
  </si>
  <si>
    <t>5101010115.101</t>
  </si>
  <si>
    <t>5101010115.102</t>
  </si>
  <si>
    <t>5101010116.101</t>
  </si>
  <si>
    <t>5101010116.102</t>
  </si>
  <si>
    <t>5101010116.103</t>
  </si>
  <si>
    <t>5101010116.104</t>
  </si>
  <si>
    <t>5101010116.105</t>
  </si>
  <si>
    <t>5101010116.106</t>
  </si>
  <si>
    <t>5101010199.101</t>
  </si>
  <si>
    <t>5101010199.102</t>
  </si>
  <si>
    <t>5101010199.103</t>
  </si>
  <si>
    <t>5101020101.101</t>
  </si>
  <si>
    <t>5101020101.102</t>
  </si>
  <si>
    <t>5101020102.101</t>
  </si>
  <si>
    <t>5101020103.101</t>
  </si>
  <si>
    <t>5101020104.101</t>
  </si>
  <si>
    <t>5101020105.101</t>
  </si>
  <si>
    <t>5101020106.101</t>
  </si>
  <si>
    <t>5101020106.102</t>
  </si>
  <si>
    <t>5101020108.101</t>
  </si>
  <si>
    <t>5101020112.101</t>
  </si>
  <si>
    <t>5101020114.107</t>
  </si>
  <si>
    <t>5101020114.114</t>
  </si>
  <si>
    <t>5101020114.126</t>
  </si>
  <si>
    <t>5101020114.127</t>
  </si>
  <si>
    <t>5101020115.101</t>
  </si>
  <si>
    <t>5101020116.101</t>
  </si>
  <si>
    <t>5101020116.102</t>
  </si>
  <si>
    <t>5101030101.101</t>
  </si>
  <si>
    <t>5101030205.101</t>
  </si>
  <si>
    <t>5101030206.101</t>
  </si>
  <si>
    <t>5101030207.101</t>
  </si>
  <si>
    <t>5101030208.101</t>
  </si>
  <si>
    <t>5101030211.101</t>
  </si>
  <si>
    <t>5101040107.101</t>
  </si>
  <si>
    <t>5101040111.101</t>
  </si>
  <si>
    <t>5101040118.101</t>
  </si>
  <si>
    <t>5101040202.101</t>
  </si>
  <si>
    <t>5101040204.101</t>
  </si>
  <si>
    <t>5101040205.101</t>
  </si>
  <si>
    <t>5101040206.101</t>
  </si>
  <si>
    <t>5101040207.101</t>
  </si>
  <si>
    <t>5102010106.101</t>
  </si>
  <si>
    <t>5102010199.101</t>
  </si>
  <si>
    <t>5102010199.102</t>
  </si>
  <si>
    <t>5102030199.101</t>
  </si>
  <si>
    <t>5102030199.102</t>
  </si>
  <si>
    <t>5103010102.101</t>
  </si>
  <si>
    <t>5103010102.102</t>
  </si>
  <si>
    <t>5103010103.101</t>
  </si>
  <si>
    <t>5103010103.102</t>
  </si>
  <si>
    <t>5103010199.101</t>
  </si>
  <si>
    <t>5103010199.102</t>
  </si>
  <si>
    <t>5104010104.101</t>
  </si>
  <si>
    <t>5104010104.102</t>
  </si>
  <si>
    <t>5104010104.103</t>
  </si>
  <si>
    <t>5104010104.104</t>
  </si>
  <si>
    <t>5104010104.105</t>
  </si>
  <si>
    <t>5104010104.106</t>
  </si>
  <si>
    <t>5104010104.107</t>
  </si>
  <si>
    <t>5104010104.108</t>
  </si>
  <si>
    <t>5104010104.109</t>
  </si>
  <si>
    <t>5104010107.101</t>
  </si>
  <si>
    <t>5104010107.102</t>
  </si>
  <si>
    <t>5104010107.103</t>
  </si>
  <si>
    <t>5104010107.104</t>
  </si>
  <si>
    <t>5104010107.105</t>
  </si>
  <si>
    <t>5104010107.106</t>
  </si>
  <si>
    <t>5104010107.107</t>
  </si>
  <si>
    <t>5104010107.108</t>
  </si>
  <si>
    <t>5104010107.109</t>
  </si>
  <si>
    <t>5104010107.110</t>
  </si>
  <si>
    <t>5104010107.111</t>
  </si>
  <si>
    <t>5104010107.112</t>
  </si>
  <si>
    <t>5104010107.113</t>
  </si>
  <si>
    <t>5104010110.101</t>
  </si>
  <si>
    <t>5104010112.101</t>
  </si>
  <si>
    <t>5104010112.103</t>
  </si>
  <si>
    <t>5104010112.106</t>
  </si>
  <si>
    <t>5104010112.108</t>
  </si>
  <si>
    <t>5104010112.110</t>
  </si>
  <si>
    <t>5104010112.111</t>
  </si>
  <si>
    <t>5104010112.112</t>
  </si>
  <si>
    <t>5104010112.113</t>
  </si>
  <si>
    <t>5104010112.114</t>
  </si>
  <si>
    <t>5104010112.115</t>
  </si>
  <si>
    <t>5104010114.101</t>
  </si>
  <si>
    <t>5104010115.101</t>
  </si>
  <si>
    <t>5104020101.101</t>
  </si>
  <si>
    <t>5104020103.101</t>
  </si>
  <si>
    <t>5104020105.101</t>
  </si>
  <si>
    <t>5104020106.101</t>
  </si>
  <si>
    <t>5104020107.101</t>
  </si>
  <si>
    <t>5104030202.101</t>
  </si>
  <si>
    <t>5104030203.101</t>
  </si>
  <si>
    <t>5104030205.101</t>
  </si>
  <si>
    <t>5104030205.102</t>
  </si>
  <si>
    <t>5104030205.103</t>
  </si>
  <si>
    <t>5104030205.104</t>
  </si>
  <si>
    <t>5104030205.112</t>
  </si>
  <si>
    <t>5104030205.113</t>
  </si>
  <si>
    <t>5104030205.117</t>
  </si>
  <si>
    <t>5104030205.118</t>
  </si>
  <si>
    <t>5104030206.101</t>
  </si>
  <si>
    <t>5104030207.101</t>
  </si>
  <si>
    <t>5104030208.101</t>
  </si>
  <si>
    <t>5104030210.101</t>
  </si>
  <si>
    <t>5104030212.101</t>
  </si>
  <si>
    <t>5104030217.101</t>
  </si>
  <si>
    <t>5104030218.101</t>
  </si>
  <si>
    <t>5104030219.101</t>
  </si>
  <si>
    <t>5104030220.101</t>
  </si>
  <si>
    <t>5104030299.102</t>
  </si>
  <si>
    <t>5104030299.103</t>
  </si>
  <si>
    <t>5104030299.104</t>
  </si>
  <si>
    <t>5104030299.105</t>
  </si>
  <si>
    <t>5104030299.202</t>
  </si>
  <si>
    <t>5104030299.203</t>
  </si>
  <si>
    <t>5104030299.204</t>
  </si>
  <si>
    <t>5104030299.501</t>
  </si>
  <si>
    <t>5104030299.502</t>
  </si>
  <si>
    <t>5104030299.701</t>
  </si>
  <si>
    <t>5104030299.702</t>
  </si>
  <si>
    <t>5104040102.101</t>
  </si>
  <si>
    <t>5104040102.102</t>
  </si>
  <si>
    <t>5104040102.103</t>
  </si>
  <si>
    <t>5104040102.104</t>
  </si>
  <si>
    <t>5104040102.105</t>
  </si>
  <si>
    <t>5104040102.106</t>
  </si>
  <si>
    <t>5104040102.107</t>
  </si>
  <si>
    <t>5104040102.108</t>
  </si>
  <si>
    <t>5104040102.109</t>
  </si>
  <si>
    <t>5104040102.110</t>
  </si>
  <si>
    <t>5104040102.111</t>
  </si>
  <si>
    <t>5104040102.112</t>
  </si>
  <si>
    <t>5104040102.113</t>
  </si>
  <si>
    <t>5104040102.114</t>
  </si>
  <si>
    <t>5104040102.115</t>
  </si>
  <si>
    <t>5104040102.116</t>
  </si>
  <si>
    <t>5104040102.117</t>
  </si>
  <si>
    <t>5104040102.118</t>
  </si>
  <si>
    <t>5104040102.119</t>
  </si>
  <si>
    <t>5104040102.120</t>
  </si>
  <si>
    <t>5105010101.101</t>
  </si>
  <si>
    <t>5105010103.101</t>
  </si>
  <si>
    <t>5105010105.101</t>
  </si>
  <si>
    <t>5105010107.101</t>
  </si>
  <si>
    <t>5105010107.102</t>
  </si>
  <si>
    <t>5105010107.103</t>
  </si>
  <si>
    <t>5105010107.104</t>
  </si>
  <si>
    <t>5105010107.105</t>
  </si>
  <si>
    <t>5105010107.106</t>
  </si>
  <si>
    <t>5105010109.101</t>
  </si>
  <si>
    <t>5105010111.101</t>
  </si>
  <si>
    <t>5105010113.101</t>
  </si>
  <si>
    <t>5105010115.101</t>
  </si>
  <si>
    <t>5105010117.101</t>
  </si>
  <si>
    <t>5105010119.101</t>
  </si>
  <si>
    <t>5105010121.101</t>
  </si>
  <si>
    <t>5105010125.101</t>
  </si>
  <si>
    <t>5105010127.101</t>
  </si>
  <si>
    <t>5105010129.101</t>
  </si>
  <si>
    <t>5105010131.101</t>
  </si>
  <si>
    <t>5105010133.101</t>
  </si>
  <si>
    <t>5105010135.101</t>
  </si>
  <si>
    <t>5105010137.101</t>
  </si>
  <si>
    <t>5105010139.101</t>
  </si>
  <si>
    <t>5105010148.101</t>
  </si>
  <si>
    <t>5105010149.102</t>
  </si>
  <si>
    <t>5105010158.101</t>
  </si>
  <si>
    <t>5105010160.101</t>
  </si>
  <si>
    <t>5105010160.102</t>
  </si>
  <si>
    <t>5105010160.103</t>
  </si>
  <si>
    <t>5105010160.104</t>
  </si>
  <si>
    <t>5105010160.105</t>
  </si>
  <si>
    <t>5105010160.106</t>
  </si>
  <si>
    <t>5105010160.107</t>
  </si>
  <si>
    <t>5105010160.108</t>
  </si>
  <si>
    <t>5105010160.109</t>
  </si>
  <si>
    <t>5105010161.101</t>
  </si>
  <si>
    <t>5105010161.102</t>
  </si>
  <si>
    <t>5105010161.103</t>
  </si>
  <si>
    <t>5105010161.104</t>
  </si>
  <si>
    <t>5105010161.105</t>
  </si>
  <si>
    <t>5105010161.106</t>
  </si>
  <si>
    <t>5105010161.107</t>
  </si>
  <si>
    <t>5105010161.108</t>
  </si>
  <si>
    <t>5105010161.109</t>
  </si>
  <si>
    <t>5105010161.110</t>
  </si>
  <si>
    <t>5105010164.101</t>
  </si>
  <si>
    <t>5105010164.103</t>
  </si>
  <si>
    <t>5105010194.101</t>
  </si>
  <si>
    <t>5105010195.101</t>
  </si>
  <si>
    <t>5107010199.101</t>
  </si>
  <si>
    <t>5107020199.101</t>
  </si>
  <si>
    <t>5107030101.101</t>
  </si>
  <si>
    <t>5108010101.102</t>
  </si>
  <si>
    <t>5108010101.104</t>
  </si>
  <si>
    <t>5108010101.105</t>
  </si>
  <si>
    <t>5108010101.114</t>
  </si>
  <si>
    <t>5108010101.115</t>
  </si>
  <si>
    <t>5108010101.203</t>
  </si>
  <si>
    <t>5108010101.205</t>
  </si>
  <si>
    <t>5108010107.102</t>
  </si>
  <si>
    <t>5108010107.104</t>
  </si>
  <si>
    <t>5108010107.105</t>
  </si>
  <si>
    <t>5108010107.114</t>
  </si>
  <si>
    <t>5108010107.115</t>
  </si>
  <si>
    <t>5108010107.203</t>
  </si>
  <si>
    <t>5108010107.205</t>
  </si>
  <si>
    <t>5112010103.101</t>
  </si>
  <si>
    <t>5203010105.101</t>
  </si>
  <si>
    <t>5203010106.101</t>
  </si>
  <si>
    <t>5203010107.101</t>
  </si>
  <si>
    <t>5203010109.101</t>
  </si>
  <si>
    <t>5203010110.101</t>
  </si>
  <si>
    <t>5203010111.101</t>
  </si>
  <si>
    <t>5203010112.101</t>
  </si>
  <si>
    <t>5203010113.101</t>
  </si>
  <si>
    <t>5203010114.101</t>
  </si>
  <si>
    <t>5203010115.101</t>
  </si>
  <si>
    <t>5203010117.101</t>
  </si>
  <si>
    <t>5203010119.101</t>
  </si>
  <si>
    <t>5203010120.101</t>
  </si>
  <si>
    <t>5203010122.101</t>
  </si>
  <si>
    <t>5203010126.101</t>
  </si>
  <si>
    <t>5203010141.101</t>
  </si>
  <si>
    <t>5203010142.101</t>
  </si>
  <si>
    <t>5203010145.101</t>
  </si>
  <si>
    <t>5203010146.101</t>
  </si>
  <si>
    <t>5205010101.101</t>
  </si>
  <si>
    <t>5209010112.101</t>
  </si>
  <si>
    <t>5210010101.101</t>
  </si>
  <si>
    <t>5210010102.101</t>
  </si>
  <si>
    <t>5210010103.101</t>
  </si>
  <si>
    <t>5210010105.101</t>
  </si>
  <si>
    <t>5210010112.101</t>
  </si>
  <si>
    <t>5210010118.101</t>
  </si>
  <si>
    <t>5210010121.101</t>
  </si>
  <si>
    <t>5211010101.101</t>
  </si>
  <si>
    <t>5211010102.101</t>
  </si>
  <si>
    <t>5212010199.101</t>
  </si>
  <si>
    <t>5212010199.102</t>
  </si>
  <si>
    <t>5212010199.104</t>
  </si>
  <si>
    <t>5212010199.105</t>
  </si>
  <si>
    <t>5212010199.106</t>
  </si>
  <si>
    <t>5212010199.107</t>
  </si>
  <si>
    <t>5212010199.108</t>
  </si>
  <si>
    <t>5212010199.109</t>
  </si>
  <si>
    <t>5212010199.110</t>
  </si>
  <si>
    <t>5212010199.111</t>
  </si>
  <si>
    <t>5212010199.112</t>
  </si>
  <si>
    <t>5212010199.113</t>
  </si>
  <si>
    <t>5212010199.114</t>
  </si>
  <si>
    <t>5401010101.101</t>
  </si>
  <si>
    <t>พระอาจารย์มั่นฯ</t>
  </si>
  <si>
    <t>รวมเขต 8</t>
  </si>
  <si>
    <t>Province</t>
  </si>
  <si>
    <t>OrgID</t>
  </si>
  <si>
    <t>Org</t>
  </si>
  <si>
    <t>ประเภท</t>
  </si>
  <si>
    <t>ServBed</t>
  </si>
  <si>
    <t>CapacityGroup</t>
  </si>
  <si>
    <t>pop</t>
  </si>
  <si>
    <t xml:space="preserve">จำนวนเตียงจริง </t>
  </si>
  <si>
    <t>รพช.</t>
  </si>
  <si>
    <t>รพช.F3 P&lt;=15,000</t>
  </si>
  <si>
    <t>รพช.F3 P15,000-25,000</t>
  </si>
  <si>
    <t>รพช.F2 P&lt;=30,000</t>
  </si>
  <si>
    <t>รพช.F2 P30,000-60,000</t>
  </si>
  <si>
    <t>รพช.F1 P50,000-100,000</t>
  </si>
  <si>
    <t>รพช.M2 B&lt;=100</t>
  </si>
  <si>
    <t>รพช.M2 B&gt;100</t>
  </si>
  <si>
    <t>รพท.</t>
  </si>
  <si>
    <t>รพท.M1 B&gt;200</t>
  </si>
  <si>
    <t>รพท.S B&lt;=400</t>
  </si>
  <si>
    <t>รพท.S B&gt;400</t>
  </si>
  <si>
    <t>รพศ.</t>
  </si>
  <si>
    <t>รพศ.A B&gt;700to1000</t>
  </si>
  <si>
    <t>รพศ.A B&gt;1000</t>
  </si>
  <si>
    <t>รายได้แผ่นดิน - เงินชดใช้จากการผิดสัญญาการศึกษาและดูงาน</t>
  </si>
  <si>
    <t>รายได้แผ่นดิน - ค่าปรับอื่น</t>
  </si>
  <si>
    <t>รายได้จากการจำหน่ายยาสมุนไพร - บุคคลภายนอก</t>
  </si>
  <si>
    <t>รายได้จากการจำหน่ายสินค้าอื่น ๆ - บุคคลภายนอก</t>
  </si>
  <si>
    <t>รายได้จากการจำหน่ายยาสมุนไพร - หน่วยงานภาครัฐ</t>
  </si>
  <si>
    <t>รายได้จากการจำหน่ายสินค้าอื่น ๆ - หน่วยงานภาครัฐ</t>
  </si>
  <si>
    <t>รายได้ค่ารักษาเบิกจ่ายตรงหน่วยงานอื่น - OP</t>
  </si>
  <si>
    <t>รายได้ค่ารักษาเบิกจ่ายตรงหน่วยงานอื่น - IP</t>
  </si>
  <si>
    <t>ส่วนต่างค่ารักษาที่สูงกว่าข้อตกลงในการจ่ายตาม DRG - เบิกจ่ายตรงหน่วยงานอื่น</t>
  </si>
  <si>
    <t>ส่วนต่างค่ารักษาที่ต่ำกว่าข้อตกลงในการจ่ายตาม DRG - เบิกจ่ายตรงหน่วยงานอื่น</t>
  </si>
  <si>
    <t>ส่วนต่างค่ารักษาที่สูงกว่าข้อตกลงในการจ่ายตาม DRG - เบิกจ่ายตรงกรมบัญชีกลาง</t>
  </si>
  <si>
    <t>ส่วนต่างค่ารักษาที่ต่ำกว่าข้อตกลงในการจ่ายตาม DRG - เบิกจ่ายตรงกรมบัญชีกลาง</t>
  </si>
  <si>
    <t>รายได้ค่ารักษาเบิกจ่ายตรง - อปท. OP</t>
  </si>
  <si>
    <t>รายได้ค่ารักษาเบิกจ่ายตรง - อปท. IP</t>
  </si>
  <si>
    <t>ส่วนต่างค่ารักษาที่สูงกว่าข้อตกลงในการจ่ายตาม DRG - เบิกจ่ายตรง - อปท.</t>
  </si>
  <si>
    <t>ส่วนต่างค่ารักษาที่ต่ำกว่าข้อตกลงในการจ่ายตาม DRG - เบิกจ่ายตรง - อปท.</t>
  </si>
  <si>
    <t>รายได้ค่ารักษาเบิกจ่ายตรง - อปท.รูปแบบพิเศษ IP</t>
  </si>
  <si>
    <t>ส่วนต่างค่ารักษาที่สูงกว่าข้อตกลงในการจ่ายตาม DRG - เบิกจ่ายตรง (พนักงานส่วนท้องถิ่นรูปแบบพิเศษ)</t>
  </si>
  <si>
    <t>ส่วนต่างค่ารักษาที่ต่ำกว่าข้อตกลงในการจ่ายตาม DRG  -เบิกจ่ายตรง (พนักงานส่วนท้องถิ่นรูปแบบพิเศษ)</t>
  </si>
  <si>
    <t>รายได้ค่ารักษา UC - OP  ใน CUP</t>
  </si>
  <si>
    <t>รายได้ค่ารักษา UC - IP</t>
  </si>
  <si>
    <t>รายได้ค่ารักษา UC - OP นอก CUP ต่างจังหวัด</t>
  </si>
  <si>
    <t>รายได้ค่ารักษา UC - OP นอกสังกัด สป.</t>
  </si>
  <si>
    <t>รายได้กองทุน UC - P&amp;P อื่น</t>
  </si>
  <si>
    <t>ส่วนต่างค่ารักษาที่สูงกว่าข้อตกลงในการจ่ายตาม DRG - กองทุน UC - IP</t>
  </si>
  <si>
    <t>ส่วนต่างค่ารักษาที่ต่ำกว่าข้อตกลงในการจ่ายตาม DRG - กองทุน UC - IP</t>
  </si>
  <si>
    <t>รายได้กองทุน UC - บริการพื้นที่เฉพาะ</t>
  </si>
  <si>
    <t>รายได้ค่ารักษา UC - OP บริการกรณีเฉพาะ (CR)</t>
  </si>
  <si>
    <t>ส่วนต่างค่ารักษาที่สูงกว่าข้อตกลงในการจ่ายตาม DRG กองทุน UC    (บริการเฉพาะ) CR - IP</t>
  </si>
  <si>
    <t>ส่วนต่างค่ารักษาที่ต่ำกว่าข้อตกลงในการจ่ายตาม DRG กองทุน UC   (บริการเฉพาะ) CR - IP</t>
  </si>
  <si>
    <t>รายได้กองทุน UC - P&amp;P ตามเกณฑ์คุณภาพผลงานบริการ</t>
  </si>
  <si>
    <t>ส่วนต่างค่ารักษาที่สูงกว่าข้อตกลงตามหลักเกณฑ์การจ่ายกองทุนUC - บริการเฉพาะ (CR) - OP</t>
  </si>
  <si>
    <t>ส่วนต่างค่ารักษาที่ต่ำกว่าข้อตกลงตามหลักเกณฑ์การจ่ายกองทุนUC - บริการเฉพาะ (CR) - OP</t>
  </si>
  <si>
    <t>4301020105.271</t>
  </si>
  <si>
    <t>ส่วนต่างค่ารักษาที่ต่ำกว่าข้อตกลงในการตามจ่าย UC OP (หน่วยบริการที่ตามจ่าย)</t>
  </si>
  <si>
    <t>รายได้ค่ารักษาประกันสังคม OP - เครือข่าย</t>
  </si>
  <si>
    <t>รายได้ค่ารักษาประกันสังคม IP - เครือข่าย</t>
  </si>
  <si>
    <t>รายได้ค่ารักษาประกันสังคม OP - นอกเครือข่าย</t>
  </si>
  <si>
    <t>รายได้ค่ารักษาประกันสังคม IP - นอกเครือข่าย</t>
  </si>
  <si>
    <t>รายได้ค่ารักษาประกันสังคม OP - นอกเครือข่าย ต่างสังกัด สป.สธ.</t>
  </si>
  <si>
    <t>รายได้ค่ารักษาประกันสังคม IP - นอกเครือข่าย ต่างสังกัด สป.สธ.</t>
  </si>
  <si>
    <t>ส่วนต่างค่ารักษาที่สูงกว่าข้อตกลงในการจ่ายตาม DRG - แรงงานต่างด้าว - IP</t>
  </si>
  <si>
    <t>รายได้ค่ารักษาบุคคลที่มีปัญหาสถานะและสิทธิ - เบิกจากส่วนกลาง IP</t>
  </si>
  <si>
    <t>รายได้จากการช่วยเหลือเพื่อการดำเนินงานอื่น</t>
  </si>
  <si>
    <t>บัญชีรายได้ระหว่างหน่วยงาน - กรมบัญชี กลางรับเงินเบิกเกินส่งคืนจากหน่วยงาน</t>
  </si>
  <si>
    <t>รายได้ระหว่างหน่วยงาน - หน่วยงานรับเงินนอกงบประมาณจากกรมบัญชีกลาง</t>
  </si>
  <si>
    <t>รายได้ระหว่างหน่วยงาน - ปรับเงินฝากคลัง</t>
  </si>
  <si>
    <t>รายได้ระหว่างหน่วยงาน - หน่วยงานรับเงินจากหน่วยงานอื่น</t>
  </si>
  <si>
    <t>รายได้ระหว่างหน่วยงาน - เงินทดรองราชการ</t>
  </si>
  <si>
    <t>รายได้ระหว่างกัน - ภายในกรมเดียวกัน</t>
  </si>
  <si>
    <t>รายได้ระหว่างกัน - ภายในกรมเดียวกัน (Manual)</t>
  </si>
  <si>
    <t>รายได้อื่น - สินค้ารับโอนจาก สสจ./รพศ./รพท./รพช./รพ.สต.</t>
  </si>
  <si>
    <t>รายได้อื่น - วัสดุรับโอนจาก สสจ./รพศ./รพท./รพช./รพ.สต.</t>
  </si>
  <si>
    <t>รายได้อื่น - ครุภัณฑ์ ที่ดินและสิ่งก่อสร้างรับโอนจาก สสจ./รพศ./รพท./รพช./รพ.สต.</t>
  </si>
  <si>
    <t>รายได้อื่น - เงินนอกงบประมาณรับโอนจาก สสจ./รพศ./รพท./รพช./รพ.สต.</t>
  </si>
  <si>
    <t>รายได้อื่น - เงินงบประมาณงบลงทุน รับโอนจาก สสจ./รพศ./รพท./รพช./รพ.สต.</t>
  </si>
  <si>
    <t>รายได้อื่น - เงินงบประมาณงบดำเนินงานรับโอนจาก สสจ./รพศ./รพท./รพช./รพ.สต.</t>
  </si>
  <si>
    <t>รายได้อื่น - เงินงบประมาณงบอุดหนุนรับโอนจาก สสจ./รพศ. /รพท./รพช. /รพ.สต</t>
  </si>
  <si>
    <t>รายได้อื่น - เงินงบประมาณงบรายจ่ายอื่นรับโอนจาก สสจ./รพศ. /รพท./รพช./รพ.สต.</t>
  </si>
  <si>
    <t>รายได้อื่น - เงินงบประมาณงบกลางรับโอนจาก สสจ./รพศ. /รพท./รพช./รพ.สต.</t>
  </si>
  <si>
    <t>เงินประจำตำแหน่งระดับสูง/ระดับกลาง(สนับสนุน)</t>
  </si>
  <si>
    <t>เงินประจำตำแหน่งผู้เชี่ยวชาญ(บริการ)</t>
  </si>
  <si>
    <t>ค่าตอบแทนเงินเพิ่มพิเศษสำหรับผู้ปฏิบัติงานด้านการสาธารณสุข(พ.ต.ส.-เงินนอกงบประมาณ)</t>
  </si>
  <si>
    <t>เงินเพิ่มสำหรับตำแหน่งที่มีเหตุพิเศษ (บริการ)</t>
  </si>
  <si>
    <t>เงินเพิ่มสำหรับตำแหน่งที่มีเหตุพิเศษ (สนับสนุน)</t>
  </si>
  <si>
    <t>เงินสมทบกองทุนทดแทน - เงินนอกงบประมาณ</t>
  </si>
  <si>
    <t>5101020199.105</t>
  </si>
  <si>
    <t>ค่าใช้จ่ายบุคลากรอื่น (เงินงบประมาณ)</t>
  </si>
  <si>
    <t>5101020199.106</t>
  </si>
  <si>
    <t>ค่าใช้จ่ายบุคลากรอื่น (เงินนอกงบประมาณ)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</si>
  <si>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</si>
  <si>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</si>
  <si>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 ผู้ป่วยนอก รพ.รัฐ สำหรับผู้รับเบี้ยหวัด/บำนาญตามกฎหมาย</t>
  </si>
  <si>
    <t>เงินช่วยค่ารักษาพยาบาลประเภท ผู้ป่วยใน รพ.รัฐ สำหรับผู้รับเบี้ยหวัด/บำนาญตามกฎหมาย</t>
  </si>
  <si>
    <t>เงินช่วยค่ารักษาพยาบาลประเภท ผู้ป่วยนอก รพ.เอกชน  สำหรับผู้รับเบี้ยหวัด/บำนาญตามกฎหมาย</t>
  </si>
  <si>
    <t>เงินช่วยค่ารักษาพยาบาลประเภท ผู้ป่วยใน รพ.เอกชน สำหรับผู้รับเบี้ยหวัด/บำนาญตามกฎหมาย</t>
  </si>
  <si>
    <t>ค่าใช้จ่ายทุนการศึกษา - ในประเทศ</t>
  </si>
  <si>
    <t>ค่าใช้จ่ายด้านการฝึกอบรม - ในประเทศ (เงินงบประมาณ)</t>
  </si>
  <si>
    <t>ค่าใช้จ่ายด้านการฝึกอบรม - บุคคล ภายนอก (เงินงบประมาณ)</t>
  </si>
  <si>
    <t>ค่าใช้จ่ายด้านการฝึกอบรม - บุคคล ภายนอก (เงินนอกงบประมาณ)</t>
  </si>
  <si>
    <t>ค่าเบี้ยเลี้ยง - ในประเทศ (เงินงบประมาณ)</t>
  </si>
  <si>
    <t>ค่าเบี้ยเลี้ยง - ในประเทศ (เงินนอกงบประมาณ)</t>
  </si>
  <si>
    <t>ค่าที่พัก - ในประเทศ (เงินงบประมาณ)</t>
  </si>
  <si>
    <t>ค่าที่พัก - ในประเทศ (เงินนอกงบประมาณ)</t>
  </si>
  <si>
    <t>ค่าใช้จ่ายเดินทางอื่น - ในประเทศ (เงินงบประมาณ)</t>
  </si>
  <si>
    <t>ค่าใช้จ่ายเดินทางอื่น - ในประเทศ (เงินนอกงบประมาณ)</t>
  </si>
  <si>
    <t>ค่าตอบแทนการปฏิบัติงานในลักษณะค่าเบี้ยเลี้ยงเหมาจ่าย (สนับสนุน) - เงินนอกงบประมาณ</t>
  </si>
  <si>
    <t>ค่าตอบแทนการปฏิบัติงานอื่น - เงินงบประมาณ</t>
  </si>
  <si>
    <t>ค่าตอบแทนการปฏิบัติงานอื่น - เงินนอกงบประมาณ</t>
  </si>
  <si>
    <t>ค่าเสื่อมราคา - อาคารเพื่อการพักอาศัย</t>
  </si>
  <si>
    <t>ค่าเสื่อมราคา - ระบบประปา</t>
  </si>
  <si>
    <t>ค่าเสื่อมราคา - ระบบถนนภายใน</t>
  </si>
  <si>
    <t>ค่าเสื่อมราคา - ครุภัณฑ์สำนักงาน</t>
  </si>
  <si>
    <t>ค่าเสื่อมราคา - ยานพาหนะและอุปกรณ์การขนส่ง</t>
  </si>
  <si>
    <t>ค่าเสื่อมราคา - ครุภัณฑ์ไฟฟ้าและวิทยุ</t>
  </si>
  <si>
    <t>ค่าเสื่อมราคา - ครุภัณฑ์โฆษณาและเผยแพร่</t>
  </si>
  <si>
    <t>ค่าเสื่อมราคา - ครุภัณฑ์การเกษตร</t>
  </si>
  <si>
    <t>ค่าเสื่อมราคา - ครุภัณฑ์โรงงาน</t>
  </si>
  <si>
    <t>ค่าเสื่อมราคา - ครุภัณฑ์ก่อสร้าง</t>
  </si>
  <si>
    <t>ค่าเสื่อมราคา - ครุภัณฑ์วิทยาศาสตร์และการแพทย์</t>
  </si>
  <si>
    <t>ค่าเสื่อมราคา - อุปกรณ์คอมพิวเตอร์</t>
  </si>
  <si>
    <t>ค่าเสื่อมราคา - ครุภัณฑ์งานบ้านงานครัว</t>
  </si>
  <si>
    <t>ค่าเสื่อมราคา - ครุภัณฑ์อื่น</t>
  </si>
  <si>
    <t>ค่าตัดจำหน่าย - โปรแกรมคอมพิวเตอร์</t>
  </si>
  <si>
    <t>ค่าตัดจำหน่าย - สินทรัพย์ที่ไม่มีตัวตนอื่น</t>
  </si>
  <si>
    <t>ค่าเสื่อมราคา - ส่วนปรับปรุงอาคาร</t>
  </si>
  <si>
    <t>ค่าเสื่อมราคาอาคารเพื่อพักอาศัย - Interface</t>
  </si>
  <si>
    <t>ค่าเสื่อมราคาอาคารสำนักงาน - Interface</t>
  </si>
  <si>
    <t>ค่าเสื่อมราคาอาคารเพื่อประโยชน์อื่น - Interface</t>
  </si>
  <si>
    <t>ค่าเสื่อมราคาสิ่งปลูกสร้าง - Interface</t>
  </si>
  <si>
    <t>ค่าเสื่อมราคาระบบประปา - Interface</t>
  </si>
  <si>
    <t>ค่าเสื่อมราคาระบบไฟฟ้า - Interface</t>
  </si>
  <si>
    <t>ค่าเสื่อมราคาครุภัณฑ์สำนักงาน - Interface</t>
  </si>
  <si>
    <t>ค่าเสื่อมราคาครุภัณฑ์ยานพาหนะและขนส่ง - Interface</t>
  </si>
  <si>
    <t>ค่าเสื่อมราคาครุภัณฑ์ก่อสร้าง - Interface</t>
  </si>
  <si>
    <t>ค่าเสื่อมราคาครุภัณฑ์วิทยาศาสตร์และการแพทย์ - Interface</t>
  </si>
  <si>
    <t>ค่าตัดจำหน่ายโปรแกรมคอมพิวเตอร์ - Interface</t>
  </si>
  <si>
    <t>ค่าตัดจำหน่ายสินทรัพย์ไม่มีตัวตนอื่น - Interface</t>
  </si>
  <si>
    <t>ค่าเสื่อมราคา - อาคารและสิ่งปลูกสร้างไม่ระบุรายละเอียด</t>
  </si>
  <si>
    <t>ค่าเสื่อมราคา - ครุภัณฑ์ไม่ระบุรายละเอียด</t>
  </si>
  <si>
    <t>ค่าสวัสดิการสังคม - อื่น</t>
  </si>
  <si>
    <t>ค่าจำหน่าย - อาคารและสิ่งปลูกสร้างไม่ระบุรายละเอียด</t>
  </si>
  <si>
    <t>ค่าจำหน่าย - ครุภัณฑ์ไม่ระบุรายละเอียด</t>
  </si>
  <si>
    <t>ค่าใช้จ่ายระหว่างหน่วยงาน - หน่วยงานส่งเงินเบิกเกินส่งคืนให้กรมบัญชีกลาง</t>
  </si>
  <si>
    <t>ค่าใช้จ่ายระหว่างหน่วยงาน - ปรับเงินฝากคลัง</t>
  </si>
  <si>
    <t>ค่าใช้จ่ายระหว่างกัน - ภายในกรมเดียวกัน</t>
  </si>
  <si>
    <t>ค่าใช้จ่ายระหว่างกัน - ภายในกรมเดียวกัน (Manual)</t>
  </si>
  <si>
    <t>ค่าใช้จ่ายอื่น - สินค้าโอนไป สสจ./รพศ./รพท./รพช./รพ.สต.</t>
  </si>
  <si>
    <t>ค่าใช้จ่ายอื่น - วัสดุโอนไป สสจ./ รพศ./รพท./รพช./รพ.สต.</t>
  </si>
  <si>
    <t>ค่าใช้จ่ายอื่น - ครุภัณฑ์ที่ดินและสิ่งก่อสร้างโอนไป สสจ./รพศ./รพท./รพช./รพ.สต.</t>
  </si>
  <si>
    <t>ค่าใช้จ่ายอื่น - เงินงบประมาณงบลงทุนโอนไป สสจ./รพศ./รพท./รพช./รพ.สต.</t>
  </si>
  <si>
    <t>ค่าใช้จ่ายอื่น - เงินงบประมาณงบดำเนินงานโอนไป สสจ./รพศ./รพท./รพช./รพ.สต.</t>
  </si>
  <si>
    <t>ค่าใช้จ่ายอื่น - เงินงบประมาณงบอุดหนุนโอนไป สสจ./รพศ./รพท./รพช./รพ.สต.</t>
  </si>
  <si>
    <t>ค่าใช้จ่ายอื่น - เงินงบประมาณงบรายจ่ายอื่นโอนไป  สสจ./รพศ./รพท./รพช./รพ.สต.</t>
  </si>
  <si>
    <t>ค่าใช้จ่ายอื่น - เงินงบประมาณงบกลางโอนไป สสจ./รพศ. /รพท./รพช./ รพ.สต.</t>
  </si>
  <si>
    <t>ค่าใช้จ่ายอื่น - เงินนอกงบประมาณโอนไป สสจ./รพศ./รพท./รพช./รพ.สต.</t>
  </si>
  <si>
    <t>สรุปจ่าย L2[5]=[2+3+4]</t>
  </si>
  <si>
    <t>ไม่ลิ้งสูตร</t>
  </si>
  <si>
    <t>1+2+3+4+5+6+7+8+9+10+11+12+13+14+15+16+17+18+19</t>
  </si>
  <si>
    <t>รวมค่าใช้จ่าย[23] =[1+5+6+7+11+12+13+14+15+16+17+18+19+20+21+22]</t>
  </si>
  <si>
    <t>ค่า Adj.RW รวม quick method</t>
  </si>
  <si>
    <t>HDC</t>
  </si>
  <si>
    <t xml:space="preserve"> New Factor</t>
  </si>
  <si>
    <t>หน่วยบริการ</t>
  </si>
  <si>
    <t>ลำดับเรียงตามจัดกลุ่ม</t>
  </si>
  <si>
    <t>ลำดับเรียงตามงบทดลอง</t>
  </si>
  <si>
    <t>CMI@MOPH</t>
  </si>
  <si>
    <t>(1) โรงพยาบาลที่มีรายได้ต่ำกว่าค่าเฉลี่ยกลุ่ม (Mean - 1SD)</t>
  </si>
  <si>
    <t>โรงพยาบาลที่มีรายได้ต่ำกว่าค่าเฉลี่ยกลุ่ม</t>
  </si>
  <si>
    <t>(2) โรงพยาบาลที่มีค่าใช้จ่ายสูงกว่าค่าเฉลี่ยกลุ่ม (Mean + 1SD)</t>
  </si>
  <si>
    <t>โรงพยาบาลที่มีค่าใช้จ่ายสูงกว่าค่าเฉลี่ยกลุ่ม</t>
  </si>
  <si>
    <t>4302010101.101</t>
  </si>
  <si>
    <t>5107010101.101</t>
  </si>
  <si>
    <t>รายได้จากการอุดหนุน-หน่วยงานภาครัฐ</t>
  </si>
  <si>
    <t>ค่าใช้จ่ายอุดหนุน -หน่วยงานภาครัฐ</t>
  </si>
  <si>
    <t>รายได้สนับสนุนยาและอื่น ๆ</t>
  </si>
  <si>
    <t>รายได้กองทุน UC อื่น</t>
  </si>
  <si>
    <t>รายได้ค่ารักษาด้านการสร้างเสริมสุขภาพและป้องกันโรค (P&amp;P)</t>
  </si>
  <si>
    <t>ส่วนต่างค่ารักษาที่ต่ำกว่าข้อตกลงในการจ่ายตาม กองทุนประกันสังคม</t>
  </si>
  <si>
    <t>รายได้ค่ารักษาแรงงานต่างด้าว OP  นอก CUP</t>
  </si>
  <si>
    <t>ส่วนต่างค่ารักษาพยาบาลที่สูงกว่าข้อตกลงในการจ่ายตามหลักเกณฑ์ฯ - บุคคลที่มีปัญหาสถานะและสิทธิ OP</t>
  </si>
  <si>
    <t>ค่าตอบแทนในการปฏิบัติงานเวรหรือผลัดบ่ายและหรือผลัดดึกของพยาบาล</t>
  </si>
  <si>
    <t>ค่าเช่าอสังหาริมทรัพย์</t>
  </si>
  <si>
    <t>ค่าเช่าเบ็ดเตล็ด</t>
  </si>
  <si>
    <t>ค่าใช้จ่ายระหว่างหน่วยงาน - กรมบัญชีกลางโอนเงินนอกงบประมาณให้หน่วยงาน</t>
  </si>
  <si>
    <t>พระอาจารย์วันฯ,รพช.</t>
  </si>
  <si>
    <t>พระอาจารย์มั่นฯ,รพช.</t>
  </si>
  <si>
    <t>AdjRW รวม</t>
  </si>
  <si>
    <t>สิทธิ UC
1 เม.ย.68</t>
  </si>
  <si>
    <t>พระอาจารย์มั่น</t>
  </si>
  <si>
    <t>พระอาจารย์วัน</t>
  </si>
  <si>
    <t>ข้อมูลประชากรและผลงานบริการไตรมาสที่ 2/2569</t>
  </si>
  <si>
    <t>ตารางที่ 6 สรุปค่าเฉลี่ย รายได้ (บาท/ประชากร) ของโรงพยาบาลในเขตสุขภาพที่ 8 แยกตามกลุ่ม ณ ไตรมาส 2 ปีงบประมาณ 2569</t>
  </si>
  <si>
    <t>ตารางที่ 12 สรุปค่าเฉลี่ย ค่าใช้จ่าย (บาท/RW) ของโรงพยาบาลในเขตสุขภาพที่ 8 แยกตามกลุ่ม ณ ไตรมาส 2 ปีงบประมาณ 2569</t>
  </si>
  <si>
    <t>รายงานข้อมูล Benchmarking การเงินการคลัง ณ สิ้นไตรมาสที่ 2/2569</t>
  </si>
  <si>
    <t>ตารางที่ 11 ร้อยละ ค่าใช้จ่าย (บาท/ประชากร) ที่สูง-ต่ำกว่าค่าเฉลี่ยกลุ่ม ของโรงพยาบาลในเขตสุขภาพที่ 8 แยกรายจังหวัด ณ ไตรมาส 2 ปี 2569</t>
  </si>
  <si>
    <t>ตารางที่ 10 ค่าใช้จ่าย (บาท/RW) ของโรงพยาบาลในเขตสุขภาพที่ 8 แยกรายจังหวัด ณ ไตรมาส 2 ปีงบประมาณ 2569</t>
  </si>
  <si>
    <t>ตารางที่ 4 รายได้ (บาท/ประชากร) ของโรงพยาบาลในเขตสุขภาพที่ 8 แยกรายจังหวัด ณ ไตรมาส 2 ปีงบประมาณ 2569</t>
  </si>
  <si>
    <t>ตารางที่ 5 ร้อยละ ของรายได้ (บาท/ประชากร) ที่สูง-ต่ำกว่าค่าเฉลี่ยกลุ่ม ของโรงพยาบาลในเขตสุขภาพที่ 8 แยกรายจังหวัด ณ ไตรมาส 2 ปี 2569</t>
  </si>
  <si>
    <t>ตารางที่ 7 เปรียบเทียบ ค่าใช้จ่าย (บาท/RW) ของโรงพยาบาลในเขตสุขภาพที่ 8 แยกตามกลุ่ม ณ ไตรมาส 2 ปี 2569</t>
  </si>
  <si>
    <t>ตารางที่ 8 ร้อยละ ของค่าใช้จ่าย (บาท/RW) ที่สูง-ต่ำกว่าค่าเฉลี่ยกลุ่ม ของโรงพยาบาลในเขตสุขภาพที่ 8 ณ ไตรมาส 2 ปี 2569</t>
  </si>
  <si>
    <t>ตารางที่ 1 เปรียบเทียบ รายได้ (บาท/ประชากร) ของโรงพยาบาลในเขตสุขภาพที่ 8 แยกตามกลุ่ม ณ ไตรมาส 2 ปี 2569</t>
  </si>
  <si>
    <t>ตารางที่ 2 ร้อยละ ของรายได้ (บาท/ประชากร) ที่สูง-ต่ำกว่าค่าเฉลี่ยกลุ่ม ของโรงพยาบาลในเขตสุขภาพที่ 8 ณ ไตรมาส 2 ปี 2569</t>
  </si>
  <si>
    <t>การจัดกลุ่ม Benchmarking รายได้ ค่าใช้จ่าย ปี 2569</t>
  </si>
  <si>
    <t>รพ.ห้วยเกิ้ง</t>
  </si>
  <si>
    <t>รพ.นิคมน้ำอูน</t>
  </si>
  <si>
    <t>รพ.นาแห้ว</t>
  </si>
  <si>
    <t>รพ.วังยาง</t>
  </si>
  <si>
    <t>รพ.โพธิ์ตาก</t>
  </si>
  <si>
    <t>รพ.บุ่งคล้า</t>
  </si>
  <si>
    <t>รพ.ประจักษ์ศิลปาคม</t>
  </si>
  <si>
    <t>รพ.กู่แก้ว</t>
  </si>
  <si>
    <t>รพ.นาทม</t>
  </si>
  <si>
    <t>รพ.เต่างอย</t>
  </si>
  <si>
    <t>รพ.ภูเรือ</t>
  </si>
  <si>
    <t>รพ.พิบูลย์รักษ์</t>
  </si>
  <si>
    <t>รพ.สระใคร</t>
  </si>
  <si>
    <t>รพ.หนองหิน</t>
  </si>
  <si>
    <t>รพ.หนองแสง</t>
  </si>
  <si>
    <t>รพ.นายูง</t>
  </si>
  <si>
    <t>รพ.ศรีเชียงใหม่</t>
  </si>
  <si>
    <t>รพ.สร้างคอม</t>
  </si>
  <si>
    <t>รพ.นาด้วง</t>
  </si>
  <si>
    <t>รพ.รัตนวาปี</t>
  </si>
  <si>
    <t>รพ.สังคม</t>
  </si>
  <si>
    <t>รพ.ท่าลี่</t>
  </si>
  <si>
    <t>รพ.ทุ่งฝน</t>
  </si>
  <si>
    <t>รพ.นาวังเฉลิมพระเกียรติ ๘๐ พรรษา</t>
  </si>
  <si>
    <t>รพ.กุดบาก</t>
  </si>
  <si>
    <t>รพ.ไชยวาน</t>
  </si>
  <si>
    <t>รพ.ภูหลวง</t>
  </si>
  <si>
    <t>รพ.ภูกระดึง</t>
  </si>
  <si>
    <t>รพ.โพนนาแก้ว</t>
  </si>
  <si>
    <t>รพ.เฝ้าไร่</t>
  </si>
  <si>
    <t>รพ.เอราวัณ</t>
  </si>
  <si>
    <t>รพ.พระอาจารย์แบน  ธนากโร</t>
  </si>
  <si>
    <t>รพ.พระอาจารย์วัน อุตฺตโม</t>
  </si>
  <si>
    <t>รพ.เจริญศิลป์</t>
  </si>
  <si>
    <t>รพ.ศรีธาตุ</t>
  </si>
  <si>
    <t>รพ.โคกศรีสุพรรณ</t>
  </si>
  <si>
    <t>รพ.ศรีวิไล</t>
  </si>
  <si>
    <t>รพ.คำตากล้า</t>
  </si>
  <si>
    <t>รพ.บึงโขงหลง</t>
  </si>
  <si>
    <t>รพ.วาริชภูมิ</t>
  </si>
  <si>
    <t>รพ.ปากคาด</t>
  </si>
  <si>
    <t>รพ.ปลาปาก</t>
  </si>
  <si>
    <t>รพ.ปากชม</t>
  </si>
  <si>
    <t>รพ.นาหว้า</t>
  </si>
  <si>
    <t>รพ.เรณูนคร</t>
  </si>
  <si>
    <t>รพ.ผาขาว</t>
  </si>
  <si>
    <t>รพ.โนนสะอาด</t>
  </si>
  <si>
    <t>รพ.บ้านแพง</t>
  </si>
  <si>
    <t>รพ.กุสุมาลย์</t>
  </si>
  <si>
    <t>รพ.ท่าอุเทน</t>
  </si>
  <si>
    <t>รพ.โนนสัง</t>
  </si>
  <si>
    <t>รพ.พรเจริญ</t>
  </si>
  <si>
    <t>รพ.โพนสวรรค์</t>
  </si>
  <si>
    <t>รพ.สุวรรณคูหา</t>
  </si>
  <si>
    <t>รพ.วังสามหมอ</t>
  </si>
  <si>
    <t>รพช.F1 P&lt;=50,000</t>
  </si>
  <si>
    <t>รพ.หนองวัวซอ</t>
  </si>
  <si>
    <t>รพ.นาแก</t>
  </si>
  <si>
    <t>รพ.กุดจับ</t>
  </si>
  <si>
    <t>รพ.น้ำโสม</t>
  </si>
  <si>
    <t>รพ.เชียงคาน</t>
  </si>
  <si>
    <t>รพ.สมเด็จพระยุพราชด่านซ้าย</t>
  </si>
  <si>
    <t>รพ.โซ่พิสัย</t>
  </si>
  <si>
    <t>รพ.พระอาจารย์มั่น ภูริทัตโต</t>
  </si>
  <si>
    <t>รพ.นากลาง</t>
  </si>
  <si>
    <t>รพ.อากาศอำนวย</t>
  </si>
  <si>
    <t>รพ.พังโคน</t>
  </si>
  <si>
    <t>รพ.พระอาจารย์ฝั้นอาจาโร</t>
  </si>
  <si>
    <t>รพ.ศรีสงคราม</t>
  </si>
  <si>
    <t>รพ.เซกา</t>
  </si>
  <si>
    <t>รพ.ศรีบุญเรือง</t>
  </si>
  <si>
    <t>รพ.โพนพิสัย</t>
  </si>
  <si>
    <t>รพ.เพ็ญ</t>
  </si>
  <si>
    <t>รพ.สมเด็จพระยุพราชธาตุพนม</t>
  </si>
  <si>
    <t>รพ.วังสะพุง</t>
  </si>
  <si>
    <t>รพ.หนองหาน</t>
  </si>
  <si>
    <t>รพ.สมเด็จพระยุพราชบ้านดุง</t>
  </si>
  <si>
    <t>รพ.บ้านผือ</t>
  </si>
  <si>
    <t>รพ.สมเด็จพระยุพราชท่าบ่อ</t>
  </si>
  <si>
    <t>รพ.วานรนิวาส</t>
  </si>
  <si>
    <t>รพ.บึงกาฬ</t>
  </si>
  <si>
    <t>รพ.กุมภวาปี</t>
  </si>
  <si>
    <t>รพ.สมเด็จพระยุพราชสว่างแดนดิน</t>
  </si>
  <si>
    <t>รพ.หนองบัวลำภู</t>
  </si>
  <si>
    <t>รพ.นครพนม</t>
  </si>
  <si>
    <t>รพ.หนองคาย</t>
  </si>
  <si>
    <t>รพ.เลย</t>
  </si>
  <si>
    <t>รพ.สกลนคร</t>
  </si>
  <si>
    <t>รพ.อุดรธานี</t>
  </si>
  <si>
    <r>
      <t>หมายเหตุ</t>
    </r>
    <r>
      <rPr>
        <sz val="18"/>
        <color indexed="8"/>
        <rFont val="TH Sarabun New"/>
        <family val="2"/>
      </rPr>
      <t xml:space="preserve"> : Factor Quick Method ในการคำนวนหาค่า Adj.RW รวม คือ รพ.ศูนย์/รพ.ทั่วไป = 14, รพช.ขนาดใหญ่ = 17, รพช.ขนาดกลาง/เล็ก = 21</t>
    </r>
  </si>
  <si>
    <t>ตารางที่ 3 รายได้ (บาท/ประชากร)เทียบกับค่า Mean-1SD ของกลุ่ม ของโรงพยาบาลในเขตสุขภาพที่ 8 ณ ไตรมาส 2 ปี 2569</t>
  </si>
  <si>
    <t>ตารางที่ 9 ค่าใช้จ่าย (บาท/RW) เทียบกับค่า Mean+1SD ของกลุ่ม ที่สูงต่ำกว่าค่าเฉลี่ย ของโรงพยาบาลในเขตสุขภาพที่ 8 ณ ไตรมาส2 ปี 2569</t>
  </si>
  <si>
    <t>อุดร</t>
  </si>
  <si>
    <t>สกล</t>
  </si>
  <si>
    <t>หนองบัว</t>
  </si>
  <si>
    <t>4. ข้าราชการ (8 แห่ง)</t>
  </si>
  <si>
    <t>หมายเหตุ  ข้อมูลบริการ ณ มีนาคม 2569</t>
  </si>
  <si>
    <t>พระอาจารย์วันฯ</t>
  </si>
  <si>
    <t xml:space="preserve">โพธิ์ตาก  สระใคร  ศรีเชียงใหม่  เฝ้าไร่  เจริญศิลป์  ท่าอุเทน  นาแก  นากลาง  พระอาจารย์ฝั้นฯ </t>
  </si>
  <si>
    <t>3. ประกันสังคม (9 แห่ง)</t>
  </si>
  <si>
    <t xml:space="preserve">ไชยวาน  วาริชภูมิ  หนองวัวซอ  นาแก  นากลาง  ศรีบุญเรือง  บ้านผือ  หนองบัวลำภู  </t>
  </si>
  <si>
    <t>สร้างคอม นาวัง  ไชยวาน  บ้านแพง  หนองวัวซอ  นากลาง  บ้านดุง  ท่าบ่อ  หนองบัวลำภู</t>
  </si>
  <si>
    <t>5. พรบ. (9 แห่ง)</t>
  </si>
  <si>
    <t xml:space="preserve">วังยาง  โพนนาแก้ว  ศรีธาตุ  หนองบัวลำภู </t>
  </si>
  <si>
    <t>6. ชำระเงินเอง (4 แห่ง)</t>
  </si>
  <si>
    <t>7. งบบุคลากร (13 แห่ง)</t>
  </si>
  <si>
    <t>นาแห้ว  นาทม  สังคม  ท่าลี่  พระอาจารย์แบนฯ  ศรีวิไล  บึงโขงหลง  วาริชภูมิ  ท่าอุเทน 
นาแก  นากลาง  เซกา  ท่าบ่อฯ  หนองบัวลำภู</t>
  </si>
  <si>
    <t>1. บุคลากรรวม (14 แห่ง)</t>
  </si>
  <si>
    <t>บุ่งคล้า  หนองหิน  นาวัง  พระอาจารย์วันฯ  วาริชภูมิ  นาหว้า  โนนสัง  นาแก  
เชียงคาน  ศรีสงคราม  ธาตพนมฯ  หนองคาย</t>
  </si>
  <si>
    <t>2. ค่าฝึกอบรม (12 แห่ง)</t>
  </si>
  <si>
    <t>3. ยาใช้ไป (17 แห่ง)</t>
  </si>
  <si>
    <t>4. ค่าวัสดุการแพทย์
         (12 แห่ง)</t>
  </si>
  <si>
    <t>เต่างอย  หนองหิน  ศรีเชียงใหม่  นาวัง  โคกศรีสุพรรณ  คำตากล้า  ผาขาว  บ้านแพง 
 โพนสวรรค์  วังสามหมอ  เชียงคาน  พังโคน  ศรีบุญเรือง  บ้านดุงฯ  หนองบัว</t>
  </si>
  <si>
    <t>5. วัสดุวิทยาศาสตร์
        (15 แห่ง)</t>
  </si>
  <si>
    <t>ห้วยเกิ้ง  นาทม  พิบูลย์รักษ์  นาวัง  ภูกระดึง  เจริญศิลป์  ศรีวิไล  วาริชภูมิ  ปากชม 
 สุวรรณคูหา  วังสามหมอ  พระอาจารย์มั่นฯ  วังสะพุง  วานรนิวาส  หนองบัวลำภู</t>
  </si>
  <si>
    <t>6. วัสดุอื่น (15 แห่ง)</t>
  </si>
  <si>
    <t xml:space="preserve">ห้วยเกิ้ง  โพธิ์ตาก  หนองหิน  รัตนวาปี  นาวัง  โคกศรีสุพรรณ  วาริชภูมิ  ปลาปาก  ปากชม 
โพนสวรรค์  วังสามหมอ  ศรีสงคราม  เซกา  บ้านดุงฯ  วานรนิวาส  หนองคาย </t>
  </si>
  <si>
    <t>7. ซ่อมแซม/จ้างเหมา 
         (16 แห่ง)</t>
  </si>
  <si>
    <t>โพธิ์ตาก  หนองหิน  ศรีเชียงใหม่   รัตนวาปี  นาวัง  คำตากล้า  บึงโขงหลง  วาริชภูมิ  ปลาปาก 
ท่าอุเทน  เชียงคาน  ด่านซ้าย  พระอาจารย์มั่นฯ  เซกา  บ้านดุงฯ  วานรนิวาส  หนองบัวลำภู</t>
  </si>
  <si>
    <t>8. ค่าจ้างตรวจ LAB 
        (17 แห่ง)</t>
  </si>
  <si>
    <t xml:space="preserve">ห้วยเกิ้ง  ประจักษ์ศิลปาคม  หนองแสง  สังคม  ท่าลี่  เอราวัณฯ  พระอาจารย์แบนฯ 
โคกศรีสุพรรณ  วาริชภูมิ  ปากชม  โนนสัง  วังสามหมอ  น้ำโสม  นากลาง  เซกา  กุมภวาปี หนองบัวลำภู </t>
  </si>
  <si>
    <t>9. ค่าสาธารณูปโภค 
       (17 แห่ง)</t>
  </si>
  <si>
    <t>10. ค่าใช้สอยอื่นๆ
      (14 แห่ง)</t>
  </si>
  <si>
    <t xml:space="preserve"> วังยาง  บุ่งคล้า  ศรีเชียงใหม่  นาด้วง  สังคม  ศรีวิไล  วาริชภูมิ  ปลาปาก  ปากชม  นาหว้า 
 บ้านแพง  กุสุมาลย์  นาแก  โซ่พิสัย  ศรีสงคราม  เซกา   บ้านผือ  บึงกาฬ
</t>
  </si>
  <si>
    <t>11. ค่าใช้จ่ายอื่นๆ 
      (18 แห่ง)</t>
  </si>
  <si>
    <t xml:space="preserve">ศรีเชียงใหม่  ท่าลี่  กุดบาก  ศรีธาตุ  ศรีวิไล  ท่าอุเทน  น้ำโสม  พระอาจารย์ฝั้นฯ  วังสะพุง 
 บ้านผือ  สว่างแดนดิน </t>
  </si>
  <si>
    <t>นาแห้ว  ศรีเชียงใหม่  วาริชภูมิ  นาหว้า  ท่าอุเทน  เชียงคาน  นากลาง  ศรีบุญเรือง  
สว่างแดนดิน  นครพนม</t>
  </si>
  <si>
    <t>วังยาง  ประจักษ์ศิลปาคม  นายูง  รัตนวาปี  เฝ้าไร่  ปลาปาก  เชียงคาน  โซ่พิสัย  นากลาง  
ศรีบุญเรือง  เพ็ญ  บ้านดุง  วานรนิวาส</t>
  </si>
  <si>
    <t>ก</t>
  </si>
  <si>
    <t>วังยาง  โพธิ์ตาก  นาทม  หนองหิน  รัตนวาปี  นาวัง  เฝ้าไร่  ศรีวิไล  บึงโขงหลง  วาริชภูมิ
 โนนสัง  สุวรรณคูหา  ด่านซ้ายฯ  พระอาจารย์ฝั้น  เซกา  สว่างแดนดิน  หนองคาย</t>
  </si>
  <si>
    <t xml:space="preserve">วังยาง  นาทม  เต่างอย  สร้างคอม  เจริญศิลป์  คำตากล้า  ปากชม  เรณูนคร  กุสุมาลย์  
ด่านซ้ายฯ  พระอาจารย์มั่นฯ  ท่าบ่อ  </t>
  </si>
  <si>
    <t>1. เหมาจ่ายรายหัว UC
 (11 แห่ง)</t>
  </si>
  <si>
    <t>2. เรียกเก็บUC/กองทุน UC /EMS (10 แห่ง)</t>
  </si>
  <si>
    <t>ข้อมูลแก้ไข ณ 2 มิถุนายน 69</t>
  </si>
  <si>
    <t xml:space="preserve">นาแห้ว  กู่แก้ว  รัตนวาปี  ไชยวาน  ภูหลวง  โคกศรีสุพรรณ  บึงโขงหลง  วาริชภูมิ  ผาขาว 
 สุวรรณคูหา  ด่านซ้าย  พังโคน  หนองหาน  บึงกาฬ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</si>
</sst>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#,##0.00_ ;[Red]\-#,##0.00\ "/>
    <numFmt numFmtId="166" formatCode="_-* #,##0_-;\-* #,##0_-;_-* &quot;-&quot;??_-;_-@_-"/>
    <numFmt numFmtId="167" formatCode="0.00_ ;[Red]\-0.00\ "/>
  </numFmts>
  <fonts count="9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indexed="8"/>
      <name val="Tahoma"/>
      <family val="2"/>
    </font>
    <font>
      <sz val="11"/>
      <color indexed="8"/>
      <name val="Tahoma"/>
      <family val="2"/>
    </font>
    <font>
      <b/>
      <sz val="10"/>
      <name val="Tahoma"/>
      <family val="2"/>
    </font>
    <font>
      <sz val="11"/>
      <color indexed="8"/>
      <name val="Tahoma"/>
      <family val="2"/>
      <charset val="222"/>
    </font>
    <font>
      <sz val="10"/>
      <color indexed="8"/>
      <name val="Tahoma"/>
      <family val="2"/>
    </font>
    <font>
      <sz val="11"/>
      <color rgb="FF000000"/>
      <name val="Tahoma"/>
      <family val="2"/>
    </font>
    <font>
      <b/>
      <sz val="11"/>
      <color indexed="8"/>
      <name val="Tahoma"/>
      <family val="2"/>
    </font>
    <font>
      <b/>
      <sz val="10"/>
      <color indexed="8"/>
      <name val="Tahoma"/>
      <family val="2"/>
    </font>
    <font>
      <b/>
      <sz val="6"/>
      <color indexed="8"/>
      <name val="Tahoma"/>
      <family val="2"/>
    </font>
    <font>
      <b/>
      <sz val="10"/>
      <color indexed="10"/>
      <name val="Tahoma"/>
      <family val="2"/>
    </font>
    <font>
      <sz val="12"/>
      <color indexed="8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FF0000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indexed="36"/>
      <name val="TH SarabunPSK"/>
      <family val="2"/>
    </font>
    <font>
      <sz val="14"/>
      <color indexed="56"/>
      <name val="TH SarabunPSK"/>
      <family val="2"/>
    </font>
    <font>
      <sz val="14"/>
      <color indexed="30"/>
      <name val="TH SarabunPSK"/>
      <family val="2"/>
    </font>
    <font>
      <sz val="14"/>
      <color indexed="17"/>
      <name val="TH SarabunPSK"/>
      <family val="2"/>
    </font>
    <font>
      <sz val="14"/>
      <color indexed="51"/>
      <name val="TH SarabunPSK"/>
      <family val="2"/>
    </font>
    <font>
      <sz val="14"/>
      <color indexed="53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color rgb="FFFF0000"/>
      <name val="Calibri"/>
      <family val="2"/>
      <charset val="222"/>
      <scheme val="minor"/>
    </font>
    <font>
      <sz val="16"/>
      <color indexed="10"/>
      <name val="TH SarabunPSK"/>
      <family val="2"/>
      <charset val="222"/>
    </font>
    <font>
      <sz val="16"/>
      <color indexed="10"/>
      <name val="Calibri"/>
      <family val="2"/>
      <charset val="222"/>
    </font>
    <font>
      <sz val="11"/>
      <name val="Calibri"/>
      <family val="2"/>
      <charset val="222"/>
      <scheme val="minor"/>
    </font>
    <font>
      <sz val="14"/>
      <color theme="1"/>
      <name val="TH SarabunPSK"/>
      <family val="2"/>
    </font>
    <font>
      <sz val="12"/>
      <color rgb="FF000000"/>
      <name val="Tahoma"/>
      <family val="2"/>
    </font>
    <font>
      <b/>
      <sz val="12"/>
      <color rgb="FF0000FF"/>
      <name val="Tahoma"/>
      <family val="2"/>
    </font>
    <font>
      <b/>
      <sz val="12"/>
      <color rgb="FF000000"/>
      <name val="Tahoma"/>
      <family val="2"/>
    </font>
    <font>
      <sz val="14"/>
      <color indexed="8"/>
      <name val="Tahoma"/>
      <family val="2"/>
    </font>
    <font>
      <b/>
      <u/>
      <sz val="12"/>
      <color indexed="10"/>
      <name val="Tahoma"/>
      <family val="2"/>
    </font>
    <font>
      <b/>
      <sz val="16"/>
      <color rgb="FFFF0000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8"/>
      <name val="Calibri"/>
      <family val="2"/>
      <charset val="222"/>
      <scheme val="minor"/>
    </font>
    <font>
      <b/>
      <sz val="26"/>
      <color theme="0"/>
      <name val="TH SarabunPSK"/>
      <family val="2"/>
    </font>
    <font>
      <sz val="10"/>
      <color rgb="FFFF0000"/>
      <name val="Tahoma"/>
      <family val="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name val="Tahoma"/>
      <family val="2"/>
    </font>
    <font>
      <sz val="14"/>
      <color rgb="FFFF0000"/>
      <name val="TH SarabunPSK"/>
      <family val="2"/>
    </font>
    <font>
      <sz val="16"/>
      <name val="TH SarabunIT๙"/>
      <family val="2"/>
      <charset val="222"/>
    </font>
    <font>
      <b/>
      <sz val="16"/>
      <name val="TH SarabunIT๙"/>
      <family val="2"/>
      <charset val="222"/>
    </font>
    <font>
      <b/>
      <sz val="11"/>
      <color theme="1"/>
      <name val="TH SarabunPSK"/>
      <family val="2"/>
    </font>
    <font>
      <b/>
      <u/>
      <sz val="16"/>
      <color theme="10"/>
      <name val="TH SarabunPSK"/>
      <family val="2"/>
    </font>
    <font>
      <b/>
      <sz val="11"/>
      <color rgb="FF000000"/>
      <name val="Tahoma"/>
      <family val="2"/>
    </font>
    <font>
      <b/>
      <sz val="14"/>
      <color indexed="8"/>
      <name val="Tahoma"/>
      <family val="2"/>
    </font>
    <font>
      <b/>
      <sz val="8"/>
      <color indexed="8"/>
      <name val="Tahoma"/>
      <family val="2"/>
    </font>
    <font>
      <sz val="14"/>
      <name val="Tahoma"/>
      <family val="2"/>
    </font>
    <font>
      <sz val="11"/>
      <name val="Tahoma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b/>
      <sz val="18"/>
      <color indexed="8"/>
      <name val="TH Sarabun New"/>
      <family val="2"/>
    </font>
    <font>
      <sz val="18"/>
      <color indexed="8"/>
      <name val="TH Sarabun New"/>
      <family val="2"/>
    </font>
    <font>
      <sz val="18"/>
      <color theme="1"/>
      <name val="TH Sarabun New"/>
      <family val="2"/>
    </font>
    <font>
      <b/>
      <u/>
      <sz val="18"/>
      <color indexed="8"/>
      <name val="TH Sarabun New"/>
      <family val="2"/>
    </font>
    <font>
      <sz val="18"/>
      <color rgb="FFFF0000"/>
      <name val="TH Sarabun New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11"/>
      <color rgb="FFFF0000"/>
      <name val="Tahoma"/>
      <family val="2"/>
    </font>
    <font>
      <sz val="16"/>
      <name val="TH Sarabun New"/>
      <family val="2"/>
    </font>
  </fonts>
  <fills count="6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0" borderId="0"/>
    <xf numFmtId="0" fontId="13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34" borderId="0" applyNumberFormat="0" applyBorder="0" applyAlignment="0" applyProtection="0"/>
    <xf numFmtId="0" fontId="57" fillId="35" borderId="0" applyNumberFormat="0" applyBorder="0" applyAlignment="0" applyProtection="0"/>
    <xf numFmtId="0" fontId="58" fillId="36" borderId="0" applyNumberFormat="0" applyBorder="0" applyAlignment="0" applyProtection="0"/>
    <xf numFmtId="0" fontId="59" fillId="37" borderId="21" applyNumberFormat="0" applyAlignment="0" applyProtection="0"/>
    <xf numFmtId="0" fontId="60" fillId="38" borderId="22" applyNumberFormat="0" applyAlignment="0" applyProtection="0"/>
    <xf numFmtId="0" fontId="61" fillId="38" borderId="21" applyNumberFormat="0" applyAlignment="0" applyProtection="0"/>
    <xf numFmtId="0" fontId="62" fillId="0" borderId="23" applyNumberFormat="0" applyFill="0" applyAlignment="0" applyProtection="0"/>
    <xf numFmtId="0" fontId="63" fillId="39" borderId="24" applyNumberFormat="0" applyAlignment="0" applyProtection="0"/>
    <xf numFmtId="0" fontId="15" fillId="0" borderId="0" applyNumberFormat="0" applyFill="0" applyBorder="0" applyAlignment="0" applyProtection="0"/>
    <xf numFmtId="0" fontId="1" fillId="40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66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66" fillId="48" borderId="0" applyNumberFormat="0" applyBorder="0" applyAlignment="0" applyProtection="0"/>
    <xf numFmtId="0" fontId="66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66" fillId="52" borderId="0" applyNumberFormat="0" applyBorder="0" applyAlignment="0" applyProtection="0"/>
    <xf numFmtId="0" fontId="66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66" fillId="56" borderId="0" applyNumberFormat="0" applyBorder="0" applyAlignment="0" applyProtection="0"/>
    <xf numFmtId="0" fontId="66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66" fillId="60" borderId="0" applyNumberFormat="0" applyBorder="0" applyAlignment="0" applyProtection="0"/>
    <xf numFmtId="0" fontId="66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66" fillId="64" borderId="0" applyNumberFormat="0" applyBorder="0" applyAlignment="0" applyProtection="0"/>
  </cellStyleXfs>
  <cellXfs count="47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10" fontId="6" fillId="4" borderId="2" xfId="1" applyNumberFormat="1" applyFont="1" applyFill="1" applyBorder="1" applyAlignment="1">
      <alignment horizontal="right"/>
    </xf>
    <xf numFmtId="10" fontId="6" fillId="4" borderId="2" xfId="1" applyNumberFormat="1" applyFont="1" applyFill="1" applyBorder="1" applyAlignment="1">
      <alignment horizontal="center"/>
    </xf>
    <xf numFmtId="10" fontId="6" fillId="4" borderId="5" xfId="1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3" fontId="9" fillId="5" borderId="2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1" applyNumberFormat="1" applyFont="1" applyFill="1" applyBorder="1" applyAlignment="1">
      <alignment horizontal="right"/>
    </xf>
    <xf numFmtId="0" fontId="12" fillId="0" borderId="0" xfId="4" applyFont="1"/>
    <xf numFmtId="0" fontId="2" fillId="2" borderId="2" xfId="4" applyFont="1" applyFill="1" applyBorder="1" applyAlignment="1">
      <alignment horizontal="center" vertical="center"/>
    </xf>
    <xf numFmtId="0" fontId="10" fillId="2" borderId="2" xfId="4" applyFont="1" applyFill="1" applyBorder="1" applyAlignment="1">
      <alignment horizontal="center" vertical="center"/>
    </xf>
    <xf numFmtId="0" fontId="12" fillId="4" borderId="5" xfId="4" applyFont="1" applyFill="1" applyBorder="1" applyAlignment="1">
      <alignment horizontal="center"/>
    </xf>
    <xf numFmtId="3" fontId="12" fillId="5" borderId="5" xfId="7" applyNumberFormat="1" applyFont="1" applyFill="1" applyBorder="1" applyAlignment="1">
      <alignment horizontal="right"/>
    </xf>
    <xf numFmtId="3" fontId="12" fillId="0" borderId="0" xfId="4" applyNumberFormat="1" applyFont="1"/>
    <xf numFmtId="0" fontId="12" fillId="4" borderId="2" xfId="4" applyFont="1" applyFill="1" applyBorder="1" applyAlignment="1">
      <alignment horizontal="center"/>
    </xf>
    <xf numFmtId="3" fontId="12" fillId="5" borderId="2" xfId="7" applyNumberFormat="1" applyFont="1" applyFill="1" applyBorder="1" applyAlignment="1">
      <alignment horizontal="right"/>
    </xf>
    <xf numFmtId="3" fontId="12" fillId="5" borderId="2" xfId="4" applyNumberFormat="1" applyFont="1" applyFill="1" applyBorder="1" applyAlignment="1">
      <alignment horizontal="right"/>
    </xf>
    <xf numFmtId="0" fontId="6" fillId="0" borderId="0" xfId="4" applyFont="1"/>
    <xf numFmtId="0" fontId="7" fillId="0" borderId="0" xfId="0" applyFont="1" applyAlignment="1">
      <alignment horizontal="left" vertical="center"/>
    </xf>
    <xf numFmtId="0" fontId="14" fillId="6" borderId="2" xfId="0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6" fillId="7" borderId="0" xfId="0" applyFont="1" applyFill="1"/>
    <xf numFmtId="3" fontId="6" fillId="0" borderId="0" xfId="0" applyNumberFormat="1" applyFont="1"/>
    <xf numFmtId="2" fontId="3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2" fontId="9" fillId="2" borderId="2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2" fontId="6" fillId="4" borderId="2" xfId="6" applyNumberFormat="1" applyFont="1" applyFill="1" applyBorder="1" applyAlignment="1">
      <alignment horizontal="right"/>
    </xf>
    <xf numFmtId="2" fontId="6" fillId="0" borderId="0" xfId="0" applyNumberFormat="1" applyFont="1"/>
    <xf numFmtId="2" fontId="9" fillId="0" borderId="0" xfId="0" applyNumberFormat="1" applyFont="1"/>
    <xf numFmtId="2" fontId="6" fillId="4" borderId="2" xfId="1" applyNumberFormat="1" applyFont="1" applyFill="1" applyBorder="1" applyAlignment="1">
      <alignment horizontal="right"/>
    </xf>
    <xf numFmtId="2" fontId="6" fillId="0" borderId="0" xfId="1" applyNumberFormat="1" applyFont="1" applyFill="1" applyBorder="1" applyAlignment="1">
      <alignment horizontal="right"/>
    </xf>
    <xf numFmtId="2" fontId="6" fillId="8" borderId="2" xfId="1" applyNumberFormat="1" applyFont="1" applyFill="1" applyBorder="1" applyAlignment="1">
      <alignment horizontal="right"/>
    </xf>
    <xf numFmtId="166" fontId="6" fillId="4" borderId="2" xfId="1" applyNumberFormat="1" applyFont="1" applyFill="1" applyBorder="1" applyAlignment="1">
      <alignment horizontal="right"/>
    </xf>
    <xf numFmtId="43" fontId="6" fillId="4" borderId="2" xfId="6" applyFont="1" applyFill="1" applyBorder="1" applyAlignment="1">
      <alignment horizontal="right"/>
    </xf>
    <xf numFmtId="10" fontId="3" fillId="0" borderId="0" xfId="1" applyNumberFormat="1" applyFont="1" applyAlignment="1">
      <alignment vertical="center"/>
    </xf>
    <xf numFmtId="10" fontId="8" fillId="0" borderId="0" xfId="1" applyNumberFormat="1" applyFont="1" applyAlignment="1">
      <alignment vertical="center"/>
    </xf>
    <xf numFmtId="10" fontId="9" fillId="2" borderId="2" xfId="1" applyNumberFormat="1" applyFont="1" applyFill="1" applyBorder="1" applyAlignment="1">
      <alignment horizontal="center" vertical="center"/>
    </xf>
    <xf numFmtId="10" fontId="10" fillId="2" borderId="2" xfId="1" applyNumberFormat="1" applyFont="1" applyFill="1" applyBorder="1" applyAlignment="1">
      <alignment horizontal="center" vertical="center"/>
    </xf>
    <xf numFmtId="10" fontId="6" fillId="0" borderId="0" xfId="1" applyNumberFormat="1" applyFont="1"/>
    <xf numFmtId="10" fontId="9" fillId="0" borderId="0" xfId="1" applyNumberFormat="1" applyFont="1"/>
    <xf numFmtId="10" fontId="6" fillId="0" borderId="0" xfId="1" applyNumberFormat="1" applyFont="1" applyFill="1" applyBorder="1" applyAlignment="1">
      <alignment horizontal="right"/>
    </xf>
    <xf numFmtId="43" fontId="21" fillId="0" borderId="0" xfId="6" applyFont="1"/>
    <xf numFmtId="43" fontId="21" fillId="0" borderId="0" xfId="6" applyFont="1" applyFill="1"/>
    <xf numFmtId="43" fontId="22" fillId="0" borderId="0" xfId="6" applyFont="1"/>
    <xf numFmtId="0" fontId="24" fillId="0" borderId="7" xfId="16" applyFont="1" applyBorder="1"/>
    <xf numFmtId="0" fontId="24" fillId="0" borderId="6" xfId="16" applyFont="1" applyBorder="1" applyAlignment="1">
      <alignment horizontal="center"/>
    </xf>
    <xf numFmtId="0" fontId="25" fillId="0" borderId="7" xfId="0" applyFont="1" applyBorder="1"/>
    <xf numFmtId="0" fontId="25" fillId="0" borderId="6" xfId="0" applyFont="1" applyBorder="1"/>
    <xf numFmtId="0" fontId="26" fillId="0" borderId="7" xfId="16" applyFont="1" applyBorder="1"/>
    <xf numFmtId="0" fontId="26" fillId="0" borderId="6" xfId="16" applyFont="1" applyBorder="1" applyAlignment="1">
      <alignment horizontal="center"/>
    </xf>
    <xf numFmtId="0" fontId="27" fillId="0" borderId="7" xfId="16" applyFont="1" applyBorder="1"/>
    <xf numFmtId="0" fontId="27" fillId="0" borderId="6" xfId="16" applyFont="1" applyBorder="1" applyAlignment="1">
      <alignment horizontal="center"/>
    </xf>
    <xf numFmtId="0" fontId="28" fillId="0" borderId="7" xfId="16" applyFont="1" applyBorder="1"/>
    <xf numFmtId="0" fontId="28" fillId="0" borderId="6" xfId="16" applyFont="1" applyBorder="1" applyAlignment="1">
      <alignment horizontal="center"/>
    </xf>
    <xf numFmtId="0" fontId="29" fillId="0" borderId="7" xfId="16" applyFont="1" applyBorder="1"/>
    <xf numFmtId="0" fontId="29" fillId="0" borderId="6" xfId="16" applyFont="1" applyBorder="1" applyAlignment="1">
      <alignment horizontal="center"/>
    </xf>
    <xf numFmtId="0" fontId="30" fillId="0" borderId="7" xfId="16" applyFont="1" applyBorder="1"/>
    <xf numFmtId="0" fontId="30" fillId="0" borderId="6" xfId="16" applyFont="1" applyBorder="1" applyAlignment="1">
      <alignment horizontal="center"/>
    </xf>
    <xf numFmtId="0" fontId="24" fillId="0" borderId="14" xfId="16" applyFont="1" applyBorder="1"/>
    <xf numFmtId="0" fontId="24" fillId="0" borderId="9" xfId="16" applyFont="1" applyBorder="1"/>
    <xf numFmtId="0" fontId="25" fillId="0" borderId="12" xfId="16" applyFont="1" applyBorder="1"/>
    <xf numFmtId="0" fontId="25" fillId="0" borderId="0" xfId="16" applyFont="1"/>
    <xf numFmtId="0" fontId="26" fillId="0" borderId="12" xfId="16" applyFont="1" applyBorder="1"/>
    <xf numFmtId="0" fontId="26" fillId="0" borderId="15" xfId="16" applyFont="1" applyBorder="1"/>
    <xf numFmtId="0" fontId="27" fillId="0" borderId="12" xfId="16" applyFont="1" applyBorder="1"/>
    <xf numFmtId="0" fontId="27" fillId="0" borderId="0" xfId="16" applyFont="1"/>
    <xf numFmtId="0" fontId="28" fillId="0" borderId="12" xfId="16" applyFont="1" applyBorder="1"/>
    <xf numFmtId="0" fontId="28" fillId="0" borderId="0" xfId="16" applyFont="1"/>
    <xf numFmtId="0" fontId="29" fillId="0" borderId="12" xfId="16" applyFont="1" applyBorder="1"/>
    <xf numFmtId="0" fontId="29" fillId="0" borderId="15" xfId="16" applyFont="1" applyBorder="1"/>
    <xf numFmtId="0" fontId="30" fillId="0" borderId="12" xfId="16" applyFont="1" applyBorder="1"/>
    <xf numFmtId="0" fontId="30" fillId="0" borderId="15" xfId="16" applyFont="1" applyBorder="1"/>
    <xf numFmtId="0" fontId="24" fillId="0" borderId="12" xfId="16" applyFont="1" applyBorder="1"/>
    <xf numFmtId="0" fontId="24" fillId="0" borderId="15" xfId="16" applyFont="1" applyBorder="1"/>
    <xf numFmtId="0" fontId="30" fillId="0" borderId="0" xfId="16" applyFont="1"/>
    <xf numFmtId="0" fontId="27" fillId="0" borderId="13" xfId="0" applyFont="1" applyBorder="1"/>
    <xf numFmtId="0" fontId="27" fillId="0" borderId="1" xfId="0" applyFont="1" applyBorder="1"/>
    <xf numFmtId="0" fontId="31" fillId="0" borderId="0" xfId="0" applyFont="1"/>
    <xf numFmtId="0" fontId="28" fillId="0" borderId="13" xfId="0" applyFont="1" applyBorder="1"/>
    <xf numFmtId="0" fontId="28" fillId="0" borderId="1" xfId="0" applyFont="1" applyBorder="1"/>
    <xf numFmtId="0" fontId="22" fillId="0" borderId="1" xfId="16" applyFont="1" applyBorder="1"/>
    <xf numFmtId="0" fontId="22" fillId="0" borderId="16" xfId="16" applyFont="1" applyBorder="1"/>
    <xf numFmtId="0" fontId="22" fillId="0" borderId="0" xfId="16" applyFont="1"/>
    <xf numFmtId="0" fontId="25" fillId="0" borderId="13" xfId="0" applyFont="1" applyBorder="1"/>
    <xf numFmtId="0" fontId="25" fillId="0" borderId="1" xfId="0" applyFont="1" applyBorder="1"/>
    <xf numFmtId="0" fontId="26" fillId="0" borderId="13" xfId="16" applyFont="1" applyBorder="1"/>
    <xf numFmtId="0" fontId="26" fillId="0" borderId="16" xfId="16" applyFont="1" applyBorder="1"/>
    <xf numFmtId="0" fontId="22" fillId="0" borderId="0" xfId="16" applyFont="1" applyAlignment="1">
      <alignment horizontal="center"/>
    </xf>
    <xf numFmtId="0" fontId="30" fillId="0" borderId="13" xfId="0" applyFont="1" applyBorder="1"/>
    <xf numFmtId="0" fontId="30" fillId="0" borderId="16" xfId="0" applyFont="1" applyBorder="1"/>
    <xf numFmtId="0" fontId="29" fillId="0" borderId="13" xfId="16" applyFont="1" applyBorder="1"/>
    <xf numFmtId="0" fontId="29" fillId="0" borderId="16" xfId="16" applyFont="1" applyBorder="1"/>
    <xf numFmtId="0" fontId="32" fillId="0" borderId="0" xfId="0" applyFont="1" applyAlignment="1">
      <alignment vertical="center"/>
    </xf>
    <xf numFmtId="165" fontId="17" fillId="0" borderId="0" xfId="6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12" borderId="0" xfId="17" applyFont="1" applyFill="1" applyAlignment="1">
      <alignment horizontal="center" vertical="center"/>
    </xf>
    <xf numFmtId="167" fontId="17" fillId="0" borderId="0" xfId="6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13" borderId="0" xfId="18" applyFont="1" applyFill="1" applyAlignment="1">
      <alignment vertical="center" wrapText="1"/>
    </xf>
    <xf numFmtId="0" fontId="19" fillId="4" borderId="0" xfId="18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19" fillId="5" borderId="0" xfId="18" applyFont="1" applyFill="1" applyAlignment="1">
      <alignment vertical="center" wrapText="1"/>
    </xf>
    <xf numFmtId="0" fontId="19" fillId="11" borderId="0" xfId="18" applyFont="1" applyFill="1" applyAlignment="1">
      <alignment vertical="center" wrapText="1"/>
    </xf>
    <xf numFmtId="0" fontId="19" fillId="14" borderId="0" xfId="18" applyFont="1" applyFill="1" applyAlignment="1">
      <alignment vertical="center" wrapText="1"/>
    </xf>
    <xf numFmtId="0" fontId="19" fillId="15" borderId="0" xfId="18" applyFont="1" applyFill="1" applyAlignment="1">
      <alignment vertical="center" wrapText="1"/>
    </xf>
    <xf numFmtId="0" fontId="19" fillId="3" borderId="0" xfId="18" applyFont="1" applyFill="1" applyAlignment="1">
      <alignment vertical="center" wrapText="1"/>
    </xf>
    <xf numFmtId="0" fontId="19" fillId="16" borderId="0" xfId="18" applyFont="1" applyFill="1" applyAlignment="1">
      <alignment vertical="center" wrapText="1"/>
    </xf>
    <xf numFmtId="0" fontId="19" fillId="17" borderId="0" xfId="18" applyFont="1" applyFill="1" applyAlignment="1">
      <alignment vertical="center" wrapText="1"/>
    </xf>
    <xf numFmtId="0" fontId="19" fillId="5" borderId="0" xfId="18" applyFont="1" applyFill="1" applyAlignment="1">
      <alignment horizontal="left" vertical="center" wrapText="1"/>
    </xf>
    <xf numFmtId="0" fontId="19" fillId="0" borderId="0" xfId="18" applyFont="1" applyAlignment="1">
      <alignment vertical="center" wrapText="1"/>
    </xf>
    <xf numFmtId="0" fontId="19" fillId="17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16" borderId="0" xfId="0" applyFont="1" applyFill="1" applyAlignment="1">
      <alignment horizontal="left" vertical="center" wrapText="1"/>
    </xf>
    <xf numFmtId="0" fontId="19" fillId="18" borderId="0" xfId="18" applyFont="1" applyFill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18" borderId="0" xfId="18" applyFont="1" applyFill="1" applyAlignment="1">
      <alignment vertical="center" wrapText="1"/>
    </xf>
    <xf numFmtId="0" fontId="34" fillId="0" borderId="0" xfId="0" applyFont="1" applyAlignment="1">
      <alignment vertical="center"/>
    </xf>
    <xf numFmtId="0" fontId="19" fillId="19" borderId="0" xfId="18" applyFont="1" applyFill="1" applyAlignment="1">
      <alignment vertical="center" wrapText="1"/>
    </xf>
    <xf numFmtId="0" fontId="19" fillId="20" borderId="0" xfId="18" applyFont="1" applyFill="1" applyAlignment="1">
      <alignment vertical="center" wrapText="1"/>
    </xf>
    <xf numFmtId="0" fontId="19" fillId="21" borderId="0" xfId="18" applyFont="1" applyFill="1" applyAlignment="1">
      <alignment vertical="center" wrapText="1"/>
    </xf>
    <xf numFmtId="0" fontId="19" fillId="22" borderId="0" xfId="18" applyFont="1" applyFill="1" applyAlignment="1">
      <alignment vertical="center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24" borderId="0" xfId="18" applyFont="1" applyFill="1" applyAlignment="1">
      <alignment vertical="center" wrapText="1"/>
    </xf>
    <xf numFmtId="0" fontId="36" fillId="23" borderId="0" xfId="0" applyFont="1" applyFill="1" applyAlignment="1">
      <alignment horizontal="left" vertical="center" wrapText="1"/>
    </xf>
    <xf numFmtId="0" fontId="19" fillId="2" borderId="0" xfId="18" applyFont="1" applyFill="1" applyAlignment="1">
      <alignment vertical="center" wrapText="1"/>
    </xf>
    <xf numFmtId="43" fontId="17" fillId="0" borderId="0" xfId="6" applyFont="1" applyFill="1" applyBorder="1" applyAlignment="1">
      <alignment horizontal="center" vertical="center"/>
    </xf>
    <xf numFmtId="43" fontId="17" fillId="0" borderId="0" xfId="6" applyFont="1" applyBorder="1" applyAlignment="1">
      <alignment horizontal="center" vertical="center"/>
    </xf>
    <xf numFmtId="4" fontId="21" fillId="0" borderId="0" xfId="0" applyNumberFormat="1" applyFont="1" applyAlignment="1">
      <alignment vertical="center"/>
    </xf>
    <xf numFmtId="43" fontId="22" fillId="11" borderId="9" xfId="6" applyFont="1" applyFill="1" applyBorder="1"/>
    <xf numFmtId="43" fontId="22" fillId="11" borderId="14" xfId="6" applyFont="1" applyFill="1" applyBorder="1"/>
    <xf numFmtId="43" fontId="22" fillId="11" borderId="3" xfId="6" applyFont="1" applyFill="1" applyBorder="1"/>
    <xf numFmtId="43" fontId="0" fillId="0" borderId="0" xfId="6" applyFont="1"/>
    <xf numFmtId="1" fontId="22" fillId="11" borderId="5" xfId="6" applyNumberFormat="1" applyFont="1" applyFill="1" applyBorder="1" applyAlignment="1">
      <alignment horizontal="center" vertical="center"/>
    </xf>
    <xf numFmtId="1" fontId="22" fillId="11" borderId="16" xfId="6" applyNumberFormat="1" applyFont="1" applyFill="1" applyBorder="1" applyAlignment="1">
      <alignment horizontal="center" vertical="center"/>
    </xf>
    <xf numFmtId="1" fontId="22" fillId="11" borderId="13" xfId="6" applyNumberFormat="1" applyFont="1" applyFill="1" applyBorder="1" applyAlignment="1">
      <alignment horizontal="center" vertical="center"/>
    </xf>
    <xf numFmtId="43" fontId="37" fillId="0" borderId="0" xfId="6" applyFont="1"/>
    <xf numFmtId="43" fontId="31" fillId="11" borderId="5" xfId="6" applyFont="1" applyFill="1" applyBorder="1" applyAlignment="1">
      <alignment horizontal="center" vertical="center" wrapText="1"/>
    </xf>
    <xf numFmtId="43" fontId="31" fillId="11" borderId="2" xfId="6" applyFont="1" applyFill="1" applyBorder="1" applyAlignment="1">
      <alignment horizontal="center" vertical="center" wrapText="1"/>
    </xf>
    <xf numFmtId="43" fontId="31" fillId="11" borderId="6" xfId="6" applyFont="1" applyFill="1" applyBorder="1" applyAlignment="1">
      <alignment horizontal="center" vertical="center" wrapText="1"/>
    </xf>
    <xf numFmtId="43" fontId="31" fillId="0" borderId="0" xfId="6" applyFont="1" applyAlignment="1">
      <alignment horizontal="center" vertical="center" wrapText="1"/>
    </xf>
    <xf numFmtId="43" fontId="31" fillId="0" borderId="0" xfId="6" applyFont="1"/>
    <xf numFmtId="166" fontId="21" fillId="0" borderId="0" xfId="6" applyNumberFormat="1" applyFont="1"/>
    <xf numFmtId="1" fontId="3" fillId="0" borderId="0" xfId="0" applyNumberFormat="1" applyFont="1" applyAlignment="1">
      <alignment vertical="center"/>
    </xf>
    <xf numFmtId="1" fontId="6" fillId="0" borderId="0" xfId="0" applyNumberFormat="1" applyFont="1"/>
    <xf numFmtId="43" fontId="38" fillId="0" borderId="0" xfId="6" applyFont="1"/>
    <xf numFmtId="166" fontId="16" fillId="6" borderId="2" xfId="6" applyNumberFormat="1" applyFont="1" applyFill="1" applyBorder="1" applyAlignment="1">
      <alignment horizontal="center" vertical="center"/>
    </xf>
    <xf numFmtId="166" fontId="21" fillId="0" borderId="0" xfId="6" applyNumberFormat="1" applyFont="1" applyBorder="1"/>
    <xf numFmtId="2" fontId="11" fillId="0" borderId="0" xfId="0" applyNumberFormat="1" applyFont="1"/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13" fillId="0" borderId="0" xfId="0" applyFont="1"/>
    <xf numFmtId="0" fontId="41" fillId="0" borderId="0" xfId="0" applyFont="1" applyAlignment="1">
      <alignment vertical="center"/>
    </xf>
    <xf numFmtId="0" fontId="42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3" fontId="12" fillId="5" borderId="5" xfId="10" applyNumberFormat="1" applyFont="1" applyFill="1" applyBorder="1" applyAlignment="1">
      <alignment horizontal="right"/>
    </xf>
    <xf numFmtId="3" fontId="6" fillId="0" borderId="0" xfId="4" applyNumberFormat="1" applyFont="1"/>
    <xf numFmtId="3" fontId="12" fillId="5" borderId="2" xfId="10" applyNumberFormat="1" applyFont="1" applyFill="1" applyBorder="1" applyAlignment="1">
      <alignment horizontal="right"/>
    </xf>
    <xf numFmtId="0" fontId="43" fillId="0" borderId="0" xfId="4" applyFont="1" applyAlignment="1">
      <alignment horizontal="left"/>
    </xf>
    <xf numFmtId="165" fontId="20" fillId="0" borderId="0" xfId="6" applyNumberFormat="1" applyFont="1" applyFill="1" applyBorder="1" applyAlignment="1">
      <alignment vertical="center"/>
    </xf>
    <xf numFmtId="165" fontId="44" fillId="0" borderId="0" xfId="6" applyNumberFormat="1" applyFont="1" applyFill="1" applyBorder="1" applyAlignment="1">
      <alignment vertical="center"/>
    </xf>
    <xf numFmtId="165" fontId="20" fillId="0" borderId="0" xfId="6" applyNumberFormat="1" applyFont="1" applyFill="1" applyBorder="1" applyAlignment="1">
      <alignment horizontal="right" vertical="center" wrapText="1"/>
    </xf>
    <xf numFmtId="43" fontId="22" fillId="11" borderId="2" xfId="6" applyFont="1" applyFill="1" applyBorder="1" applyAlignment="1">
      <alignment horizontal="right"/>
    </xf>
    <xf numFmtId="1" fontId="22" fillId="11" borderId="5" xfId="6" applyNumberFormat="1" applyFont="1" applyFill="1" applyBorder="1" applyAlignment="1">
      <alignment horizontal="right" vertical="center"/>
    </xf>
    <xf numFmtId="1" fontId="22" fillId="11" borderId="16" xfId="6" applyNumberFormat="1" applyFont="1" applyFill="1" applyBorder="1" applyAlignment="1">
      <alignment horizontal="right" vertical="center"/>
    </xf>
    <xf numFmtId="1" fontId="22" fillId="11" borderId="13" xfId="6" applyNumberFormat="1" applyFont="1" applyFill="1" applyBorder="1" applyAlignment="1">
      <alignment horizontal="right" vertical="center"/>
    </xf>
    <xf numFmtId="165" fontId="21" fillId="0" borderId="0" xfId="0" applyNumberFormat="1" applyFont="1" applyAlignment="1">
      <alignment vertical="center"/>
    </xf>
    <xf numFmtId="165" fontId="21" fillId="25" borderId="0" xfId="0" applyNumberFormat="1" applyFont="1" applyFill="1" applyAlignment="1">
      <alignment vertical="center"/>
    </xf>
    <xf numFmtId="43" fontId="31" fillId="11" borderId="5" xfId="6" applyFont="1" applyFill="1" applyBorder="1" applyAlignment="1">
      <alignment horizontal="right" vertical="center" wrapText="1"/>
    </xf>
    <xf numFmtId="43" fontId="31" fillId="11" borderId="2" xfId="6" applyFont="1" applyFill="1" applyBorder="1" applyAlignment="1">
      <alignment horizontal="right" vertical="center" wrapText="1"/>
    </xf>
    <xf numFmtId="43" fontId="31" fillId="11" borderId="6" xfId="6" applyFont="1" applyFill="1" applyBorder="1" applyAlignment="1">
      <alignment horizontal="right" vertical="center" wrapText="1"/>
    </xf>
    <xf numFmtId="165" fontId="21" fillId="26" borderId="0" xfId="0" applyNumberFormat="1" applyFont="1" applyFill="1" applyAlignment="1">
      <alignment vertical="center"/>
    </xf>
    <xf numFmtId="0" fontId="21" fillId="26" borderId="0" xfId="0" applyFont="1" applyFill="1" applyAlignment="1">
      <alignment vertical="center"/>
    </xf>
    <xf numFmtId="43" fontId="31" fillId="26" borderId="2" xfId="6" applyFont="1" applyFill="1" applyBorder="1" applyAlignment="1">
      <alignment horizontal="right" vertical="center" wrapText="1"/>
    </xf>
    <xf numFmtId="166" fontId="45" fillId="2" borderId="17" xfId="6" applyNumberFormat="1" applyFont="1" applyFill="1" applyBorder="1" applyAlignment="1">
      <alignment horizontal="center"/>
    </xf>
    <xf numFmtId="166" fontId="45" fillId="0" borderId="11" xfId="6" applyNumberFormat="1" applyFont="1" applyFill="1" applyBorder="1" applyAlignment="1">
      <alignment horizontal="center"/>
    </xf>
    <xf numFmtId="2" fontId="19" fillId="0" borderId="0" xfId="0" applyNumberFormat="1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17" fillId="23" borderId="0" xfId="0" applyNumberFormat="1" applyFont="1" applyFill="1" applyAlignment="1">
      <alignment horizontal="center" vertical="center" wrapText="1"/>
    </xf>
    <xf numFmtId="166" fontId="21" fillId="0" borderId="0" xfId="6" applyNumberFormat="1" applyFont="1" applyFill="1" applyBorder="1"/>
    <xf numFmtId="166" fontId="22" fillId="0" borderId="0" xfId="6" applyNumberFormat="1" applyFont="1" applyFill="1" applyBorder="1"/>
    <xf numFmtId="166" fontId="21" fillId="0" borderId="0" xfId="6" applyNumberFormat="1" applyFont="1" applyFill="1"/>
    <xf numFmtId="43" fontId="19" fillId="0" borderId="0" xfId="6" applyFont="1" applyFill="1"/>
    <xf numFmtId="43" fontId="21" fillId="32" borderId="0" xfId="6" applyFont="1" applyFill="1"/>
    <xf numFmtId="0" fontId="21" fillId="33" borderId="2" xfId="0" applyFont="1" applyFill="1" applyBorder="1"/>
    <xf numFmtId="167" fontId="21" fillId="0" borderId="0" xfId="0" applyNumberFormat="1" applyFont="1" applyAlignment="1">
      <alignment vertical="center"/>
    </xf>
    <xf numFmtId="0" fontId="21" fillId="0" borderId="0" xfId="0" applyFont="1" applyAlignment="1">
      <alignment horizontal="right" vertical="center"/>
    </xf>
    <xf numFmtId="43" fontId="38" fillId="0" borderId="0" xfId="6" applyFont="1" applyFill="1" applyBorder="1"/>
    <xf numFmtId="43" fontId="22" fillId="0" borderId="0" xfId="6" applyFont="1" applyFill="1" applyBorder="1" applyAlignment="1">
      <alignment horizontal="left"/>
    </xf>
    <xf numFmtId="1" fontId="22" fillId="11" borderId="2" xfId="6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43" fontId="21" fillId="30" borderId="0" xfId="6" applyFont="1" applyFill="1" applyAlignment="1">
      <alignment horizontal="center"/>
    </xf>
    <xf numFmtId="0" fontId="21" fillId="0" borderId="0" xfId="0" applyFont="1" applyAlignment="1">
      <alignment horizontal="left" vertical="center"/>
    </xf>
    <xf numFmtId="1" fontId="6" fillId="4" borderId="2" xfId="0" applyNumberFormat="1" applyFont="1" applyFill="1" applyBorder="1" applyAlignment="1">
      <alignment horizontal="center"/>
    </xf>
    <xf numFmtId="9" fontId="0" fillId="0" borderId="0" xfId="1" applyFont="1"/>
    <xf numFmtId="1" fontId="51" fillId="0" borderId="0" xfId="0" applyNumberFormat="1" applyFont="1"/>
    <xf numFmtId="43" fontId="6" fillId="4" borderId="2" xfId="6" applyFont="1" applyFill="1" applyBorder="1" applyAlignment="1">
      <alignment horizontal="center"/>
    </xf>
    <xf numFmtId="166" fontId="6" fillId="4" borderId="2" xfId="6" applyNumberFormat="1" applyFont="1" applyFill="1" applyBorder="1" applyAlignment="1">
      <alignment horizontal="center"/>
    </xf>
    <xf numFmtId="10" fontId="6" fillId="4" borderId="2" xfId="1" applyNumberFormat="1" applyFont="1" applyFill="1" applyBorder="1" applyAlignment="1"/>
    <xf numFmtId="3" fontId="11" fillId="0" borderId="0" xfId="0" applyNumberFormat="1" applyFont="1" applyAlignment="1">
      <alignment horizontal="right"/>
    </xf>
    <xf numFmtId="43" fontId="22" fillId="11" borderId="4" xfId="6" applyFont="1" applyFill="1" applyBorder="1" applyAlignment="1">
      <alignment horizontal="center" vertical="center" wrapText="1"/>
    </xf>
    <xf numFmtId="43" fontId="38" fillId="0" borderId="0" xfId="6" applyFont="1" applyFill="1" applyBorder="1" applyAlignment="1">
      <alignment horizontal="center" vertical="center"/>
    </xf>
    <xf numFmtId="43" fontId="22" fillId="0" borderId="0" xfId="6" applyFont="1" applyFill="1" applyBorder="1" applyAlignment="1">
      <alignment horizontal="center" vertical="center" wrapText="1"/>
    </xf>
    <xf numFmtId="43" fontId="22" fillId="11" borderId="15" xfId="6" applyFont="1" applyFill="1" applyBorder="1" applyAlignment="1">
      <alignment horizontal="center" vertical="center" wrapText="1"/>
    </xf>
    <xf numFmtId="43" fontId="22" fillId="11" borderId="12" xfId="6" applyFont="1" applyFill="1" applyBorder="1" applyAlignment="1">
      <alignment horizontal="center" vertical="center" wrapText="1"/>
    </xf>
    <xf numFmtId="166" fontId="67" fillId="8" borderId="2" xfId="1" applyNumberFormat="1" applyFont="1" applyFill="1" applyBorder="1" applyAlignment="1">
      <alignment horizontal="right"/>
    </xf>
    <xf numFmtId="10" fontId="67" fillId="8" borderId="5" xfId="1" applyNumberFormat="1" applyFont="1" applyFill="1" applyBorder="1" applyAlignment="1">
      <alignment horizontal="center"/>
    </xf>
    <xf numFmtId="166" fontId="67" fillId="8" borderId="2" xfId="1" applyNumberFormat="1" applyFont="1" applyFill="1" applyBorder="1" applyAlignment="1">
      <alignment horizontal="center"/>
    </xf>
    <xf numFmtId="166" fontId="67" fillId="8" borderId="2" xfId="1" applyNumberFormat="1" applyFont="1" applyFill="1" applyBorder="1" applyAlignment="1"/>
    <xf numFmtId="10" fontId="67" fillId="4" borderId="2" xfId="1" applyNumberFormat="1" applyFont="1" applyFill="1" applyBorder="1" applyAlignment="1">
      <alignment horizontal="right"/>
    </xf>
    <xf numFmtId="10" fontId="67" fillId="4" borderId="5" xfId="1" applyNumberFormat="1" applyFont="1" applyFill="1" applyBorder="1" applyAlignment="1">
      <alignment horizontal="center"/>
    </xf>
    <xf numFmtId="166" fontId="16" fillId="6" borderId="2" xfId="6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6" applyNumberFormat="1" applyFont="1" applyAlignment="1">
      <alignment horizontal="center"/>
    </xf>
    <xf numFmtId="0" fontId="38" fillId="0" borderId="0" xfId="0" applyFont="1" applyAlignment="1">
      <alignment horizontal="center"/>
    </xf>
    <xf numFmtId="165" fontId="38" fillId="0" borderId="0" xfId="0" applyNumberFormat="1" applyFont="1" applyAlignment="1">
      <alignment vertical="center"/>
    </xf>
    <xf numFmtId="167" fontId="38" fillId="0" borderId="0" xfId="0" applyNumberFormat="1" applyFont="1" applyAlignment="1">
      <alignment vertical="center"/>
    </xf>
    <xf numFmtId="43" fontId="38" fillId="30" borderId="0" xfId="6" applyFont="1" applyFill="1" applyAlignment="1">
      <alignment horizontal="center"/>
    </xf>
    <xf numFmtId="43" fontId="38" fillId="0" borderId="0" xfId="6" applyFont="1" applyFill="1" applyBorder="1" applyAlignment="1">
      <alignment horizontal="center"/>
    </xf>
    <xf numFmtId="43" fontId="38" fillId="0" borderId="0" xfId="6" applyFont="1" applyAlignment="1">
      <alignment horizontal="center" vertical="center"/>
    </xf>
    <xf numFmtId="43" fontId="38" fillId="0" borderId="0" xfId="6" applyFont="1" applyAlignment="1">
      <alignment vertical="center"/>
    </xf>
    <xf numFmtId="43" fontId="68" fillId="7" borderId="0" xfId="6" applyFont="1" applyFill="1"/>
    <xf numFmtId="43" fontId="68" fillId="0" borderId="0" xfId="6" applyFont="1"/>
    <xf numFmtId="2" fontId="19" fillId="26" borderId="0" xfId="0" applyNumberFormat="1" applyFont="1" applyFill="1" applyAlignment="1">
      <alignment horizontal="center" vertical="center"/>
    </xf>
    <xf numFmtId="0" fontId="19" fillId="26" borderId="0" xfId="0" applyFont="1" applyFill="1" applyAlignment="1">
      <alignment horizontal="center" vertical="center"/>
    </xf>
    <xf numFmtId="0" fontId="19" fillId="26" borderId="0" xfId="18" applyFont="1" applyFill="1" applyAlignment="1">
      <alignment vertical="center" wrapText="1"/>
    </xf>
    <xf numFmtId="165" fontId="20" fillId="26" borderId="0" xfId="6" applyNumberFormat="1" applyFont="1" applyFill="1" applyBorder="1" applyAlignment="1">
      <alignment vertical="center"/>
    </xf>
    <xf numFmtId="0" fontId="32" fillId="26" borderId="0" xfId="0" applyFont="1" applyFill="1" applyAlignment="1">
      <alignment vertical="center"/>
    </xf>
    <xf numFmtId="0" fontId="19" fillId="26" borderId="0" xfId="0" applyFont="1" applyFill="1" applyAlignment="1">
      <alignment vertical="center"/>
    </xf>
    <xf numFmtId="43" fontId="22" fillId="11" borderId="2" xfId="6" applyFont="1" applyFill="1" applyBorder="1" applyAlignment="1">
      <alignment horizontal="center" vertical="center" wrapText="1"/>
    </xf>
    <xf numFmtId="43" fontId="21" fillId="0" borderId="0" xfId="6" applyFont="1" applyFill="1" applyBorder="1"/>
    <xf numFmtId="166" fontId="9" fillId="2" borderId="2" xfId="6" applyNumberFormat="1" applyFont="1" applyFill="1" applyBorder="1" applyAlignment="1">
      <alignment horizontal="center" vertical="center"/>
    </xf>
    <xf numFmtId="43" fontId="22" fillId="11" borderId="2" xfId="6" applyFont="1" applyFill="1" applyBorder="1" applyAlignment="1">
      <alignment horizontal="center" vertical="center"/>
    </xf>
    <xf numFmtId="166" fontId="46" fillId="0" borderId="2" xfId="6" applyNumberFormat="1" applyFont="1" applyFill="1" applyBorder="1" applyAlignment="1">
      <alignment horizontal="center"/>
    </xf>
    <xf numFmtId="0" fontId="69" fillId="0" borderId="2" xfId="0" applyFont="1" applyBorder="1" applyAlignment="1">
      <alignment horizontal="left" vertical="center" wrapText="1"/>
    </xf>
    <xf numFmtId="0" fontId="69" fillId="0" borderId="2" xfId="0" applyFont="1" applyBorder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 wrapText="1"/>
    </xf>
    <xf numFmtId="0" fontId="69" fillId="0" borderId="2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1" fontId="47" fillId="0" borderId="0" xfId="20" applyNumberFormat="1" applyFont="1" applyAlignment="1">
      <alignment horizontal="center"/>
    </xf>
    <xf numFmtId="1" fontId="46" fillId="27" borderId="7" xfId="20" applyNumberFormat="1" applyFont="1" applyFill="1" applyBorder="1" applyAlignment="1">
      <alignment horizontal="center" vertical="center"/>
    </xf>
    <xf numFmtId="1" fontId="20" fillId="11" borderId="3" xfId="20" applyNumberFormat="1" applyFont="1" applyFill="1" applyBorder="1" applyAlignment="1">
      <alignment horizontal="center" vertical="center" wrapText="1" shrinkToFit="1"/>
    </xf>
    <xf numFmtId="1" fontId="46" fillId="15" borderId="3" xfId="6" applyNumberFormat="1" applyFont="1" applyFill="1" applyBorder="1" applyAlignment="1">
      <alignment horizontal="center" vertical="center" wrapText="1"/>
    </xf>
    <xf numFmtId="1" fontId="46" fillId="15" borderId="3" xfId="6" applyNumberFormat="1" applyFont="1" applyFill="1" applyBorder="1" applyAlignment="1">
      <alignment horizontal="center" vertical="center"/>
    </xf>
    <xf numFmtId="1" fontId="46" fillId="11" borderId="3" xfId="20" applyNumberFormat="1" applyFont="1" applyFill="1" applyBorder="1" applyAlignment="1">
      <alignment horizontal="center" vertical="center"/>
    </xf>
    <xf numFmtId="1" fontId="47" fillId="0" borderId="2" xfId="20" applyNumberFormat="1" applyFont="1" applyBorder="1" applyAlignment="1">
      <alignment horizontal="center"/>
    </xf>
    <xf numFmtId="166" fontId="20" fillId="2" borderId="2" xfId="6" applyNumberFormat="1" applyFont="1" applyFill="1" applyBorder="1"/>
    <xf numFmtId="1" fontId="47" fillId="0" borderId="0" xfId="20" applyNumberFormat="1" applyFont="1" applyAlignment="1">
      <alignment horizontal="center" vertical="center"/>
    </xf>
    <xf numFmtId="1" fontId="71" fillId="0" borderId="0" xfId="20" applyNumberFormat="1" applyFont="1"/>
    <xf numFmtId="1" fontId="20" fillId="0" borderId="1" xfId="20" applyNumberFormat="1" applyFont="1" applyBorder="1" applyAlignment="1"/>
    <xf numFmtId="1" fontId="47" fillId="0" borderId="1" xfId="6" applyNumberFormat="1" applyFont="1" applyFill="1" applyBorder="1" applyAlignment="1"/>
    <xf numFmtId="1" fontId="47" fillId="0" borderId="1" xfId="6" applyNumberFormat="1" applyFont="1" applyBorder="1" applyAlignment="1">
      <alignment horizontal="center" vertical="center" wrapText="1"/>
    </xf>
    <xf numFmtId="1" fontId="47" fillId="0" borderId="0" xfId="20" applyNumberFormat="1" applyFont="1"/>
    <xf numFmtId="1" fontId="71" fillId="0" borderId="0" xfId="20" applyNumberFormat="1" applyFont="1" applyAlignment="1">
      <alignment vertical="center"/>
    </xf>
    <xf numFmtId="1" fontId="47" fillId="0" borderId="2" xfId="20" applyNumberFormat="1" applyFont="1" applyBorder="1" applyAlignment="1">
      <alignment horizontal="center" vertical="center"/>
    </xf>
    <xf numFmtId="1" fontId="47" fillId="0" borderId="5" xfId="20" applyNumberFormat="1" applyFont="1" applyBorder="1" applyAlignment="1">
      <alignment horizontal="center"/>
    </xf>
    <xf numFmtId="1" fontId="47" fillId="0" borderId="5" xfId="20" applyNumberFormat="1" applyFont="1" applyBorder="1"/>
    <xf numFmtId="166" fontId="20" fillId="2" borderId="17" xfId="6" applyNumberFormat="1" applyFont="1" applyFill="1" applyBorder="1" applyAlignment="1">
      <alignment horizontal="right"/>
    </xf>
    <xf numFmtId="166" fontId="46" fillId="0" borderId="11" xfId="6" applyNumberFormat="1" applyFont="1" applyFill="1" applyBorder="1" applyAlignment="1">
      <alignment horizontal="right"/>
    </xf>
    <xf numFmtId="1" fontId="47" fillId="0" borderId="2" xfId="20" applyNumberFormat="1" applyFont="1" applyBorder="1"/>
    <xf numFmtId="166" fontId="46" fillId="0" borderId="10" xfId="6" applyNumberFormat="1" applyFont="1" applyFill="1" applyBorder="1" applyAlignment="1">
      <alignment horizontal="right"/>
    </xf>
    <xf numFmtId="1" fontId="20" fillId="0" borderId="2" xfId="20" applyNumberFormat="1" applyFont="1" applyBorder="1" applyAlignment="1">
      <alignment horizontal="left"/>
    </xf>
    <xf numFmtId="1" fontId="20" fillId="0" borderId="2" xfId="20" applyNumberFormat="1" applyFont="1" applyBorder="1" applyAlignment="1">
      <alignment horizontal="center"/>
    </xf>
    <xf numFmtId="1" fontId="20" fillId="0" borderId="2" xfId="20" applyNumberFormat="1" applyFont="1" applyBorder="1"/>
    <xf numFmtId="1" fontId="47" fillId="0" borderId="2" xfId="20" applyNumberFormat="1" applyFont="1" applyFill="1" applyBorder="1" applyAlignment="1">
      <alignment horizontal="center"/>
    </xf>
    <xf numFmtId="1" fontId="47" fillId="0" borderId="2" xfId="20" applyNumberFormat="1" applyFont="1" applyFill="1" applyBorder="1"/>
    <xf numFmtId="1" fontId="20" fillId="7" borderId="2" xfId="20" applyNumberFormat="1" applyFont="1" applyFill="1" applyBorder="1" applyAlignment="1">
      <alignment horizontal="center"/>
    </xf>
    <xf numFmtId="1" fontId="20" fillId="7" borderId="2" xfId="20" applyNumberFormat="1" applyFont="1" applyFill="1" applyBorder="1"/>
    <xf numFmtId="166" fontId="46" fillId="0" borderId="4" xfId="6" applyNumberFormat="1" applyFont="1" applyFill="1" applyBorder="1" applyAlignment="1">
      <alignment horizontal="right"/>
    </xf>
    <xf numFmtId="1" fontId="20" fillId="0" borderId="0" xfId="20" applyNumberFormat="1" applyFont="1"/>
    <xf numFmtId="1" fontId="47" fillId="0" borderId="0" xfId="6" applyNumberFormat="1" applyFont="1"/>
    <xf numFmtId="1" fontId="47" fillId="0" borderId="0" xfId="6" applyNumberFormat="1" applyFont="1" applyAlignment="1">
      <alignment horizontal="center" vertical="center"/>
    </xf>
    <xf numFmtId="1" fontId="47" fillId="0" borderId="2" xfId="20" applyNumberFormat="1" applyFont="1" applyBorder="1" applyAlignment="1"/>
    <xf numFmtId="1" fontId="47" fillId="26" borderId="27" xfId="20" applyNumberFormat="1" applyFont="1" applyFill="1" applyBorder="1" applyAlignment="1"/>
    <xf numFmtId="166" fontId="46" fillId="2" borderId="17" xfId="6" applyNumberFormat="1" applyFont="1" applyFill="1" applyBorder="1" applyAlignment="1">
      <alignment horizontal="center"/>
    </xf>
    <xf numFmtId="166" fontId="46" fillId="33" borderId="2" xfId="6" applyNumberFormat="1" applyFont="1" applyFill="1" applyBorder="1" applyAlignment="1">
      <alignment horizontal="center"/>
    </xf>
    <xf numFmtId="166" fontId="46" fillId="0" borderId="11" xfId="6" applyNumberFormat="1" applyFont="1" applyFill="1" applyBorder="1" applyAlignment="1">
      <alignment horizontal="center" vertical="center"/>
    </xf>
    <xf numFmtId="166" fontId="46" fillId="0" borderId="2" xfId="6" applyNumberFormat="1" applyFont="1" applyFill="1" applyBorder="1" applyAlignment="1">
      <alignment horizontal="center" vertical="center"/>
    </xf>
    <xf numFmtId="166" fontId="47" fillId="0" borderId="1" xfId="6" applyNumberFormat="1" applyFont="1" applyBorder="1" applyAlignment="1">
      <alignment horizontal="center" vertical="center"/>
    </xf>
    <xf numFmtId="166" fontId="46" fillId="15" borderId="3" xfId="6" applyNumberFormat="1" applyFont="1" applyFill="1" applyBorder="1" applyAlignment="1">
      <alignment horizontal="center" vertical="center"/>
    </xf>
    <xf numFmtId="166" fontId="46" fillId="0" borderId="10" xfId="6" applyNumberFormat="1" applyFont="1" applyFill="1" applyBorder="1" applyAlignment="1">
      <alignment horizontal="center" vertical="center"/>
    </xf>
    <xf numFmtId="166" fontId="46" fillId="0" borderId="4" xfId="6" applyNumberFormat="1" applyFont="1" applyFill="1" applyBorder="1" applyAlignment="1">
      <alignment horizontal="center" vertical="center"/>
    </xf>
    <xf numFmtId="166" fontId="47" fillId="26" borderId="27" xfId="6" applyNumberFormat="1" applyFont="1" applyFill="1" applyBorder="1" applyAlignment="1"/>
    <xf numFmtId="166" fontId="47" fillId="0" borderId="0" xfId="6" applyNumberFormat="1" applyFont="1" applyAlignment="1">
      <alignment horizontal="center" vertical="center"/>
    </xf>
    <xf numFmtId="166" fontId="46" fillId="15" borderId="3" xfId="6" applyNumberFormat="1" applyFont="1" applyFill="1" applyBorder="1" applyAlignment="1">
      <alignment horizontal="center" vertical="center" wrapText="1"/>
    </xf>
    <xf numFmtId="43" fontId="46" fillId="28" borderId="2" xfId="6" applyFont="1" applyFill="1" applyBorder="1" applyAlignment="1">
      <alignment horizontal="center" vertical="center"/>
    </xf>
    <xf numFmtId="43" fontId="46" fillId="20" borderId="2" xfId="6" applyFont="1" applyFill="1" applyBorder="1" applyAlignment="1">
      <alignment horizontal="center" vertical="center"/>
    </xf>
    <xf numFmtId="43" fontId="46" fillId="2" borderId="17" xfId="6" applyFont="1" applyFill="1" applyBorder="1" applyAlignment="1">
      <alignment horizontal="center"/>
    </xf>
    <xf numFmtId="43" fontId="47" fillId="2" borderId="17" xfId="6" applyFont="1" applyFill="1" applyBorder="1" applyAlignment="1">
      <alignment horizontal="center"/>
    </xf>
    <xf numFmtId="43" fontId="46" fillId="33" borderId="2" xfId="6" applyFont="1" applyFill="1" applyBorder="1" applyAlignment="1">
      <alignment horizontal="center"/>
    </xf>
    <xf numFmtId="43" fontId="47" fillId="26" borderId="27" xfId="6" applyFont="1" applyFill="1" applyBorder="1" applyAlignment="1"/>
    <xf numFmtId="43" fontId="47" fillId="0" borderId="0" xfId="6" applyFont="1"/>
    <xf numFmtId="43" fontId="72" fillId="0" borderId="0" xfId="6" applyFont="1" applyAlignment="1">
      <alignment horizontal="center" vertical="center"/>
    </xf>
    <xf numFmtId="166" fontId="20" fillId="33" borderId="17" xfId="6" applyNumberFormat="1" applyFont="1" applyFill="1" applyBorder="1" applyAlignment="1">
      <alignment horizontal="right"/>
    </xf>
    <xf numFmtId="166" fontId="46" fillId="26" borderId="11" xfId="6" applyNumberFormat="1" applyFont="1" applyFill="1" applyBorder="1" applyAlignment="1">
      <alignment horizontal="center" vertical="center"/>
    </xf>
    <xf numFmtId="166" fontId="46" fillId="0" borderId="11" xfId="6" applyNumberFormat="1" applyFont="1" applyFill="1" applyBorder="1" applyAlignment="1">
      <alignment horizontal="right" vertical="center"/>
    </xf>
    <xf numFmtId="166" fontId="46" fillId="0" borderId="11" xfId="6" applyNumberFormat="1" applyFont="1" applyBorder="1" applyAlignment="1">
      <alignment horizontal="center" vertical="center" wrapText="1"/>
    </xf>
    <xf numFmtId="166" fontId="67" fillId="8" borderId="2" xfId="6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73" fillId="6" borderId="2" xfId="0" applyFont="1" applyFill="1" applyBorder="1" applyAlignment="1">
      <alignment horizontal="center"/>
    </xf>
    <xf numFmtId="166" fontId="3" fillId="4" borderId="2" xfId="6" applyNumberFormat="1" applyFont="1" applyFill="1" applyBorder="1" applyAlignment="1">
      <alignment horizontal="center"/>
    </xf>
    <xf numFmtId="166" fontId="42" fillId="4" borderId="2" xfId="6" applyNumberFormat="1" applyFont="1" applyFill="1" applyBorder="1" applyAlignment="1">
      <alignment horizontal="center"/>
    </xf>
    <xf numFmtId="0" fontId="42" fillId="0" borderId="0" xfId="0" applyFont="1"/>
    <xf numFmtId="0" fontId="75" fillId="2" borderId="2" xfId="0" applyFont="1" applyFill="1" applyBorder="1" applyAlignment="1">
      <alignment horizontal="center" vertical="center"/>
    </xf>
    <xf numFmtId="166" fontId="67" fillId="8" borderId="2" xfId="6" applyNumberFormat="1" applyFont="1" applyFill="1" applyBorder="1" applyAlignment="1">
      <alignment horizontal="right"/>
    </xf>
    <xf numFmtId="166" fontId="76" fillId="8" borderId="2" xfId="6" applyNumberFormat="1" applyFont="1" applyFill="1" applyBorder="1" applyAlignment="1">
      <alignment horizontal="center"/>
    </xf>
    <xf numFmtId="166" fontId="77" fillId="8" borderId="2" xfId="6" applyNumberFormat="1" applyFont="1" applyFill="1" applyBorder="1" applyAlignment="1">
      <alignment horizontal="center"/>
    </xf>
    <xf numFmtId="1" fontId="47" fillId="0" borderId="5" xfId="20" applyNumberFormat="1" applyFont="1" applyBorder="1" applyAlignment="1">
      <alignment horizontal="left"/>
    </xf>
    <xf numFmtId="1" fontId="47" fillId="0" borderId="2" xfId="20" applyNumberFormat="1" applyFont="1" applyBorder="1" applyAlignment="1">
      <alignment horizontal="left"/>
    </xf>
    <xf numFmtId="1" fontId="20" fillId="0" borderId="2" xfId="20" applyNumberFormat="1" applyFont="1" applyFill="1" applyBorder="1" applyAlignment="1">
      <alignment horizontal="left"/>
    </xf>
    <xf numFmtId="1" fontId="20" fillId="7" borderId="2" xfId="20" applyNumberFormat="1" applyFont="1" applyFill="1" applyBorder="1" applyAlignment="1">
      <alignment horizontal="left"/>
    </xf>
    <xf numFmtId="1" fontId="47" fillId="0" borderId="5" xfId="6" applyNumberFormat="1" applyFont="1" applyBorder="1"/>
    <xf numFmtId="0" fontId="9" fillId="2" borderId="2" xfId="0" applyFont="1" applyFill="1" applyBorder="1" applyAlignment="1">
      <alignment horizontal="center" vertical="center"/>
    </xf>
    <xf numFmtId="0" fontId="78" fillId="0" borderId="0" xfId="0" applyFont="1" applyAlignment="1">
      <alignment horizontal="center"/>
    </xf>
    <xf numFmtId="0" fontId="78" fillId="0" borderId="0" xfId="0" applyFont="1"/>
    <xf numFmtId="0" fontId="78" fillId="7" borderId="0" xfId="0" applyFont="1" applyFill="1" applyAlignment="1">
      <alignment horizontal="center"/>
    </xf>
    <xf numFmtId="0" fontId="78" fillId="33" borderId="2" xfId="0" applyFont="1" applyFill="1" applyBorder="1" applyAlignment="1">
      <alignment horizontal="center"/>
    </xf>
    <xf numFmtId="0" fontId="78" fillId="33" borderId="2" xfId="0" applyFont="1" applyFill="1" applyBorder="1" applyAlignment="1" applyProtection="1">
      <alignment horizontal="center"/>
      <protection hidden="1"/>
    </xf>
    <xf numFmtId="167" fontId="78" fillId="33" borderId="2" xfId="0" applyNumberFormat="1" applyFont="1" applyFill="1" applyBorder="1" applyProtection="1">
      <protection hidden="1"/>
    </xf>
    <xf numFmtId="167" fontId="78" fillId="33" borderId="2" xfId="0" applyNumberFormat="1" applyFont="1" applyFill="1" applyBorder="1" applyProtection="1">
      <protection locked="0"/>
    </xf>
    <xf numFmtId="167" fontId="78" fillId="33" borderId="2" xfId="0" applyNumberFormat="1" applyFont="1" applyFill="1" applyBorder="1" applyAlignment="1" applyProtection="1">
      <alignment horizontal="center"/>
      <protection hidden="1"/>
    </xf>
    <xf numFmtId="166" fontId="78" fillId="33" borderId="2" xfId="6" applyNumberFormat="1" applyFont="1" applyFill="1" applyBorder="1" applyAlignment="1" applyProtection="1">
      <alignment horizontal="center"/>
      <protection hidden="1"/>
    </xf>
    <xf numFmtId="0" fontId="78" fillId="33" borderId="2" xfId="0" applyFont="1" applyFill="1" applyBorder="1" applyAlignment="1" applyProtection="1">
      <alignment horizontal="left"/>
      <protection hidden="1"/>
    </xf>
    <xf numFmtId="3" fontId="78" fillId="33" borderId="2" xfId="0" applyNumberFormat="1" applyFont="1" applyFill="1" applyBorder="1" applyAlignment="1" applyProtection="1">
      <alignment horizontal="right"/>
      <protection hidden="1"/>
    </xf>
    <xf numFmtId="166" fontId="78" fillId="33" borderId="2" xfId="6" applyNumberFormat="1" applyFont="1" applyFill="1" applyBorder="1" applyAlignment="1" applyProtection="1">
      <alignment horizontal="right"/>
      <protection hidden="1"/>
    </xf>
    <xf numFmtId="0" fontId="78" fillId="33" borderId="2" xfId="0" applyFont="1" applyFill="1" applyBorder="1"/>
    <xf numFmtId="0" fontId="78" fillId="0" borderId="2" xfId="0" applyFont="1" applyBorder="1" applyAlignment="1">
      <alignment horizontal="center"/>
    </xf>
    <xf numFmtId="0" fontId="78" fillId="7" borderId="2" xfId="0" applyFont="1" applyFill="1" applyBorder="1" applyAlignment="1" applyProtection="1">
      <alignment horizontal="center"/>
      <protection hidden="1"/>
    </xf>
    <xf numFmtId="167" fontId="78" fillId="7" borderId="2" xfId="0" applyNumberFormat="1" applyFont="1" applyFill="1" applyBorder="1" applyProtection="1">
      <protection hidden="1"/>
    </xf>
    <xf numFmtId="167" fontId="78" fillId="7" borderId="2" xfId="0" applyNumberFormat="1" applyFont="1" applyFill="1" applyBorder="1" applyProtection="1">
      <protection locked="0"/>
    </xf>
    <xf numFmtId="167" fontId="78" fillId="7" borderId="2" xfId="0" applyNumberFormat="1" applyFont="1" applyFill="1" applyBorder="1" applyAlignment="1" applyProtection="1">
      <alignment horizontal="center"/>
      <protection hidden="1"/>
    </xf>
    <xf numFmtId="166" fontId="78" fillId="7" borderId="2" xfId="6" applyNumberFormat="1" applyFont="1" applyFill="1" applyBorder="1" applyAlignment="1" applyProtection="1">
      <alignment horizontal="center"/>
      <protection hidden="1"/>
    </xf>
    <xf numFmtId="0" fontId="78" fillId="7" borderId="2" xfId="0" applyFont="1" applyFill="1" applyBorder="1" applyAlignment="1" applyProtection="1">
      <alignment horizontal="left"/>
      <protection hidden="1"/>
    </xf>
    <xf numFmtId="3" fontId="78" fillId="7" borderId="2" xfId="0" applyNumberFormat="1" applyFont="1" applyFill="1" applyBorder="1" applyAlignment="1" applyProtection="1">
      <alignment horizontal="right"/>
      <protection hidden="1"/>
    </xf>
    <xf numFmtId="166" fontId="78" fillId="7" borderId="2" xfId="6" applyNumberFormat="1" applyFont="1" applyFill="1" applyBorder="1" applyAlignment="1" applyProtection="1">
      <alignment horizontal="right"/>
      <protection hidden="1"/>
    </xf>
    <xf numFmtId="0" fontId="78" fillId="0" borderId="2" xfId="0" applyFont="1" applyBorder="1"/>
    <xf numFmtId="166" fontId="78" fillId="7" borderId="2" xfId="6" applyNumberFormat="1" applyFont="1" applyFill="1" applyBorder="1" applyAlignment="1">
      <alignment horizontal="center"/>
    </xf>
    <xf numFmtId="167" fontId="78" fillId="7" borderId="2" xfId="0" applyNumberFormat="1" applyFont="1" applyFill="1" applyBorder="1"/>
    <xf numFmtId="3" fontId="78" fillId="7" borderId="2" xfId="0" applyNumberFormat="1" applyFont="1" applyFill="1" applyBorder="1" applyAlignment="1">
      <alignment horizontal="right"/>
    </xf>
    <xf numFmtId="166" fontId="78" fillId="7" borderId="2" xfId="6" applyNumberFormat="1" applyFont="1" applyFill="1" applyBorder="1" applyAlignment="1">
      <alignment horizontal="right"/>
    </xf>
    <xf numFmtId="0" fontId="78" fillId="7" borderId="0" xfId="0" applyFont="1" applyFill="1"/>
    <xf numFmtId="0" fontId="78" fillId="7" borderId="0" xfId="0" applyFont="1" applyFill="1" applyAlignment="1">
      <alignment horizontal="right"/>
    </xf>
    <xf numFmtId="166" fontId="78" fillId="7" borderId="0" xfId="6" applyNumberFormat="1" applyFont="1" applyFill="1" applyAlignment="1">
      <alignment horizontal="right"/>
    </xf>
    <xf numFmtId="0" fontId="78" fillId="0" borderId="2" xfId="0" applyFont="1" applyFill="1" applyBorder="1" applyAlignment="1">
      <alignment horizontal="center"/>
    </xf>
    <xf numFmtId="0" fontId="78" fillId="0" borderId="2" xfId="0" applyFont="1" applyFill="1" applyBorder="1" applyAlignment="1" applyProtection="1">
      <alignment horizontal="center"/>
      <protection hidden="1"/>
    </xf>
    <xf numFmtId="167" fontId="78" fillId="0" borderId="2" xfId="0" applyNumberFormat="1" applyFont="1" applyFill="1" applyBorder="1" applyProtection="1">
      <protection hidden="1"/>
    </xf>
    <xf numFmtId="167" fontId="78" fillId="0" borderId="2" xfId="0" applyNumberFormat="1" applyFont="1" applyFill="1" applyBorder="1" applyProtection="1">
      <protection locked="0"/>
    </xf>
    <xf numFmtId="167" fontId="78" fillId="0" borderId="2" xfId="0" applyNumberFormat="1" applyFont="1" applyFill="1" applyBorder="1" applyAlignment="1" applyProtection="1">
      <alignment horizontal="center"/>
      <protection hidden="1"/>
    </xf>
    <xf numFmtId="166" fontId="78" fillId="0" borderId="2" xfId="6" applyNumberFormat="1" applyFont="1" applyFill="1" applyBorder="1" applyAlignment="1" applyProtection="1">
      <alignment horizontal="center"/>
      <protection hidden="1"/>
    </xf>
    <xf numFmtId="0" fontId="78" fillId="0" borderId="2" xfId="0" applyFont="1" applyFill="1" applyBorder="1" applyAlignment="1" applyProtection="1">
      <alignment horizontal="left"/>
      <protection hidden="1"/>
    </xf>
    <xf numFmtId="3" fontId="78" fillId="0" borderId="2" xfId="0" applyNumberFormat="1" applyFont="1" applyFill="1" applyBorder="1" applyAlignment="1" applyProtection="1">
      <alignment horizontal="right"/>
      <protection hidden="1"/>
    </xf>
    <xf numFmtId="166" fontId="78" fillId="0" borderId="2" xfId="6" applyNumberFormat="1" applyFont="1" applyFill="1" applyBorder="1" applyAlignment="1" applyProtection="1">
      <alignment horizontal="right"/>
      <protection hidden="1"/>
    </xf>
    <xf numFmtId="0" fontId="78" fillId="0" borderId="2" xfId="0" applyFont="1" applyFill="1" applyBorder="1"/>
    <xf numFmtId="0" fontId="82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1" fillId="2" borderId="2" xfId="0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2" fillId="3" borderId="2" xfId="0" applyFont="1" applyFill="1" applyBorder="1" applyAlignment="1">
      <alignment horizontal="center" vertical="center"/>
    </xf>
    <xf numFmtId="0" fontId="82" fillId="3" borderId="2" xfId="0" applyFont="1" applyFill="1" applyBorder="1" applyAlignment="1">
      <alignment vertical="center"/>
    </xf>
    <xf numFmtId="0" fontId="82" fillId="3" borderId="2" xfId="0" applyFont="1" applyFill="1" applyBorder="1" applyAlignment="1">
      <alignment vertical="center" wrapText="1"/>
    </xf>
    <xf numFmtId="0" fontId="84" fillId="0" borderId="0" xfId="0" applyFont="1" applyAlignment="1">
      <alignment vertical="center"/>
    </xf>
    <xf numFmtId="0" fontId="85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1" fillId="2" borderId="2" xfId="0" applyFont="1" applyFill="1" applyBorder="1" applyAlignment="1">
      <alignment horizontal="center" vertical="center" wrapText="1"/>
    </xf>
    <xf numFmtId="0" fontId="82" fillId="0" borderId="0" xfId="0" applyFont="1" applyAlignment="1">
      <alignment vertical="center" wrapText="1"/>
    </xf>
    <xf numFmtId="0" fontId="69" fillId="0" borderId="2" xfId="0" applyFont="1" applyBorder="1" applyAlignment="1">
      <alignment vertical="top" wrapText="1"/>
    </xf>
    <xf numFmtId="0" fontId="69" fillId="0" borderId="2" xfId="0" applyFont="1" applyBorder="1" applyAlignment="1">
      <alignment vertical="center" wrapText="1"/>
    </xf>
    <xf numFmtId="0" fontId="69" fillId="0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1" fontId="6" fillId="4" borderId="2" xfId="0" applyNumberFormat="1" applyFont="1" applyFill="1" applyBorder="1" applyAlignment="1">
      <alignment horizontal="left"/>
    </xf>
    <xf numFmtId="0" fontId="9" fillId="5" borderId="2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/>
    </xf>
    <xf numFmtId="43" fontId="86" fillId="11" borderId="3" xfId="6" applyFont="1" applyFill="1" applyBorder="1" applyAlignment="1">
      <alignment horizontal="center"/>
    </xf>
    <xf numFmtId="43" fontId="86" fillId="11" borderId="4" xfId="6" applyFont="1" applyFill="1" applyBorder="1" applyAlignment="1">
      <alignment horizontal="center" vertical="center" wrapText="1"/>
    </xf>
    <xf numFmtId="43" fontId="86" fillId="11" borderId="5" xfId="6" applyFont="1" applyFill="1" applyBorder="1" applyAlignment="1">
      <alignment horizontal="center" vertical="center"/>
    </xf>
    <xf numFmtId="43" fontId="86" fillId="0" borderId="0" xfId="6" applyFont="1"/>
    <xf numFmtId="43" fontId="87" fillId="0" borderId="0" xfId="6" applyFont="1"/>
    <xf numFmtId="43" fontId="21" fillId="0" borderId="0" xfId="6" applyNumberFormat="1" applyFont="1" applyFill="1" applyBorder="1"/>
    <xf numFmtId="166" fontId="46" fillId="0" borderId="0" xfId="6" applyNumberFormat="1" applyFont="1" applyFill="1" applyBorder="1" applyAlignment="1">
      <alignment horizontal="center" vertical="center"/>
    </xf>
    <xf numFmtId="166" fontId="47" fillId="0" borderId="11" xfId="6" applyNumberFormat="1" applyFont="1" applyBorder="1" applyAlignment="1">
      <alignment horizontal="center" vertical="center" wrapText="1"/>
    </xf>
    <xf numFmtId="166" fontId="88" fillId="4" borderId="2" xfId="6" applyNumberFormat="1" applyFont="1" applyFill="1" applyBorder="1" applyAlignment="1">
      <alignment horizontal="center"/>
    </xf>
    <xf numFmtId="166" fontId="77" fillId="4" borderId="2" xfId="6" applyNumberFormat="1" applyFont="1" applyFill="1" applyBorder="1" applyAlignment="1">
      <alignment horizontal="center"/>
    </xf>
    <xf numFmtId="0" fontId="89" fillId="33" borderId="2" xfId="0" applyFont="1" applyFill="1" applyBorder="1"/>
    <xf numFmtId="0" fontId="69" fillId="0" borderId="0" xfId="0" applyFont="1" applyAlignment="1">
      <alignment vertical="center"/>
    </xf>
    <xf numFmtId="0" fontId="69" fillId="0" borderId="2" xfId="0" applyFont="1" applyFill="1" applyBorder="1" applyAlignment="1">
      <alignment horizontal="left" vertical="center"/>
    </xf>
    <xf numFmtId="0" fontId="69" fillId="0" borderId="2" xfId="0" applyFont="1" applyBorder="1" applyAlignment="1">
      <alignment horizontal="left" vertical="top" wrapText="1"/>
    </xf>
    <xf numFmtId="0" fontId="6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 wrapText="1"/>
    </xf>
    <xf numFmtId="166" fontId="79" fillId="7" borderId="2" xfId="6" applyNumberFormat="1" applyFont="1" applyFill="1" applyBorder="1" applyAlignment="1">
      <alignment horizontal="center" vertical="center" wrapText="1"/>
    </xf>
    <xf numFmtId="1" fontId="80" fillId="26" borderId="2" xfId="2" applyNumberFormat="1" applyFont="1" applyFill="1" applyBorder="1" applyAlignment="1">
      <alignment horizontal="center" vertical="center" wrapText="1"/>
    </xf>
    <xf numFmtId="0" fontId="78" fillId="7" borderId="0" xfId="0" applyFont="1" applyFill="1" applyAlignment="1">
      <alignment horizontal="center"/>
    </xf>
    <xf numFmtId="167" fontId="79" fillId="7" borderId="2" xfId="0" applyNumberFormat="1" applyFont="1" applyFill="1" applyBorder="1" applyAlignment="1">
      <alignment horizontal="center" vertical="center" wrapText="1"/>
    </xf>
    <xf numFmtId="3" fontId="79" fillId="7" borderId="2" xfId="0" applyNumberFormat="1" applyFont="1" applyFill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/>
    </xf>
    <xf numFmtId="1" fontId="47" fillId="0" borderId="0" xfId="20" applyNumberFormat="1" applyFont="1" applyAlignment="1">
      <alignment horizontal="center"/>
    </xf>
    <xf numFmtId="1" fontId="47" fillId="0" borderId="1" xfId="20" applyNumberFormat="1" applyFont="1" applyBorder="1" applyAlignment="1">
      <alignment horizontal="center"/>
    </xf>
    <xf numFmtId="1" fontId="48" fillId="29" borderId="7" xfId="20" applyNumberFormat="1" applyFont="1" applyFill="1" applyBorder="1" applyAlignment="1">
      <alignment horizontal="center" vertical="center"/>
    </xf>
    <xf numFmtId="1" fontId="48" fillId="29" borderId="8" xfId="20" applyNumberFormat="1" applyFont="1" applyFill="1" applyBorder="1" applyAlignment="1">
      <alignment horizontal="center" vertical="center"/>
    </xf>
    <xf numFmtId="1" fontId="48" fillId="29" borderId="6" xfId="20" applyNumberFormat="1" applyFont="1" applyFill="1" applyBorder="1" applyAlignment="1">
      <alignment horizontal="center" vertical="center"/>
    </xf>
    <xf numFmtId="1" fontId="46" fillId="15" borderId="3" xfId="20" applyNumberFormat="1" applyFont="1" applyFill="1" applyBorder="1" applyAlignment="1">
      <alignment horizontal="center" vertical="center" wrapText="1"/>
    </xf>
    <xf numFmtId="1" fontId="46" fillId="15" borderId="5" xfId="20" applyNumberFormat="1" applyFont="1" applyFill="1" applyBorder="1" applyAlignment="1">
      <alignment horizontal="center" vertical="center" wrapText="1"/>
    </xf>
    <xf numFmtId="1" fontId="46" fillId="15" borderId="4" xfId="20" applyNumberFormat="1" applyFont="1" applyFill="1" applyBorder="1" applyAlignment="1">
      <alignment horizontal="center" vertical="center" wrapText="1"/>
    </xf>
    <xf numFmtId="1" fontId="46" fillId="15" borderId="3" xfId="20" applyNumberFormat="1" applyFont="1" applyFill="1" applyBorder="1" applyAlignment="1">
      <alignment horizontal="center" vertical="center"/>
    </xf>
    <xf numFmtId="1" fontId="46" fillId="15" borderId="4" xfId="20" applyNumberFormat="1" applyFont="1" applyFill="1" applyBorder="1" applyAlignment="1">
      <alignment horizontal="center" vertical="center"/>
    </xf>
    <xf numFmtId="0" fontId="50" fillId="31" borderId="0" xfId="0" applyFont="1" applyFill="1" applyAlignment="1">
      <alignment horizontal="center" vertical="center" wrapText="1"/>
    </xf>
    <xf numFmtId="43" fontId="22" fillId="11" borderId="2" xfId="6" applyFont="1" applyFill="1" applyBorder="1" applyAlignment="1">
      <alignment horizontal="center"/>
    </xf>
    <xf numFmtId="43" fontId="22" fillId="11" borderId="2" xfId="6" applyFont="1" applyFill="1" applyBorder="1" applyAlignment="1">
      <alignment horizontal="center" vertical="center" wrapText="1"/>
    </xf>
    <xf numFmtId="0" fontId="21" fillId="0" borderId="0" xfId="6" applyNumberFormat="1" applyFont="1" applyAlignment="1">
      <alignment horizontal="center" vertical="center"/>
    </xf>
    <xf numFmtId="0" fontId="21" fillId="0" borderId="15" xfId="6" applyNumberFormat="1" applyFont="1" applyBorder="1" applyAlignment="1">
      <alignment horizontal="center" vertical="center"/>
    </xf>
    <xf numFmtId="166" fontId="9" fillId="2" borderId="7" xfId="6" applyNumberFormat="1" applyFont="1" applyFill="1" applyBorder="1" applyAlignment="1">
      <alignment horizontal="center" vertical="center"/>
    </xf>
    <xf numFmtId="166" fontId="9" fillId="2" borderId="8" xfId="6" applyNumberFormat="1" applyFont="1" applyFill="1" applyBorder="1" applyAlignment="1">
      <alignment horizontal="center" vertical="center"/>
    </xf>
    <xf numFmtId="166" fontId="9" fillId="2" borderId="6" xfId="6" applyNumberFormat="1" applyFont="1" applyFill="1" applyBorder="1" applyAlignment="1">
      <alignment horizontal="center" vertical="center"/>
    </xf>
    <xf numFmtId="43" fontId="16" fillId="6" borderId="7" xfId="6" applyFont="1" applyFill="1" applyBorder="1" applyAlignment="1">
      <alignment horizontal="center"/>
    </xf>
    <xf numFmtId="43" fontId="16" fillId="6" borderId="8" xfId="6" applyFont="1" applyFill="1" applyBorder="1" applyAlignment="1">
      <alignment horizontal="center"/>
    </xf>
    <xf numFmtId="43" fontId="16" fillId="6" borderId="6" xfId="6" applyFont="1" applyFill="1" applyBorder="1" applyAlignment="1">
      <alignment horizontal="center"/>
    </xf>
    <xf numFmtId="1" fontId="4" fillId="26" borderId="3" xfId="2" applyNumberFormat="1" applyFont="1" applyFill="1" applyBorder="1" applyAlignment="1">
      <alignment horizontal="center" vertical="center" wrapText="1"/>
    </xf>
    <xf numFmtId="1" fontId="4" fillId="26" borderId="5" xfId="2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6" fontId="16" fillId="10" borderId="0" xfId="6" applyNumberFormat="1" applyFont="1" applyFill="1" applyBorder="1" applyAlignment="1">
      <alignment horizontal="center" vertical="center" wrapText="1"/>
    </xf>
    <xf numFmtId="166" fontId="16" fillId="10" borderId="15" xfId="6" applyNumberFormat="1" applyFont="1" applyFill="1" applyBorder="1" applyAlignment="1">
      <alignment horizontal="center" vertical="center"/>
    </xf>
    <xf numFmtId="0" fontId="21" fillId="0" borderId="12" xfId="6" applyNumberFormat="1" applyFont="1" applyBorder="1" applyAlignment="1">
      <alignment horizontal="center" vertical="center"/>
    </xf>
    <xf numFmtId="166" fontId="16" fillId="9" borderId="0" xfId="6" applyNumberFormat="1" applyFont="1" applyFill="1" applyBorder="1" applyAlignment="1">
      <alignment horizontal="center" vertical="center" shrinkToFit="1"/>
    </xf>
    <xf numFmtId="166" fontId="16" fillId="10" borderId="0" xfId="6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0" fontId="9" fillId="2" borderId="7" xfId="1" applyNumberFormat="1" applyFont="1" applyFill="1" applyBorder="1" applyAlignment="1">
      <alignment horizontal="center"/>
    </xf>
    <xf numFmtId="10" fontId="9" fillId="2" borderId="8" xfId="1" applyNumberFormat="1" applyFont="1" applyFill="1" applyBorder="1" applyAlignment="1">
      <alignment horizontal="center"/>
    </xf>
    <xf numFmtId="10" fontId="9" fillId="2" borderId="6" xfId="1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2" fontId="9" fillId="2" borderId="7" xfId="0" applyNumberFormat="1" applyFont="1" applyFill="1" applyBorder="1" applyAlignment="1">
      <alignment horizontal="center"/>
    </xf>
    <xf numFmtId="2" fontId="9" fillId="2" borderId="8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74" fillId="2" borderId="2" xfId="0" applyFont="1" applyFill="1" applyBorder="1" applyAlignment="1">
      <alignment horizontal="center" vertical="center"/>
    </xf>
    <xf numFmtId="0" fontId="74" fillId="2" borderId="7" xfId="0" applyFont="1" applyFill="1" applyBorder="1" applyAlignment="1">
      <alignment horizontal="center"/>
    </xf>
    <xf numFmtId="0" fontId="74" fillId="2" borderId="8" xfId="0" applyFont="1" applyFill="1" applyBorder="1" applyAlignment="1">
      <alignment horizontal="center"/>
    </xf>
    <xf numFmtId="0" fontId="74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3" fillId="6" borderId="7" xfId="0" applyFont="1" applyFill="1" applyBorder="1" applyAlignment="1">
      <alignment horizontal="center"/>
    </xf>
    <xf numFmtId="0" fontId="73" fillId="6" borderId="8" xfId="0" applyFont="1" applyFill="1" applyBorder="1" applyAlignment="1">
      <alignment horizontal="center"/>
    </xf>
    <xf numFmtId="0" fontId="73" fillId="6" borderId="6" xfId="0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/>
    </xf>
    <xf numFmtId="0" fontId="2" fillId="2" borderId="7" xfId="4" applyFont="1" applyFill="1" applyBorder="1" applyAlignment="1">
      <alignment horizontal="center"/>
    </xf>
    <xf numFmtId="0" fontId="2" fillId="2" borderId="8" xfId="4" applyFont="1" applyFill="1" applyBorder="1" applyAlignment="1">
      <alignment horizontal="center"/>
    </xf>
    <xf numFmtId="0" fontId="2" fillId="2" borderId="6" xfId="4" applyFont="1" applyFill="1" applyBorder="1" applyAlignment="1">
      <alignment horizontal="center"/>
    </xf>
    <xf numFmtId="0" fontId="70" fillId="0" borderId="0" xfId="0" applyFont="1" applyAlignment="1">
      <alignment horizontal="center" vertical="center"/>
    </xf>
  </cellXfs>
  <cellStyles count="64">
    <cellStyle name="20% - Accent1" xfId="41" builtinId="30" customBuiltin="1"/>
    <cellStyle name="20% - Accent2" xfId="45" builtinId="34" customBuiltin="1"/>
    <cellStyle name="20% - Accent3" xfId="49" builtinId="38" customBuiltin="1"/>
    <cellStyle name="20% - Accent4" xfId="53" builtinId="42" customBuiltin="1"/>
    <cellStyle name="20% - Accent5" xfId="57" builtinId="46" customBuiltin="1"/>
    <cellStyle name="20% - Accent6" xfId="61" builtinId="50" customBuiltin="1"/>
    <cellStyle name="40% - Accent1" xfId="42" builtinId="31" customBuiltin="1"/>
    <cellStyle name="40% - Accent2" xfId="46" builtinId="35" customBuiltin="1"/>
    <cellStyle name="40% - Accent3" xfId="50" builtinId="39" customBuiltin="1"/>
    <cellStyle name="40% - Accent4" xfId="54" builtinId="43" customBuiltin="1"/>
    <cellStyle name="40% - Accent5" xfId="58" builtinId="47" customBuiltin="1"/>
    <cellStyle name="40% - Accent6" xfId="62" builtinId="51" customBuiltin="1"/>
    <cellStyle name="60% - Accent1" xfId="43" builtinId="32" customBuiltin="1"/>
    <cellStyle name="60% - Accent2" xfId="47" builtinId="36" customBuiltin="1"/>
    <cellStyle name="60% - Accent3" xfId="51" builtinId="40" customBuiltin="1"/>
    <cellStyle name="60% - Accent4" xfId="55" builtinId="44" customBuiltin="1"/>
    <cellStyle name="60% - Accent5" xfId="59" builtinId="48" customBuiltin="1"/>
    <cellStyle name="60% - Accent6" xfId="63" builtinId="52" customBuiltin="1"/>
    <cellStyle name="Accent1" xfId="40" builtinId="29" customBuiltin="1"/>
    <cellStyle name="Accent2" xfId="44" builtinId="33" customBuiltin="1"/>
    <cellStyle name="Accent3" xfId="48" builtinId="37" customBuiltin="1"/>
    <cellStyle name="Accent4" xfId="52" builtinId="41" customBuiltin="1"/>
    <cellStyle name="Accent5" xfId="56" builtinId="45" customBuiltin="1"/>
    <cellStyle name="Accent6" xfId="60" builtinId="49" customBuiltin="1"/>
    <cellStyle name="Bad" xfId="29" builtinId="27" customBuiltin="1"/>
    <cellStyle name="Calculation" xfId="33" builtinId="22" customBuiltin="1"/>
    <cellStyle name="Check Cell" xfId="35" builtinId="23" customBuiltin="1"/>
    <cellStyle name="Comma" xfId="6" builtinId="3"/>
    <cellStyle name="Comma 2" xfId="8"/>
    <cellStyle name="Comma 2 2" xfId="9"/>
    <cellStyle name="Comma 2 2 2" xfId="12"/>
    <cellStyle name="Comma 2 2 3" xfId="20"/>
    <cellStyle name="Comma 2 3" xfId="19"/>
    <cellStyle name="Comma 2 7" xfId="15"/>
    <cellStyle name="Comma 2 9" xfId="14"/>
    <cellStyle name="Explanatory Text" xfId="38" builtinId="53" customBuiltin="1"/>
    <cellStyle name="Good" xfId="28" builtinId="26" customBuiltin="1"/>
    <cellStyle name="Heading 1" xfId="24" builtinId="16" customBuiltin="1"/>
    <cellStyle name="Heading 2" xfId="25" builtinId="17" customBuiltin="1"/>
    <cellStyle name="Heading 3" xfId="26" builtinId="18" customBuiltin="1"/>
    <cellStyle name="Heading 4" xfId="27" builtinId="19" customBuiltin="1"/>
    <cellStyle name="Input" xfId="31" builtinId="20" customBuiltin="1"/>
    <cellStyle name="Linked Cell" xfId="34" builtinId="24" customBuiltin="1"/>
    <cellStyle name="Neutral" xfId="30" builtinId="28" customBuiltin="1"/>
    <cellStyle name="Normal" xfId="0" builtinId="0"/>
    <cellStyle name="Normal 2" xfId="16"/>
    <cellStyle name="Normal 2 2" xfId="5"/>
    <cellStyle name="Normal_ค่าบัญชี_1" xfId="17"/>
    <cellStyle name="Normal_งบมีค56" xfId="18"/>
    <cellStyle name="Note" xfId="37" builtinId="10" customBuiltin="1"/>
    <cellStyle name="Output" xfId="32" builtinId="21" customBuiltin="1"/>
    <cellStyle name="Percent" xfId="1" builtinId="5"/>
    <cellStyle name="Title" xfId="23" builtinId="15" customBuiltin="1"/>
    <cellStyle name="Total" xfId="39" builtinId="25" customBuiltin="1"/>
    <cellStyle name="Warning Text" xfId="36" builtinId="11" customBuiltin="1"/>
    <cellStyle name="เครื่องหมายจุลภาค_ร่าง จัดกลุ่มBenchmarking_ปรับใหม่" xfId="2"/>
    <cellStyle name="จุลภาค 2" xfId="10"/>
    <cellStyle name="จุลภาค 2 2" xfId="13"/>
    <cellStyle name="จุลภาค 2 3" xfId="22"/>
    <cellStyle name="จุลภาค 3" xfId="21"/>
    <cellStyle name="ปกติ 2" xfId="3"/>
    <cellStyle name="ปกติ 2 2" xfId="11"/>
    <cellStyle name="ปกติ 4" xfId="4"/>
    <cellStyle name="เปอร์เซ็นต์ 2" xfId="7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CCCC"/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สัดส่วนรายได้(บาท)/ปชก.แยกรายกองทุน Q2Y2569</a:t>
            </a:r>
          </a:p>
        </c:rich>
      </c:tx>
      <c:layout>
        <c:manualLayout>
          <c:xMode val="edge"/>
          <c:yMode val="edge"/>
          <c:x val="0.19266663652277263"/>
          <c:y val="2.7778740518508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76509261316124"/>
          <c:y val="0.17188054285881713"/>
          <c:w val="0.8064477129594253"/>
          <c:h val="0.5330032995722915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1216.0763162397725</c:v>
                </c:pt>
                <c:pt idx="1">
                  <c:v>1038.7196071177341</c:v>
                </c:pt>
                <c:pt idx="2">
                  <c:v>1083.4226556135698</c:v>
                </c:pt>
                <c:pt idx="3">
                  <c:v>1052.1463756182086</c:v>
                </c:pt>
                <c:pt idx="4">
                  <c:v>1036.8502629572888</c:v>
                </c:pt>
                <c:pt idx="5">
                  <c:v>955.3390500055981</c:v>
                </c:pt>
                <c:pt idx="6">
                  <c:v>907.97818532079589</c:v>
                </c:pt>
                <c:pt idx="7">
                  <c:v>928.05269598832308</c:v>
                </c:pt>
                <c:pt idx="8">
                  <c:v>996.56732431866567</c:v>
                </c:pt>
                <c:pt idx="9">
                  <c:v>1085.715491723834</c:v>
                </c:pt>
                <c:pt idx="10">
                  <c:v>1329.4353075430722</c:v>
                </c:pt>
                <c:pt idx="11">
                  <c:v>1361.4153032941399</c:v>
                </c:pt>
                <c:pt idx="12">
                  <c:v>2765.2364256511846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8D-4761-95B7-1AEEFE7D5F69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360.04383218924198</c:v>
                </c:pt>
                <c:pt idx="1">
                  <c:v>250.13247169675577</c:v>
                </c:pt>
                <c:pt idx="2">
                  <c:v>242.31519692793538</c:v>
                </c:pt>
                <c:pt idx="3">
                  <c:v>179.29555617819099</c:v>
                </c:pt>
                <c:pt idx="4">
                  <c:v>255.32658407957746</c:v>
                </c:pt>
                <c:pt idx="5">
                  <c:v>180.44427198983135</c:v>
                </c:pt>
                <c:pt idx="6">
                  <c:v>294.66147203416182</c:v>
                </c:pt>
                <c:pt idx="7">
                  <c:v>368.98203953238573</c:v>
                </c:pt>
                <c:pt idx="8">
                  <c:v>257.44276513576921</c:v>
                </c:pt>
                <c:pt idx="9">
                  <c:v>289.09910501141195</c:v>
                </c:pt>
                <c:pt idx="10">
                  <c:v>764.06210685197846</c:v>
                </c:pt>
                <c:pt idx="11">
                  <c:v>1151.2149891102945</c:v>
                </c:pt>
                <c:pt idx="12">
                  <c:v>1604.0460875103522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8D-4761-95B7-1AEEFE7D5F69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738.54159067352145</c:v>
                </c:pt>
                <c:pt idx="1">
                  <c:v>651.65753814472453</c:v>
                </c:pt>
                <c:pt idx="2">
                  <c:v>581.77270012502436</c:v>
                </c:pt>
                <c:pt idx="3">
                  <c:v>565.52478890036718</c:v>
                </c:pt>
                <c:pt idx="4">
                  <c:v>683.99039373995583</c:v>
                </c:pt>
                <c:pt idx="5">
                  <c:v>524.66837450120477</c:v>
                </c:pt>
                <c:pt idx="6">
                  <c:v>580.14742537523682</c:v>
                </c:pt>
                <c:pt idx="7">
                  <c:v>1034.7440450567512</c:v>
                </c:pt>
                <c:pt idx="8">
                  <c:v>748.78751416792068</c:v>
                </c:pt>
                <c:pt idx="9">
                  <c:v>909.21148909795886</c:v>
                </c:pt>
                <c:pt idx="10">
                  <c:v>1646.5256244259581</c:v>
                </c:pt>
                <c:pt idx="11">
                  <c:v>3292.4529443941083</c:v>
                </c:pt>
                <c:pt idx="12">
                  <c:v>3552.555276042388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8D-4761-95B7-1AEEFE7D5F69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5368.0156896249637</c:v>
                </c:pt>
                <c:pt idx="1">
                  <c:v>2147.70652752961</c:v>
                </c:pt>
                <c:pt idx="2">
                  <c:v>2227.1035284335703</c:v>
                </c:pt>
                <c:pt idx="3">
                  <c:v>1949.5110247022094</c:v>
                </c:pt>
                <c:pt idx="4">
                  <c:v>2119.0123523220291</c:v>
                </c:pt>
                <c:pt idx="5">
                  <c:v>1725.4042679130098</c:v>
                </c:pt>
                <c:pt idx="6">
                  <c:v>1927.7733370324945</c:v>
                </c:pt>
                <c:pt idx="7">
                  <c:v>2795.5119210090497</c:v>
                </c:pt>
                <c:pt idx="8">
                  <c:v>2656.5806840741343</c:v>
                </c:pt>
                <c:pt idx="9">
                  <c:v>2942.0800691671443</c:v>
                </c:pt>
                <c:pt idx="10">
                  <c:v>5829.6313376078006</c:v>
                </c:pt>
                <c:pt idx="11">
                  <c:v>8502.3424301845316</c:v>
                </c:pt>
                <c:pt idx="12">
                  <c:v>10749.852195985479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38D-4761-95B7-1AEEFE7D5F69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13.356894536737151</c:v>
                </c:pt>
                <c:pt idx="1">
                  <c:v>13.313244351407645</c:v>
                </c:pt>
                <c:pt idx="2">
                  <c:v>7.2764120057306387</c:v>
                </c:pt>
                <c:pt idx="3">
                  <c:v>9.5356013176353596</c:v>
                </c:pt>
                <c:pt idx="4">
                  <c:v>8.8786164251639512</c:v>
                </c:pt>
                <c:pt idx="5">
                  <c:v>7.0346900200733851</c:v>
                </c:pt>
                <c:pt idx="6">
                  <c:v>8.999825835946849</c:v>
                </c:pt>
                <c:pt idx="7">
                  <c:v>13.173540463551541</c:v>
                </c:pt>
                <c:pt idx="8">
                  <c:v>13.859784441690898</c:v>
                </c:pt>
                <c:pt idx="9">
                  <c:v>34.089755050368794</c:v>
                </c:pt>
                <c:pt idx="10">
                  <c:v>50.912394727090764</c:v>
                </c:pt>
                <c:pt idx="11">
                  <c:v>77.849604015954881</c:v>
                </c:pt>
                <c:pt idx="12">
                  <c:v>82.013989333242677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38D-4761-95B7-1AEEFE7D5F69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58.493002157861213</c:v>
                </c:pt>
                <c:pt idx="1">
                  <c:v>41.401705944337991</c:v>
                </c:pt>
                <c:pt idx="2">
                  <c:v>56.139970252691192</c:v>
                </c:pt>
                <c:pt idx="3">
                  <c:v>38.663786907662448</c:v>
                </c:pt>
                <c:pt idx="4">
                  <c:v>56.993939557572205</c:v>
                </c:pt>
                <c:pt idx="5">
                  <c:v>28.785911476178981</c:v>
                </c:pt>
                <c:pt idx="6">
                  <c:v>54.094711549940406</c:v>
                </c:pt>
                <c:pt idx="7">
                  <c:v>49.465039090117408</c:v>
                </c:pt>
                <c:pt idx="8">
                  <c:v>89.418110910062879</c:v>
                </c:pt>
                <c:pt idx="9">
                  <c:v>87.549845539925229</c:v>
                </c:pt>
                <c:pt idx="10">
                  <c:v>293.77905641933228</c:v>
                </c:pt>
                <c:pt idx="11">
                  <c:v>476.25775001231614</c:v>
                </c:pt>
                <c:pt idx="12">
                  <c:v>417.74094160470429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38D-4761-95B7-1AEEFE7D5F69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1215.7764365552582</c:v>
                </c:pt>
                <c:pt idx="1">
                  <c:v>744.63376683450736</c:v>
                </c:pt>
                <c:pt idx="2">
                  <c:v>672.38573589015118</c:v>
                </c:pt>
                <c:pt idx="3">
                  <c:v>651.43660667777385</c:v>
                </c:pt>
                <c:pt idx="4">
                  <c:v>637.84953025822858</c:v>
                </c:pt>
                <c:pt idx="5">
                  <c:v>608.90375663014925</c:v>
                </c:pt>
                <c:pt idx="6">
                  <c:v>590.9127141017691</c:v>
                </c:pt>
                <c:pt idx="7">
                  <c:v>628.59041009856026</c:v>
                </c:pt>
                <c:pt idx="8">
                  <c:v>612.87892387485397</c:v>
                </c:pt>
                <c:pt idx="9">
                  <c:v>515.50745596558579</c:v>
                </c:pt>
                <c:pt idx="10">
                  <c:v>1010.0160582910496</c:v>
                </c:pt>
                <c:pt idx="11">
                  <c:v>1577.5132388321206</c:v>
                </c:pt>
                <c:pt idx="12">
                  <c:v>1878.4162957881381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38D-4761-95B7-1AEEFE7D5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42608"/>
        <c:axId val="498943152"/>
      </c:barChart>
      <c:catAx>
        <c:axId val="49894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4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943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42608"/>
        <c:crosses val="autoZero"/>
        <c:crossBetween val="between"/>
        <c:majorUnit val="0.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6845226176096323"/>
          <c:y val="0.80896865195839518"/>
          <c:w val="0.68859979459089371"/>
          <c:h val="0.17073707430312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รายได้(บาท)/ปชก.แยกรายกองทุน Q2Y2569</a:t>
            </a:r>
          </a:p>
        </c:rich>
      </c:tx>
      <c:layout>
        <c:manualLayout>
          <c:xMode val="edge"/>
          <c:yMode val="edge"/>
          <c:x val="0.23578731437640063"/>
          <c:y val="2.77785767646624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076200732769991E-2"/>
          <c:y val="0.18229754545632121"/>
          <c:w val="0.89819375538939406"/>
          <c:h val="0.519113962775619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1216.0763162397725</c:v>
                </c:pt>
                <c:pt idx="1">
                  <c:v>1038.7196071177341</c:v>
                </c:pt>
                <c:pt idx="2">
                  <c:v>1083.4226556135698</c:v>
                </c:pt>
                <c:pt idx="3">
                  <c:v>1052.1463756182086</c:v>
                </c:pt>
                <c:pt idx="4">
                  <c:v>1036.8502629572888</c:v>
                </c:pt>
                <c:pt idx="5">
                  <c:v>955.3390500055981</c:v>
                </c:pt>
                <c:pt idx="6">
                  <c:v>907.97818532079589</c:v>
                </c:pt>
                <c:pt idx="7">
                  <c:v>928.05269598832308</c:v>
                </c:pt>
                <c:pt idx="8">
                  <c:v>996.56732431866567</c:v>
                </c:pt>
                <c:pt idx="9">
                  <c:v>1085.715491723834</c:v>
                </c:pt>
                <c:pt idx="10">
                  <c:v>1329.4353075430722</c:v>
                </c:pt>
                <c:pt idx="11">
                  <c:v>1361.4153032941399</c:v>
                </c:pt>
                <c:pt idx="12">
                  <c:v>2765.2364256511846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D5-456F-ACB0-16580546FEE8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360.04383218924198</c:v>
                </c:pt>
                <c:pt idx="1">
                  <c:v>250.13247169675577</c:v>
                </c:pt>
                <c:pt idx="2">
                  <c:v>242.31519692793538</c:v>
                </c:pt>
                <c:pt idx="3">
                  <c:v>179.29555617819099</c:v>
                </c:pt>
                <c:pt idx="4">
                  <c:v>255.32658407957746</c:v>
                </c:pt>
                <c:pt idx="5">
                  <c:v>180.44427198983135</c:v>
                </c:pt>
                <c:pt idx="6">
                  <c:v>294.66147203416182</c:v>
                </c:pt>
                <c:pt idx="7">
                  <c:v>368.98203953238573</c:v>
                </c:pt>
                <c:pt idx="8">
                  <c:v>257.44276513576921</c:v>
                </c:pt>
                <c:pt idx="9">
                  <c:v>289.09910501141195</c:v>
                </c:pt>
                <c:pt idx="10">
                  <c:v>764.06210685197846</c:v>
                </c:pt>
                <c:pt idx="11">
                  <c:v>1151.2149891102945</c:v>
                </c:pt>
                <c:pt idx="12">
                  <c:v>1604.0460875103522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D5-456F-ACB0-16580546FEE8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738.54159067352145</c:v>
                </c:pt>
                <c:pt idx="1">
                  <c:v>651.65753814472453</c:v>
                </c:pt>
                <c:pt idx="2">
                  <c:v>581.77270012502436</c:v>
                </c:pt>
                <c:pt idx="3">
                  <c:v>565.52478890036718</c:v>
                </c:pt>
                <c:pt idx="4">
                  <c:v>683.99039373995583</c:v>
                </c:pt>
                <c:pt idx="5">
                  <c:v>524.66837450120477</c:v>
                </c:pt>
                <c:pt idx="6">
                  <c:v>580.14742537523682</c:v>
                </c:pt>
                <c:pt idx="7">
                  <c:v>1034.7440450567512</c:v>
                </c:pt>
                <c:pt idx="8">
                  <c:v>748.78751416792068</c:v>
                </c:pt>
                <c:pt idx="9">
                  <c:v>909.21148909795886</c:v>
                </c:pt>
                <c:pt idx="10">
                  <c:v>1646.5256244259581</c:v>
                </c:pt>
                <c:pt idx="11">
                  <c:v>3292.4529443941083</c:v>
                </c:pt>
                <c:pt idx="12">
                  <c:v>3552.555276042388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D5-456F-ACB0-16580546FEE8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5368.0156896249637</c:v>
                </c:pt>
                <c:pt idx="1">
                  <c:v>2147.70652752961</c:v>
                </c:pt>
                <c:pt idx="2">
                  <c:v>2227.1035284335703</c:v>
                </c:pt>
                <c:pt idx="3">
                  <c:v>1949.5110247022094</c:v>
                </c:pt>
                <c:pt idx="4">
                  <c:v>2119.0123523220291</c:v>
                </c:pt>
                <c:pt idx="5">
                  <c:v>1725.4042679130098</c:v>
                </c:pt>
                <c:pt idx="6">
                  <c:v>1927.7733370324945</c:v>
                </c:pt>
                <c:pt idx="7">
                  <c:v>2795.5119210090497</c:v>
                </c:pt>
                <c:pt idx="8">
                  <c:v>2656.5806840741343</c:v>
                </c:pt>
                <c:pt idx="9">
                  <c:v>2942.0800691671443</c:v>
                </c:pt>
                <c:pt idx="10">
                  <c:v>5829.6313376078006</c:v>
                </c:pt>
                <c:pt idx="11">
                  <c:v>8502.3424301845316</c:v>
                </c:pt>
                <c:pt idx="12">
                  <c:v>10749.852195985479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D5-456F-ACB0-16580546FEE8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13.356894536737151</c:v>
                </c:pt>
                <c:pt idx="1">
                  <c:v>13.313244351407645</c:v>
                </c:pt>
                <c:pt idx="2">
                  <c:v>7.2764120057306387</c:v>
                </c:pt>
                <c:pt idx="3">
                  <c:v>9.5356013176353596</c:v>
                </c:pt>
                <c:pt idx="4">
                  <c:v>8.8786164251639512</c:v>
                </c:pt>
                <c:pt idx="5">
                  <c:v>7.0346900200733851</c:v>
                </c:pt>
                <c:pt idx="6">
                  <c:v>8.999825835946849</c:v>
                </c:pt>
                <c:pt idx="7">
                  <c:v>13.173540463551541</c:v>
                </c:pt>
                <c:pt idx="8">
                  <c:v>13.859784441690898</c:v>
                </c:pt>
                <c:pt idx="9">
                  <c:v>34.089755050368794</c:v>
                </c:pt>
                <c:pt idx="10">
                  <c:v>50.912394727090764</c:v>
                </c:pt>
                <c:pt idx="11">
                  <c:v>77.849604015954881</c:v>
                </c:pt>
                <c:pt idx="12">
                  <c:v>82.013989333242677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D5-456F-ACB0-16580546FEE8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58.493002157861213</c:v>
                </c:pt>
                <c:pt idx="1">
                  <c:v>41.401705944337991</c:v>
                </c:pt>
                <c:pt idx="2">
                  <c:v>56.139970252691192</c:v>
                </c:pt>
                <c:pt idx="3">
                  <c:v>38.663786907662448</c:v>
                </c:pt>
                <c:pt idx="4">
                  <c:v>56.993939557572205</c:v>
                </c:pt>
                <c:pt idx="5">
                  <c:v>28.785911476178981</c:v>
                </c:pt>
                <c:pt idx="6">
                  <c:v>54.094711549940406</c:v>
                </c:pt>
                <c:pt idx="7">
                  <c:v>49.465039090117408</c:v>
                </c:pt>
                <c:pt idx="8">
                  <c:v>89.418110910062879</c:v>
                </c:pt>
                <c:pt idx="9">
                  <c:v>87.549845539925229</c:v>
                </c:pt>
                <c:pt idx="10">
                  <c:v>293.77905641933228</c:v>
                </c:pt>
                <c:pt idx="11">
                  <c:v>476.25775001231614</c:v>
                </c:pt>
                <c:pt idx="12">
                  <c:v>417.74094160470429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D5-456F-ACB0-16580546FEE8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1215.7764365552582</c:v>
                </c:pt>
                <c:pt idx="1">
                  <c:v>744.63376683450736</c:v>
                </c:pt>
                <c:pt idx="2">
                  <c:v>672.38573589015118</c:v>
                </c:pt>
                <c:pt idx="3">
                  <c:v>651.43660667777385</c:v>
                </c:pt>
                <c:pt idx="4">
                  <c:v>637.84953025822858</c:v>
                </c:pt>
                <c:pt idx="5">
                  <c:v>608.90375663014925</c:v>
                </c:pt>
                <c:pt idx="6">
                  <c:v>590.9127141017691</c:v>
                </c:pt>
                <c:pt idx="7">
                  <c:v>628.59041009856026</c:v>
                </c:pt>
                <c:pt idx="8">
                  <c:v>612.87892387485397</c:v>
                </c:pt>
                <c:pt idx="9">
                  <c:v>515.50745596558579</c:v>
                </c:pt>
                <c:pt idx="10">
                  <c:v>1010.0160582910496</c:v>
                </c:pt>
                <c:pt idx="11">
                  <c:v>1577.5132388321206</c:v>
                </c:pt>
                <c:pt idx="12">
                  <c:v>1878.4162957881381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D5-456F-ACB0-16580546F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44240"/>
        <c:axId val="498932816"/>
      </c:barChart>
      <c:catAx>
        <c:axId val="49894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3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93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4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8469787933485057"/>
          <c:y val="0.79427705669211435"/>
          <c:w val="0.68887337483977296"/>
          <c:h val="0.186087840618096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สัดส่วนค่าใช้จ่าย(บาท)/RW แยกหมวดค่าใช้จ่าย Q2Y2569</a:t>
            </a:r>
          </a:p>
        </c:rich>
      </c:tx>
      <c:layout>
        <c:manualLayout>
          <c:xMode val="edge"/>
          <c:yMode val="edge"/>
          <c:x val="0.15688569219507259"/>
          <c:y val="2.77785452257064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5556752156499"/>
          <c:y val="0.16493587446048108"/>
          <c:w val="0.81745723805102155"/>
          <c:h val="0.5434203021697956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13843.774155737417</c:v>
                </c:pt>
                <c:pt idx="1">
                  <c:v>10380.801572243359</c:v>
                </c:pt>
                <c:pt idx="2">
                  <c:v>9936.0274871578658</c:v>
                </c:pt>
                <c:pt idx="3">
                  <c:v>10469.836217312675</c:v>
                </c:pt>
                <c:pt idx="4">
                  <c:v>9523.3680832420523</c:v>
                </c:pt>
                <c:pt idx="5">
                  <c:v>11750.262862521517</c:v>
                </c:pt>
                <c:pt idx="6">
                  <c:v>9304.7074323922025</c:v>
                </c:pt>
                <c:pt idx="7">
                  <c:v>7959.7210648480195</c:v>
                </c:pt>
                <c:pt idx="8">
                  <c:v>8030.2642474569702</c:v>
                </c:pt>
                <c:pt idx="9">
                  <c:v>6008.6347389341199</c:v>
                </c:pt>
                <c:pt idx="10">
                  <c:v>7279.7345270538735</c:v>
                </c:pt>
                <c:pt idx="11">
                  <c:v>7141.0943577121589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14-4220-805C-48A65C3721BB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56.714423684082256</c:v>
                </c:pt>
                <c:pt idx="1">
                  <c:v>39.340915793621463</c:v>
                </c:pt>
                <c:pt idx="2">
                  <c:v>44.656534773703427</c:v>
                </c:pt>
                <c:pt idx="3">
                  <c:v>25.718350708140605</c:v>
                </c:pt>
                <c:pt idx="4">
                  <c:v>43.306228392873798</c:v>
                </c:pt>
                <c:pt idx="5">
                  <c:v>51.931179437214666</c:v>
                </c:pt>
                <c:pt idx="6">
                  <c:v>30.552386522082934</c:v>
                </c:pt>
                <c:pt idx="7">
                  <c:v>42.332728002974285</c:v>
                </c:pt>
                <c:pt idx="8">
                  <c:v>24.535235196698011</c:v>
                </c:pt>
                <c:pt idx="9">
                  <c:v>18.661901687667093</c:v>
                </c:pt>
                <c:pt idx="10">
                  <c:v>47.604242989725748</c:v>
                </c:pt>
                <c:pt idx="11">
                  <c:v>32.059507030102552</c:v>
                </c:pt>
                <c:pt idx="12">
                  <c:v>44.486704959433823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14-4220-805C-48A65C3721BB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1341.4987596249705</c:v>
                </c:pt>
                <c:pt idx="1">
                  <c:v>1182.6471107570751</c:v>
                </c:pt>
                <c:pt idx="2">
                  <c:v>1271.7579192661397</c:v>
                </c:pt>
                <c:pt idx="3">
                  <c:v>1495.1351834332891</c:v>
                </c:pt>
                <c:pt idx="4">
                  <c:v>1472.5238406866847</c:v>
                </c:pt>
                <c:pt idx="5">
                  <c:v>1767.6620449357772</c:v>
                </c:pt>
                <c:pt idx="6">
                  <c:v>1554.0882334803405</c:v>
                </c:pt>
                <c:pt idx="7">
                  <c:v>1686.0495323235205</c:v>
                </c:pt>
                <c:pt idx="8">
                  <c:v>1818.9971045034324</c:v>
                </c:pt>
                <c:pt idx="9">
                  <c:v>1412.6670161775239</c:v>
                </c:pt>
                <c:pt idx="10">
                  <c:v>2097.0715084864614</c:v>
                </c:pt>
                <c:pt idx="11">
                  <c:v>2223.3396653416353</c:v>
                </c:pt>
                <c:pt idx="12">
                  <c:v>3845.7061094751998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B14-4220-805C-48A65C3721BB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564.17878919287114</c:v>
                </c:pt>
                <c:pt idx="1">
                  <c:v>463.24612452408843</c:v>
                </c:pt>
                <c:pt idx="2">
                  <c:v>616.61797305097684</c:v>
                </c:pt>
                <c:pt idx="3">
                  <c:v>634.86089119971041</c:v>
                </c:pt>
                <c:pt idx="4">
                  <c:v>640.67502937532731</c:v>
                </c:pt>
                <c:pt idx="5">
                  <c:v>694.36612358958826</c:v>
                </c:pt>
                <c:pt idx="6">
                  <c:v>553.71541365486348</c:v>
                </c:pt>
                <c:pt idx="7">
                  <c:v>627.21694809209089</c:v>
                </c:pt>
                <c:pt idx="8">
                  <c:v>671.57023676884353</c:v>
                </c:pt>
                <c:pt idx="9">
                  <c:v>846.01112058161777</c:v>
                </c:pt>
                <c:pt idx="10">
                  <c:v>1232.448344812939</c:v>
                </c:pt>
                <c:pt idx="11">
                  <c:v>1125.6176122699503</c:v>
                </c:pt>
                <c:pt idx="12">
                  <c:v>2850.6213275917171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B14-4220-805C-48A65C3721BB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677.71279126099796</c:v>
                </c:pt>
                <c:pt idx="1">
                  <c:v>701.76355617811635</c:v>
                </c:pt>
                <c:pt idx="2">
                  <c:v>764.12104523695928</c:v>
                </c:pt>
                <c:pt idx="3">
                  <c:v>721.23646493918966</c:v>
                </c:pt>
                <c:pt idx="4">
                  <c:v>695.69220852581293</c:v>
                </c:pt>
                <c:pt idx="5">
                  <c:v>751.21250293293542</c:v>
                </c:pt>
                <c:pt idx="6">
                  <c:v>619.31349082616839</c:v>
                </c:pt>
                <c:pt idx="7">
                  <c:v>548.51211106031758</c:v>
                </c:pt>
                <c:pt idx="8">
                  <c:v>464.11113151783394</c:v>
                </c:pt>
                <c:pt idx="9">
                  <c:v>553.82877499940162</c:v>
                </c:pt>
                <c:pt idx="10">
                  <c:v>242.4546199188857</c:v>
                </c:pt>
                <c:pt idx="11">
                  <c:v>139.06812403269964</c:v>
                </c:pt>
                <c:pt idx="12">
                  <c:v>107.02902022288561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B14-4220-805C-48A65C3721BB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941.22552634028682</c:v>
                </c:pt>
                <c:pt idx="1">
                  <c:v>492.42873717954353</c:v>
                </c:pt>
                <c:pt idx="2">
                  <c:v>529.24670236639167</c:v>
                </c:pt>
                <c:pt idx="3">
                  <c:v>631.98446432400317</c:v>
                </c:pt>
                <c:pt idx="4">
                  <c:v>631.25656769571617</c:v>
                </c:pt>
                <c:pt idx="5">
                  <c:v>684.58789511672012</c:v>
                </c:pt>
                <c:pt idx="6">
                  <c:v>650.18068220230543</c:v>
                </c:pt>
                <c:pt idx="7">
                  <c:v>506.69340027781203</c:v>
                </c:pt>
                <c:pt idx="8">
                  <c:v>504.35549906092234</c:v>
                </c:pt>
                <c:pt idx="9">
                  <c:v>361.33559087773693</c:v>
                </c:pt>
                <c:pt idx="10">
                  <c:v>387.35630325963274</c:v>
                </c:pt>
                <c:pt idx="11">
                  <c:v>374.78587234746323</c:v>
                </c:pt>
                <c:pt idx="12">
                  <c:v>387.88805343825334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B14-4220-805C-48A65C3721BB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604.39452571811626</c:v>
                </c:pt>
                <c:pt idx="1">
                  <c:v>544.08817164696018</c:v>
                </c:pt>
                <c:pt idx="2">
                  <c:v>464.45818740132654</c:v>
                </c:pt>
                <c:pt idx="3">
                  <c:v>675.12208955428218</c:v>
                </c:pt>
                <c:pt idx="4">
                  <c:v>656.27875453707873</c:v>
                </c:pt>
                <c:pt idx="5">
                  <c:v>837.95511636407309</c:v>
                </c:pt>
                <c:pt idx="6">
                  <c:v>921.97729074860399</c:v>
                </c:pt>
                <c:pt idx="7">
                  <c:v>1152.4865047036526</c:v>
                </c:pt>
                <c:pt idx="8">
                  <c:v>406.83173221400966</c:v>
                </c:pt>
                <c:pt idx="9">
                  <c:v>609.92303611991417</c:v>
                </c:pt>
                <c:pt idx="10">
                  <c:v>948.32927237877902</c:v>
                </c:pt>
                <c:pt idx="11">
                  <c:v>363.95593783624184</c:v>
                </c:pt>
                <c:pt idx="12">
                  <c:v>824.9396210674995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14-4220-805C-48A65C3721BB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260.12030302774292</c:v>
                </c:pt>
                <c:pt idx="1">
                  <c:v>154.8655991165013</c:v>
                </c:pt>
                <c:pt idx="2">
                  <c:v>151.59219216127102</c:v>
                </c:pt>
                <c:pt idx="3">
                  <c:v>243.06207488289206</c:v>
                </c:pt>
                <c:pt idx="4">
                  <c:v>245.84524963367841</c:v>
                </c:pt>
                <c:pt idx="5">
                  <c:v>387.98710258046293</c:v>
                </c:pt>
                <c:pt idx="6">
                  <c:v>286.99518500879611</c:v>
                </c:pt>
                <c:pt idx="7">
                  <c:v>466.83075373870332</c:v>
                </c:pt>
                <c:pt idx="8">
                  <c:v>666.47173996905815</c:v>
                </c:pt>
                <c:pt idx="9">
                  <c:v>476.81507421592846</c:v>
                </c:pt>
                <c:pt idx="10">
                  <c:v>758.18386696846608</c:v>
                </c:pt>
                <c:pt idx="11">
                  <c:v>718.90982026960455</c:v>
                </c:pt>
                <c:pt idx="12">
                  <c:v>501.16736218653108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B14-4220-805C-48A65C3721BB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352.21727761476927</c:v>
                </c:pt>
                <c:pt idx="1">
                  <c:v>262.08346378625981</c:v>
                </c:pt>
                <c:pt idx="2">
                  <c:v>335.95003143749102</c:v>
                </c:pt>
                <c:pt idx="3">
                  <c:v>274.21823417388708</c:v>
                </c:pt>
                <c:pt idx="4">
                  <c:v>298.88840099770539</c:v>
                </c:pt>
                <c:pt idx="5">
                  <c:v>352.53847112385228</c:v>
                </c:pt>
                <c:pt idx="6">
                  <c:v>267.65139202319818</c:v>
                </c:pt>
                <c:pt idx="7">
                  <c:v>304.07380080686755</c:v>
                </c:pt>
                <c:pt idx="8">
                  <c:v>264.04501086210337</c:v>
                </c:pt>
                <c:pt idx="9">
                  <c:v>226.31370261774529</c:v>
                </c:pt>
                <c:pt idx="10">
                  <c:v>284.44738965666113</c:v>
                </c:pt>
                <c:pt idx="11">
                  <c:v>268.27509681959287</c:v>
                </c:pt>
                <c:pt idx="12">
                  <c:v>348.77244747838819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B14-4220-805C-48A65C3721BB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42.861000829168042</c:v>
                </c:pt>
                <c:pt idx="1">
                  <c:v>48.786050204437636</c:v>
                </c:pt>
                <c:pt idx="2">
                  <c:v>82.942164218365434</c:v>
                </c:pt>
                <c:pt idx="3">
                  <c:v>42.52749013271486</c:v>
                </c:pt>
                <c:pt idx="4">
                  <c:v>46.760349446298001</c:v>
                </c:pt>
                <c:pt idx="5">
                  <c:v>146.33644120245916</c:v>
                </c:pt>
                <c:pt idx="6">
                  <c:v>69.306861098336071</c:v>
                </c:pt>
                <c:pt idx="7">
                  <c:v>40.419930931085297</c:v>
                </c:pt>
                <c:pt idx="8">
                  <c:v>26.807459598094095</c:v>
                </c:pt>
                <c:pt idx="9">
                  <c:v>55.133486048735911</c:v>
                </c:pt>
                <c:pt idx="10">
                  <c:v>52.69877512859631</c:v>
                </c:pt>
                <c:pt idx="11">
                  <c:v>320.81275479978996</c:v>
                </c:pt>
                <c:pt idx="12">
                  <c:v>17.926681994262811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B14-4220-805C-48A65C3721BB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454.65258958141186</c:v>
                </c:pt>
                <c:pt idx="1">
                  <c:v>242.67466901177679</c:v>
                </c:pt>
                <c:pt idx="2">
                  <c:v>310.35724653567405</c:v>
                </c:pt>
                <c:pt idx="3">
                  <c:v>300.71859071445374</c:v>
                </c:pt>
                <c:pt idx="4">
                  <c:v>490.73956759300302</c:v>
                </c:pt>
                <c:pt idx="5">
                  <c:v>493.38868653865643</c:v>
                </c:pt>
                <c:pt idx="6">
                  <c:v>556.42135824632726</c:v>
                </c:pt>
                <c:pt idx="7">
                  <c:v>261.76502677961747</c:v>
                </c:pt>
                <c:pt idx="8">
                  <c:v>305.38946152451314</c:v>
                </c:pt>
                <c:pt idx="9">
                  <c:v>130.68998545427564</c:v>
                </c:pt>
                <c:pt idx="10">
                  <c:v>128.43433930456371</c:v>
                </c:pt>
                <c:pt idx="11">
                  <c:v>139.64535518118251</c:v>
                </c:pt>
                <c:pt idx="12">
                  <c:v>145.07957678553424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B14-4220-805C-48A65C372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34448"/>
        <c:axId val="498935536"/>
      </c:barChart>
      <c:catAx>
        <c:axId val="49893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3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93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34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07777326331922"/>
          <c:y val="0.8124515356633053"/>
          <c:w val="0.70270644647537939"/>
          <c:h val="0.160100689168239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ค่าใช้จ่าย(บาท)/RW แยกหมวดค่าใช้จ่าย Q2Y2569</a:t>
            </a:r>
          </a:p>
        </c:rich>
      </c:tx>
      <c:layout>
        <c:manualLayout>
          <c:xMode val="edge"/>
          <c:yMode val="edge"/>
          <c:x val="0.19742311057271686"/>
          <c:y val="2.7827016539200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098819691865135E-2"/>
          <c:y val="0.18609264549527668"/>
          <c:w val="0.89209371217679989"/>
          <c:h val="0.530450998841676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13843.774155737417</c:v>
                </c:pt>
                <c:pt idx="1">
                  <c:v>10380.801572243359</c:v>
                </c:pt>
                <c:pt idx="2">
                  <c:v>9936.0274871578658</c:v>
                </c:pt>
                <c:pt idx="3">
                  <c:v>10469.836217312675</c:v>
                </c:pt>
                <c:pt idx="4">
                  <c:v>9523.3680832420523</c:v>
                </c:pt>
                <c:pt idx="5">
                  <c:v>11750.262862521517</c:v>
                </c:pt>
                <c:pt idx="6">
                  <c:v>9304.7074323922025</c:v>
                </c:pt>
                <c:pt idx="7">
                  <c:v>7959.7210648480195</c:v>
                </c:pt>
                <c:pt idx="8">
                  <c:v>8030.2642474569702</c:v>
                </c:pt>
                <c:pt idx="9">
                  <c:v>6008.6347389341199</c:v>
                </c:pt>
                <c:pt idx="10">
                  <c:v>7279.7345270538735</c:v>
                </c:pt>
                <c:pt idx="11">
                  <c:v>7141.0943577121589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57-40D4-BF3B-6ABE848318C9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56.714423684082256</c:v>
                </c:pt>
                <c:pt idx="1">
                  <c:v>39.340915793621463</c:v>
                </c:pt>
                <c:pt idx="2">
                  <c:v>44.656534773703427</c:v>
                </c:pt>
                <c:pt idx="3">
                  <c:v>25.718350708140605</c:v>
                </c:pt>
                <c:pt idx="4">
                  <c:v>43.306228392873798</c:v>
                </c:pt>
                <c:pt idx="5">
                  <c:v>51.931179437214666</c:v>
                </c:pt>
                <c:pt idx="6">
                  <c:v>30.552386522082934</c:v>
                </c:pt>
                <c:pt idx="7">
                  <c:v>42.332728002974285</c:v>
                </c:pt>
                <c:pt idx="8">
                  <c:v>24.535235196698011</c:v>
                </c:pt>
                <c:pt idx="9">
                  <c:v>18.661901687667093</c:v>
                </c:pt>
                <c:pt idx="10">
                  <c:v>47.604242989725748</c:v>
                </c:pt>
                <c:pt idx="11">
                  <c:v>32.059507030102552</c:v>
                </c:pt>
                <c:pt idx="12">
                  <c:v>44.486704959433823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57-40D4-BF3B-6ABE848318C9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1341.4987596249705</c:v>
                </c:pt>
                <c:pt idx="1">
                  <c:v>1182.6471107570751</c:v>
                </c:pt>
                <c:pt idx="2">
                  <c:v>1271.7579192661397</c:v>
                </c:pt>
                <c:pt idx="3">
                  <c:v>1495.1351834332891</c:v>
                </c:pt>
                <c:pt idx="4">
                  <c:v>1472.5238406866847</c:v>
                </c:pt>
                <c:pt idx="5">
                  <c:v>1767.6620449357772</c:v>
                </c:pt>
                <c:pt idx="6">
                  <c:v>1554.0882334803405</c:v>
                </c:pt>
                <c:pt idx="7">
                  <c:v>1686.0495323235205</c:v>
                </c:pt>
                <c:pt idx="8">
                  <c:v>1818.9971045034324</c:v>
                </c:pt>
                <c:pt idx="9">
                  <c:v>1412.6670161775239</c:v>
                </c:pt>
                <c:pt idx="10">
                  <c:v>2097.0715084864614</c:v>
                </c:pt>
                <c:pt idx="11">
                  <c:v>2223.3396653416353</c:v>
                </c:pt>
                <c:pt idx="12">
                  <c:v>3845.7061094751998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57-40D4-BF3B-6ABE848318C9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564.17878919287114</c:v>
                </c:pt>
                <c:pt idx="1">
                  <c:v>463.24612452408843</c:v>
                </c:pt>
                <c:pt idx="2">
                  <c:v>616.61797305097684</c:v>
                </c:pt>
                <c:pt idx="3">
                  <c:v>634.86089119971041</c:v>
                </c:pt>
                <c:pt idx="4">
                  <c:v>640.67502937532731</c:v>
                </c:pt>
                <c:pt idx="5">
                  <c:v>694.36612358958826</c:v>
                </c:pt>
                <c:pt idx="6">
                  <c:v>553.71541365486348</c:v>
                </c:pt>
                <c:pt idx="7">
                  <c:v>627.21694809209089</c:v>
                </c:pt>
                <c:pt idx="8">
                  <c:v>671.57023676884353</c:v>
                </c:pt>
                <c:pt idx="9">
                  <c:v>846.01112058161777</c:v>
                </c:pt>
                <c:pt idx="10">
                  <c:v>1232.448344812939</c:v>
                </c:pt>
                <c:pt idx="11">
                  <c:v>1125.6176122699503</c:v>
                </c:pt>
                <c:pt idx="12">
                  <c:v>2850.6213275917171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57-40D4-BF3B-6ABE848318C9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677.71279126099796</c:v>
                </c:pt>
                <c:pt idx="1">
                  <c:v>701.76355617811635</c:v>
                </c:pt>
                <c:pt idx="2">
                  <c:v>764.12104523695928</c:v>
                </c:pt>
                <c:pt idx="3">
                  <c:v>721.23646493918966</c:v>
                </c:pt>
                <c:pt idx="4">
                  <c:v>695.69220852581293</c:v>
                </c:pt>
                <c:pt idx="5">
                  <c:v>751.21250293293542</c:v>
                </c:pt>
                <c:pt idx="6">
                  <c:v>619.31349082616839</c:v>
                </c:pt>
                <c:pt idx="7">
                  <c:v>548.51211106031758</c:v>
                </c:pt>
                <c:pt idx="8">
                  <c:v>464.11113151783394</c:v>
                </c:pt>
                <c:pt idx="9">
                  <c:v>553.82877499940162</c:v>
                </c:pt>
                <c:pt idx="10">
                  <c:v>242.4546199188857</c:v>
                </c:pt>
                <c:pt idx="11">
                  <c:v>139.06812403269964</c:v>
                </c:pt>
                <c:pt idx="12">
                  <c:v>107.02902022288561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57-40D4-BF3B-6ABE848318C9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941.22552634028682</c:v>
                </c:pt>
                <c:pt idx="1">
                  <c:v>492.42873717954353</c:v>
                </c:pt>
                <c:pt idx="2">
                  <c:v>529.24670236639167</c:v>
                </c:pt>
                <c:pt idx="3">
                  <c:v>631.98446432400317</c:v>
                </c:pt>
                <c:pt idx="4">
                  <c:v>631.25656769571617</c:v>
                </c:pt>
                <c:pt idx="5">
                  <c:v>684.58789511672012</c:v>
                </c:pt>
                <c:pt idx="6">
                  <c:v>650.18068220230543</c:v>
                </c:pt>
                <c:pt idx="7">
                  <c:v>506.69340027781203</c:v>
                </c:pt>
                <c:pt idx="8">
                  <c:v>504.35549906092234</c:v>
                </c:pt>
                <c:pt idx="9">
                  <c:v>361.33559087773693</c:v>
                </c:pt>
                <c:pt idx="10">
                  <c:v>387.35630325963274</c:v>
                </c:pt>
                <c:pt idx="11">
                  <c:v>374.78587234746323</c:v>
                </c:pt>
                <c:pt idx="12">
                  <c:v>387.88805343825334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57-40D4-BF3B-6ABE848318C9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604.39452571811626</c:v>
                </c:pt>
                <c:pt idx="1">
                  <c:v>544.08817164696018</c:v>
                </c:pt>
                <c:pt idx="2">
                  <c:v>464.45818740132654</c:v>
                </c:pt>
                <c:pt idx="3">
                  <c:v>675.12208955428218</c:v>
                </c:pt>
                <c:pt idx="4">
                  <c:v>656.27875453707873</c:v>
                </c:pt>
                <c:pt idx="5">
                  <c:v>837.95511636407309</c:v>
                </c:pt>
                <c:pt idx="6">
                  <c:v>921.97729074860399</c:v>
                </c:pt>
                <c:pt idx="7">
                  <c:v>1152.4865047036526</c:v>
                </c:pt>
                <c:pt idx="8">
                  <c:v>406.83173221400966</c:v>
                </c:pt>
                <c:pt idx="9">
                  <c:v>609.92303611991417</c:v>
                </c:pt>
                <c:pt idx="10">
                  <c:v>948.32927237877902</c:v>
                </c:pt>
                <c:pt idx="11">
                  <c:v>363.95593783624184</c:v>
                </c:pt>
                <c:pt idx="12">
                  <c:v>824.9396210674995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C57-40D4-BF3B-6ABE848318C9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260.12030302774292</c:v>
                </c:pt>
                <c:pt idx="1">
                  <c:v>154.8655991165013</c:v>
                </c:pt>
                <c:pt idx="2">
                  <c:v>151.59219216127102</c:v>
                </c:pt>
                <c:pt idx="3">
                  <c:v>243.06207488289206</c:v>
                </c:pt>
                <c:pt idx="4">
                  <c:v>245.84524963367841</c:v>
                </c:pt>
                <c:pt idx="5">
                  <c:v>387.98710258046293</c:v>
                </c:pt>
                <c:pt idx="6">
                  <c:v>286.99518500879611</c:v>
                </c:pt>
                <c:pt idx="7">
                  <c:v>466.83075373870332</c:v>
                </c:pt>
                <c:pt idx="8">
                  <c:v>666.47173996905815</c:v>
                </c:pt>
                <c:pt idx="9">
                  <c:v>476.81507421592846</c:v>
                </c:pt>
                <c:pt idx="10">
                  <c:v>758.18386696846608</c:v>
                </c:pt>
                <c:pt idx="11">
                  <c:v>718.90982026960455</c:v>
                </c:pt>
                <c:pt idx="12">
                  <c:v>501.16736218653108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57-40D4-BF3B-6ABE848318C9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352.21727761476927</c:v>
                </c:pt>
                <c:pt idx="1">
                  <c:v>262.08346378625981</c:v>
                </c:pt>
                <c:pt idx="2">
                  <c:v>335.95003143749102</c:v>
                </c:pt>
                <c:pt idx="3">
                  <c:v>274.21823417388708</c:v>
                </c:pt>
                <c:pt idx="4">
                  <c:v>298.88840099770539</c:v>
                </c:pt>
                <c:pt idx="5">
                  <c:v>352.53847112385228</c:v>
                </c:pt>
                <c:pt idx="6">
                  <c:v>267.65139202319818</c:v>
                </c:pt>
                <c:pt idx="7">
                  <c:v>304.07380080686755</c:v>
                </c:pt>
                <c:pt idx="8">
                  <c:v>264.04501086210337</c:v>
                </c:pt>
                <c:pt idx="9">
                  <c:v>226.31370261774529</c:v>
                </c:pt>
                <c:pt idx="10">
                  <c:v>284.44738965666113</c:v>
                </c:pt>
                <c:pt idx="11">
                  <c:v>268.27509681959287</c:v>
                </c:pt>
                <c:pt idx="12">
                  <c:v>348.77244747838819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C57-40D4-BF3B-6ABE848318C9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42.861000829168042</c:v>
                </c:pt>
                <c:pt idx="1">
                  <c:v>48.786050204437636</c:v>
                </c:pt>
                <c:pt idx="2">
                  <c:v>82.942164218365434</c:v>
                </c:pt>
                <c:pt idx="3">
                  <c:v>42.52749013271486</c:v>
                </c:pt>
                <c:pt idx="4">
                  <c:v>46.760349446298001</c:v>
                </c:pt>
                <c:pt idx="5">
                  <c:v>146.33644120245916</c:v>
                </c:pt>
                <c:pt idx="6">
                  <c:v>69.306861098336071</c:v>
                </c:pt>
                <c:pt idx="7">
                  <c:v>40.419930931085297</c:v>
                </c:pt>
                <c:pt idx="8">
                  <c:v>26.807459598094095</c:v>
                </c:pt>
                <c:pt idx="9">
                  <c:v>55.133486048735911</c:v>
                </c:pt>
                <c:pt idx="10">
                  <c:v>52.69877512859631</c:v>
                </c:pt>
                <c:pt idx="11">
                  <c:v>320.81275479978996</c:v>
                </c:pt>
                <c:pt idx="12">
                  <c:v>17.926681994262811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57-40D4-BF3B-6ABE848318C9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454.65258958141186</c:v>
                </c:pt>
                <c:pt idx="1">
                  <c:v>242.67466901177679</c:v>
                </c:pt>
                <c:pt idx="2">
                  <c:v>310.35724653567405</c:v>
                </c:pt>
                <c:pt idx="3">
                  <c:v>300.71859071445374</c:v>
                </c:pt>
                <c:pt idx="4">
                  <c:v>490.73956759300302</c:v>
                </c:pt>
                <c:pt idx="5">
                  <c:v>493.38868653865643</c:v>
                </c:pt>
                <c:pt idx="6">
                  <c:v>556.42135824632726</c:v>
                </c:pt>
                <c:pt idx="7">
                  <c:v>261.76502677961747</c:v>
                </c:pt>
                <c:pt idx="8">
                  <c:v>305.38946152451314</c:v>
                </c:pt>
                <c:pt idx="9">
                  <c:v>130.68998545427564</c:v>
                </c:pt>
                <c:pt idx="10">
                  <c:v>128.43433930456371</c:v>
                </c:pt>
                <c:pt idx="11">
                  <c:v>139.64535518118251</c:v>
                </c:pt>
                <c:pt idx="12">
                  <c:v>145.07957678553424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57-40D4-BF3B-6ABE84831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34992"/>
        <c:axId val="498936624"/>
      </c:barChart>
      <c:catAx>
        <c:axId val="49893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3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936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3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32768019382192"/>
          <c:y val="0.81013669642969266"/>
          <c:w val="0.70431909953563487"/>
          <c:h val="0.15906799030503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76200</xdr:rowOff>
    </xdr:from>
    <xdr:to>
      <xdr:col>7</xdr:col>
      <xdr:colOff>937260</xdr:colOff>
      <xdr:row>70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F9C52FF-10DB-4905-9ABD-B9DF41B4D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1099419</xdr:colOff>
      <xdr:row>1</xdr:row>
      <xdr:rowOff>157614</xdr:rowOff>
    </xdr:from>
    <xdr:to>
      <xdr:col>20</xdr:col>
      <xdr:colOff>419367</xdr:colOff>
      <xdr:row>29</xdr:row>
      <xdr:rowOff>134754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79B23D73-341E-4A45-91EE-396B62C42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</xdr:colOff>
      <xdr:row>2</xdr:row>
      <xdr:rowOff>22860</xdr:rowOff>
    </xdr:from>
    <xdr:to>
      <xdr:col>27</xdr:col>
      <xdr:colOff>640080</xdr:colOff>
      <xdr:row>37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B38FBDD-4898-4BFB-829E-B776FBC4C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22860</xdr:rowOff>
    </xdr:from>
    <xdr:to>
      <xdr:col>11</xdr:col>
      <xdr:colOff>998220</xdr:colOff>
      <xdr:row>78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44C62D05-262E-4AEE-9C26-FD61541D5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MI@MOP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S16" sqref="S16"/>
    </sheetView>
  </sheetViews>
  <sheetFormatPr defaultRowHeight="14.4"/>
  <cols>
    <col min="1" max="1" width="2.88671875" customWidth="1"/>
    <col min="2" max="2" width="13.77734375" customWidth="1"/>
    <col min="3" max="3" width="2.44140625" customWidth="1"/>
    <col min="4" max="4" width="14.33203125" customWidth="1"/>
    <col min="5" max="5" width="3" customWidth="1"/>
    <col min="6" max="6" width="11" customWidth="1"/>
    <col min="7" max="7" width="2.44140625" customWidth="1"/>
    <col min="8" max="8" width="12.88671875" customWidth="1"/>
    <col min="9" max="9" width="3.33203125" customWidth="1"/>
    <col min="10" max="10" width="13.6640625" customWidth="1"/>
    <col min="11" max="11" width="2.5546875" customWidth="1"/>
    <col min="12" max="12" width="14.88671875" customWidth="1"/>
    <col min="13" max="13" width="3.44140625" customWidth="1"/>
    <col min="14" max="14" width="19.109375" customWidth="1"/>
  </cols>
  <sheetData>
    <row r="1" spans="1:14" ht="21">
      <c r="A1" s="57"/>
      <c r="B1" s="58" t="s">
        <v>276</v>
      </c>
      <c r="C1" s="59"/>
      <c r="D1" s="60" t="s">
        <v>277</v>
      </c>
      <c r="E1" s="61"/>
      <c r="F1" s="62" t="s">
        <v>278</v>
      </c>
      <c r="G1" s="63"/>
      <c r="H1" s="64" t="s">
        <v>279</v>
      </c>
      <c r="I1" s="65"/>
      <c r="J1" s="66" t="s">
        <v>280</v>
      </c>
      <c r="K1" s="67"/>
      <c r="L1" s="68" t="s">
        <v>281</v>
      </c>
      <c r="M1" s="69"/>
      <c r="N1" s="70" t="s">
        <v>282</v>
      </c>
    </row>
    <row r="2" spans="1:14" ht="21">
      <c r="A2" s="71">
        <v>1</v>
      </c>
      <c r="B2" s="72" t="s">
        <v>45</v>
      </c>
      <c r="C2" s="73">
        <v>1</v>
      </c>
      <c r="D2" s="74" t="s">
        <v>49</v>
      </c>
      <c r="E2" s="75">
        <v>1</v>
      </c>
      <c r="F2" s="76" t="s">
        <v>283</v>
      </c>
      <c r="G2" s="77">
        <v>1</v>
      </c>
      <c r="H2" s="78" t="s">
        <v>85</v>
      </c>
      <c r="I2" s="79">
        <v>1</v>
      </c>
      <c r="J2" s="80" t="s">
        <v>53</v>
      </c>
      <c r="K2" s="81">
        <v>1</v>
      </c>
      <c r="L2" s="82" t="s">
        <v>43</v>
      </c>
      <c r="M2" s="83">
        <v>1</v>
      </c>
      <c r="N2" s="84" t="s">
        <v>47</v>
      </c>
    </row>
    <row r="3" spans="1:14" ht="21">
      <c r="A3" s="85">
        <v>2</v>
      </c>
      <c r="B3" s="86" t="s">
        <v>116</v>
      </c>
      <c r="C3" s="73">
        <v>2</v>
      </c>
      <c r="D3" s="74" t="s">
        <v>67</v>
      </c>
      <c r="E3" s="75">
        <v>2</v>
      </c>
      <c r="F3" s="76" t="s">
        <v>69</v>
      </c>
      <c r="G3" s="77">
        <v>2</v>
      </c>
      <c r="H3" s="78" t="s">
        <v>111</v>
      </c>
      <c r="I3" s="79">
        <v>2</v>
      </c>
      <c r="J3" s="80" t="s">
        <v>100</v>
      </c>
      <c r="K3" s="81">
        <v>2</v>
      </c>
      <c r="L3" s="82" t="s">
        <v>107</v>
      </c>
      <c r="M3" s="83">
        <v>2</v>
      </c>
      <c r="N3" s="84" t="s">
        <v>88</v>
      </c>
    </row>
    <row r="4" spans="1:14" ht="21">
      <c r="A4" s="85">
        <v>3</v>
      </c>
      <c r="B4" s="86" t="s">
        <v>66</v>
      </c>
      <c r="C4" s="73">
        <v>3</v>
      </c>
      <c r="D4" s="74" t="s">
        <v>71</v>
      </c>
      <c r="E4" s="75">
        <v>3</v>
      </c>
      <c r="F4" s="76" t="s">
        <v>108</v>
      </c>
      <c r="G4" s="77">
        <v>3</v>
      </c>
      <c r="H4" s="78" t="s">
        <v>96</v>
      </c>
      <c r="I4" s="79">
        <v>3</v>
      </c>
      <c r="J4" s="80" t="s">
        <v>104</v>
      </c>
      <c r="K4" s="81">
        <v>3</v>
      </c>
      <c r="L4" s="82" t="s">
        <v>105</v>
      </c>
      <c r="M4" s="83">
        <v>3</v>
      </c>
      <c r="N4" s="84" t="s">
        <v>76</v>
      </c>
    </row>
    <row r="5" spans="1:14" ht="21">
      <c r="A5" s="85">
        <v>4</v>
      </c>
      <c r="B5" s="86" t="s">
        <v>73</v>
      </c>
      <c r="C5" s="73">
        <v>4</v>
      </c>
      <c r="D5" s="74" t="s">
        <v>72</v>
      </c>
      <c r="E5" s="75">
        <v>4</v>
      </c>
      <c r="F5" s="76" t="s">
        <v>93</v>
      </c>
      <c r="G5" s="77">
        <v>4</v>
      </c>
      <c r="H5" s="78" t="s">
        <v>117</v>
      </c>
      <c r="I5" s="79">
        <v>4</v>
      </c>
      <c r="J5" s="80" t="s">
        <v>114</v>
      </c>
      <c r="K5" s="81">
        <v>4</v>
      </c>
      <c r="L5" s="82" t="s">
        <v>124</v>
      </c>
      <c r="M5" s="83">
        <v>4</v>
      </c>
      <c r="N5" s="84" t="s">
        <v>129</v>
      </c>
    </row>
    <row r="6" spans="1:14" ht="21">
      <c r="A6" s="85">
        <v>5</v>
      </c>
      <c r="B6" s="86" t="s">
        <v>126</v>
      </c>
      <c r="C6" s="73">
        <v>5</v>
      </c>
      <c r="D6" s="74" t="s">
        <v>55</v>
      </c>
      <c r="E6" s="75">
        <v>5</v>
      </c>
      <c r="F6" s="76" t="s">
        <v>52</v>
      </c>
      <c r="G6" s="77">
        <v>5</v>
      </c>
      <c r="H6" s="78" t="s">
        <v>106</v>
      </c>
      <c r="I6" s="79">
        <v>5</v>
      </c>
      <c r="J6" s="80" t="s">
        <v>98</v>
      </c>
      <c r="K6" s="81">
        <v>5</v>
      </c>
      <c r="L6" s="82" t="s">
        <v>44</v>
      </c>
      <c r="M6" s="83">
        <v>5</v>
      </c>
      <c r="N6" s="84" t="s">
        <v>113</v>
      </c>
    </row>
    <row r="7" spans="1:14" ht="21">
      <c r="A7" s="85">
        <v>6</v>
      </c>
      <c r="B7" s="86" t="s">
        <v>58</v>
      </c>
      <c r="C7" s="73">
        <v>6</v>
      </c>
      <c r="D7" s="74" t="s">
        <v>87</v>
      </c>
      <c r="E7" s="75">
        <v>6</v>
      </c>
      <c r="F7" s="76" t="s">
        <v>63</v>
      </c>
      <c r="G7" s="77">
        <v>6</v>
      </c>
      <c r="H7" s="78" t="s">
        <v>284</v>
      </c>
      <c r="I7" s="79">
        <v>6</v>
      </c>
      <c r="J7" s="80" t="s">
        <v>95</v>
      </c>
      <c r="K7" s="81">
        <v>6</v>
      </c>
      <c r="L7" s="82" t="s">
        <v>97</v>
      </c>
      <c r="M7" s="83">
        <v>6</v>
      </c>
      <c r="N7" s="84" t="s">
        <v>83</v>
      </c>
    </row>
    <row r="8" spans="1:14" ht="21">
      <c r="A8" s="85">
        <v>7</v>
      </c>
      <c r="B8" s="86" t="s">
        <v>46</v>
      </c>
      <c r="C8" s="73">
        <v>7</v>
      </c>
      <c r="D8" s="87" t="s">
        <v>103</v>
      </c>
      <c r="E8" s="75">
        <v>7</v>
      </c>
      <c r="F8" s="76" t="s">
        <v>90</v>
      </c>
      <c r="G8" s="88"/>
      <c r="H8" s="89"/>
      <c r="I8" s="79">
        <v>7</v>
      </c>
      <c r="J8" s="80" t="s">
        <v>81</v>
      </c>
      <c r="K8" s="81">
        <v>7</v>
      </c>
      <c r="L8" s="82" t="s">
        <v>120</v>
      </c>
      <c r="M8" s="83">
        <v>7</v>
      </c>
      <c r="N8" s="84" t="s">
        <v>48</v>
      </c>
    </row>
    <row r="9" spans="1:14" ht="21">
      <c r="A9" s="85">
        <v>8</v>
      </c>
      <c r="B9" s="86" t="s">
        <v>64</v>
      </c>
      <c r="C9" s="73">
        <v>8</v>
      </c>
      <c r="D9" s="74" t="s">
        <v>110</v>
      </c>
      <c r="E9" s="75">
        <v>8</v>
      </c>
      <c r="F9" s="76" t="s">
        <v>119</v>
      </c>
      <c r="G9" s="90"/>
      <c r="H9" s="90"/>
      <c r="I9" s="79">
        <v>8</v>
      </c>
      <c r="J9" s="80" t="s">
        <v>54</v>
      </c>
      <c r="K9" s="81">
        <v>8</v>
      </c>
      <c r="L9" s="82" t="s">
        <v>78</v>
      </c>
      <c r="M9" s="83">
        <v>8</v>
      </c>
      <c r="N9" s="84" t="s">
        <v>123</v>
      </c>
    </row>
    <row r="10" spans="1:14" ht="21">
      <c r="A10" s="85">
        <v>9</v>
      </c>
      <c r="B10" s="86" t="s">
        <v>62</v>
      </c>
      <c r="C10" s="73">
        <v>9</v>
      </c>
      <c r="D10" s="74" t="s">
        <v>80</v>
      </c>
      <c r="E10" s="75">
        <v>9</v>
      </c>
      <c r="F10" s="76" t="s">
        <v>94</v>
      </c>
      <c r="G10" s="90"/>
      <c r="H10" s="90"/>
      <c r="I10" s="91"/>
      <c r="J10" s="92"/>
      <c r="K10" s="81">
        <v>9</v>
      </c>
      <c r="L10" s="82" t="s">
        <v>74</v>
      </c>
      <c r="M10" s="83">
        <v>9</v>
      </c>
      <c r="N10" s="84" t="s">
        <v>91</v>
      </c>
    </row>
    <row r="11" spans="1:14" ht="21">
      <c r="A11" s="93"/>
      <c r="B11" s="94"/>
      <c r="C11" s="73">
        <v>10</v>
      </c>
      <c r="D11" s="74" t="s">
        <v>77</v>
      </c>
      <c r="E11" s="75">
        <v>10</v>
      </c>
      <c r="F11" s="76" t="s">
        <v>75</v>
      </c>
      <c r="G11" s="90"/>
      <c r="H11" s="90"/>
      <c r="I11" s="90"/>
      <c r="J11" s="90"/>
      <c r="K11" s="81">
        <v>10</v>
      </c>
      <c r="L11" s="82" t="s">
        <v>89</v>
      </c>
      <c r="M11" s="83">
        <v>10</v>
      </c>
      <c r="N11" s="84" t="s">
        <v>1348</v>
      </c>
    </row>
    <row r="12" spans="1:14" ht="21">
      <c r="A12" s="95"/>
      <c r="B12" s="95"/>
      <c r="C12" s="73">
        <v>11</v>
      </c>
      <c r="D12" s="74" t="s">
        <v>99</v>
      </c>
      <c r="E12" s="75">
        <v>11</v>
      </c>
      <c r="F12" s="76" t="s">
        <v>101</v>
      </c>
      <c r="G12" s="90"/>
      <c r="H12" s="90"/>
      <c r="I12" s="90"/>
      <c r="J12" s="90"/>
      <c r="K12" s="81">
        <v>11</v>
      </c>
      <c r="L12" s="82" t="s">
        <v>102</v>
      </c>
      <c r="M12" s="83">
        <v>11</v>
      </c>
      <c r="N12" s="84" t="s">
        <v>115</v>
      </c>
    </row>
    <row r="13" spans="1:14" ht="21">
      <c r="A13" s="95"/>
      <c r="B13" s="95"/>
      <c r="C13" s="73">
        <v>12</v>
      </c>
      <c r="D13" s="74" t="s">
        <v>50</v>
      </c>
      <c r="E13" s="75">
        <v>12</v>
      </c>
      <c r="F13" s="76" t="s">
        <v>285</v>
      </c>
      <c r="G13" s="90"/>
      <c r="H13" s="90"/>
      <c r="I13" s="90"/>
      <c r="J13" s="90"/>
      <c r="K13" s="81">
        <v>12</v>
      </c>
      <c r="L13" s="82" t="s">
        <v>121</v>
      </c>
      <c r="M13" s="83">
        <v>12</v>
      </c>
      <c r="N13" s="84" t="s">
        <v>1349</v>
      </c>
    </row>
    <row r="14" spans="1:14" ht="21">
      <c r="A14" s="95"/>
      <c r="B14" s="95"/>
      <c r="C14" s="96"/>
      <c r="D14" s="97"/>
      <c r="E14" s="75">
        <v>13</v>
      </c>
      <c r="F14" s="76" t="s">
        <v>84</v>
      </c>
      <c r="G14" s="90"/>
      <c r="H14" s="90"/>
      <c r="I14" s="90"/>
      <c r="J14" s="90"/>
      <c r="K14" s="81">
        <v>13</v>
      </c>
      <c r="L14" s="82" t="s">
        <v>109</v>
      </c>
      <c r="M14" s="83">
        <v>13</v>
      </c>
      <c r="N14" s="84" t="s">
        <v>59</v>
      </c>
    </row>
    <row r="15" spans="1:14" ht="21">
      <c r="A15" s="95"/>
      <c r="B15" s="95"/>
      <c r="C15" s="90"/>
      <c r="D15" s="90"/>
      <c r="E15" s="98">
        <v>14</v>
      </c>
      <c r="F15" s="99" t="s">
        <v>60</v>
      </c>
      <c r="G15" s="90"/>
      <c r="H15" s="90"/>
      <c r="I15" s="90"/>
      <c r="J15" s="90"/>
      <c r="K15" s="81">
        <v>14</v>
      </c>
      <c r="L15" s="82" t="s">
        <v>118</v>
      </c>
      <c r="M15" s="83">
        <v>14</v>
      </c>
      <c r="N15" s="84" t="s">
        <v>92</v>
      </c>
    </row>
    <row r="16" spans="1:14" ht="21">
      <c r="A16" s="95"/>
      <c r="B16" s="95" t="s">
        <v>286</v>
      </c>
      <c r="C16" s="90"/>
      <c r="D16" s="90"/>
      <c r="E16" s="90"/>
      <c r="F16" s="90"/>
      <c r="G16" s="90"/>
      <c r="H16" s="90"/>
      <c r="I16" s="90"/>
      <c r="J16" s="90"/>
      <c r="K16" s="81">
        <v>15</v>
      </c>
      <c r="L16" s="82" t="s">
        <v>70</v>
      </c>
      <c r="M16" s="83">
        <v>15</v>
      </c>
      <c r="N16" s="84" t="s">
        <v>79</v>
      </c>
    </row>
    <row r="17" spans="1:14" ht="21">
      <c r="A17" s="95"/>
      <c r="B17" s="95"/>
      <c r="C17" s="90"/>
      <c r="D17" s="90"/>
      <c r="E17" s="90"/>
      <c r="F17" s="90"/>
      <c r="G17" s="90"/>
      <c r="H17" s="90"/>
      <c r="I17" s="90"/>
      <c r="J17" s="90"/>
      <c r="K17" s="81">
        <v>16</v>
      </c>
      <c r="L17" s="82" t="s">
        <v>61</v>
      </c>
      <c r="M17" s="83">
        <v>16</v>
      </c>
      <c r="N17" s="84" t="s">
        <v>82</v>
      </c>
    </row>
    <row r="18" spans="1:14" ht="21">
      <c r="A18" s="95"/>
      <c r="B18" s="95"/>
      <c r="C18" s="90"/>
      <c r="D18" s="90"/>
      <c r="E18" s="90"/>
      <c r="F18" s="90"/>
      <c r="G18" s="90"/>
      <c r="H18" s="90"/>
      <c r="I18" s="90"/>
      <c r="J18" s="90"/>
      <c r="K18" s="81">
        <v>17</v>
      </c>
      <c r="L18" s="82" t="s">
        <v>287</v>
      </c>
      <c r="M18" s="83">
        <v>17</v>
      </c>
      <c r="N18" s="84" t="s">
        <v>125</v>
      </c>
    </row>
    <row r="19" spans="1:14" ht="21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81">
        <v>18</v>
      </c>
      <c r="L19" s="82" t="s">
        <v>68</v>
      </c>
      <c r="M19" s="83">
        <v>18</v>
      </c>
      <c r="N19" s="84" t="s">
        <v>288</v>
      </c>
    </row>
    <row r="20" spans="1:14" ht="21">
      <c r="A20" s="95"/>
      <c r="B20" s="100"/>
      <c r="C20" s="90"/>
      <c r="D20" s="90"/>
      <c r="E20" s="90"/>
      <c r="F20" s="90"/>
      <c r="G20" s="90"/>
      <c r="H20" s="90"/>
      <c r="I20" s="90"/>
      <c r="J20" s="90"/>
      <c r="K20" s="81">
        <v>19</v>
      </c>
      <c r="L20" s="82" t="s">
        <v>122</v>
      </c>
      <c r="M20" s="101"/>
      <c r="N20" s="102"/>
    </row>
    <row r="21" spans="1:14" ht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81">
        <v>20</v>
      </c>
      <c r="L21" s="82" t="s">
        <v>57</v>
      </c>
      <c r="M21" s="90"/>
      <c r="N21" s="90"/>
    </row>
    <row r="22" spans="1:14" ht="21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103">
        <v>21</v>
      </c>
      <c r="L22" s="104" t="s">
        <v>56</v>
      </c>
      <c r="M22" s="90"/>
      <c r="N22" s="90">
        <f>9+12+14+6+8+21+18</f>
        <v>88</v>
      </c>
    </row>
    <row r="23" spans="1:14" ht="2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ht="21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ht="2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spans="1:14" ht="2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4" ht="2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2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view="pageBreakPreview" zoomScale="60" zoomScaleNormal="73" workbookViewId="0">
      <selection activeCell="T54" sqref="T54"/>
    </sheetView>
  </sheetViews>
  <sheetFormatPr defaultColWidth="8.6640625" defaultRowHeight="24.6"/>
  <cols>
    <col min="1" max="1" width="14.6640625" style="332" customWidth="1"/>
    <col min="2" max="2" width="8" style="334" customWidth="1"/>
    <col min="3" max="3" width="15.5546875" style="359" customWidth="1"/>
    <col min="4" max="4" width="6.88671875" style="359" customWidth="1"/>
    <col min="5" max="5" width="23.6640625" style="359" bestFit="1" customWidth="1"/>
    <col min="6" max="6" width="7.33203125" style="359" customWidth="1"/>
    <col min="7" max="7" width="9.33203125" style="359" hidden="1" customWidth="1"/>
    <col min="8" max="8" width="23.88671875" style="359" customWidth="1"/>
    <col min="9" max="9" width="10.33203125" style="360" customWidth="1"/>
    <col min="10" max="10" width="10.33203125" style="361" customWidth="1"/>
    <col min="11" max="16384" width="8.6640625" style="333"/>
  </cols>
  <sheetData>
    <row r="1" spans="1:11">
      <c r="B1" s="413" t="s">
        <v>1362</v>
      </c>
      <c r="C1" s="413"/>
      <c r="D1" s="413"/>
      <c r="E1" s="413"/>
      <c r="F1" s="413"/>
      <c r="G1" s="413"/>
      <c r="H1" s="413"/>
      <c r="I1" s="413"/>
      <c r="J1" s="413"/>
    </row>
    <row r="2" spans="1:11">
      <c r="A2" s="332">
        <v>1</v>
      </c>
      <c r="B2" s="334">
        <v>2</v>
      </c>
      <c r="C2" s="334">
        <v>3</v>
      </c>
      <c r="D2" s="334">
        <v>4</v>
      </c>
      <c r="E2" s="334">
        <v>5</v>
      </c>
      <c r="F2" s="334">
        <v>6</v>
      </c>
      <c r="G2" s="334">
        <v>7</v>
      </c>
      <c r="H2" s="334">
        <v>8</v>
      </c>
      <c r="I2" s="334">
        <v>9</v>
      </c>
      <c r="J2" s="334">
        <v>10</v>
      </c>
      <c r="K2" s="333">
        <v>11</v>
      </c>
    </row>
    <row r="3" spans="1:11" ht="26.4" customHeight="1">
      <c r="A3" s="414" t="s">
        <v>1323</v>
      </c>
      <c r="B3" s="414" t="s">
        <v>275</v>
      </c>
      <c r="C3" s="414" t="s">
        <v>1156</v>
      </c>
      <c r="D3" s="414" t="s">
        <v>1157</v>
      </c>
      <c r="E3" s="414" t="s">
        <v>1158</v>
      </c>
      <c r="F3" s="414" t="s">
        <v>1159</v>
      </c>
      <c r="G3" s="414" t="s">
        <v>1160</v>
      </c>
      <c r="H3" s="414" t="s">
        <v>1161</v>
      </c>
      <c r="I3" s="415" t="s">
        <v>1162</v>
      </c>
      <c r="J3" s="411" t="s">
        <v>1163</v>
      </c>
      <c r="K3" s="412" t="s">
        <v>1321</v>
      </c>
    </row>
    <row r="4" spans="1:11" ht="26.4" customHeight="1">
      <c r="A4" s="414"/>
      <c r="B4" s="414"/>
      <c r="C4" s="414"/>
      <c r="D4" s="414"/>
      <c r="E4" s="414"/>
      <c r="F4" s="414"/>
      <c r="G4" s="414"/>
      <c r="H4" s="414"/>
      <c r="I4" s="415"/>
      <c r="J4" s="411"/>
      <c r="K4" s="412"/>
    </row>
    <row r="5" spans="1:11">
      <c r="A5" s="335">
        <v>1</v>
      </c>
      <c r="B5" s="336">
        <v>1</v>
      </c>
      <c r="C5" s="337" t="s">
        <v>43</v>
      </c>
      <c r="D5" s="338" t="s">
        <v>155</v>
      </c>
      <c r="E5" s="337" t="s">
        <v>1363</v>
      </c>
      <c r="F5" s="339" t="s">
        <v>1164</v>
      </c>
      <c r="G5" s="340"/>
      <c r="H5" s="341" t="s">
        <v>1165</v>
      </c>
      <c r="I5" s="342">
        <v>3920</v>
      </c>
      <c r="J5" s="343">
        <v>10</v>
      </c>
      <c r="K5" s="344">
        <v>21</v>
      </c>
    </row>
    <row r="6" spans="1:11" ht="20.7" customHeight="1">
      <c r="A6" s="335">
        <v>2</v>
      </c>
      <c r="B6" s="336">
        <v>1</v>
      </c>
      <c r="C6" s="337" t="s">
        <v>47</v>
      </c>
      <c r="D6" s="338" t="s">
        <v>158</v>
      </c>
      <c r="E6" s="337" t="s">
        <v>1364</v>
      </c>
      <c r="F6" s="339" t="s">
        <v>1164</v>
      </c>
      <c r="G6" s="340"/>
      <c r="H6" s="341" t="s">
        <v>1165</v>
      </c>
      <c r="I6" s="342">
        <v>11615</v>
      </c>
      <c r="J6" s="343">
        <v>17</v>
      </c>
      <c r="K6" s="344">
        <v>21</v>
      </c>
    </row>
    <row r="7" spans="1:11">
      <c r="A7" s="335">
        <v>3</v>
      </c>
      <c r="B7" s="336">
        <v>1</v>
      </c>
      <c r="C7" s="337" t="s">
        <v>51</v>
      </c>
      <c r="D7" s="338" t="s">
        <v>156</v>
      </c>
      <c r="E7" s="337" t="s">
        <v>1365</v>
      </c>
      <c r="F7" s="339" t="s">
        <v>1164</v>
      </c>
      <c r="G7" s="340"/>
      <c r="H7" s="341" t="s">
        <v>1165</v>
      </c>
      <c r="I7" s="342">
        <v>9631</v>
      </c>
      <c r="J7" s="343">
        <v>20</v>
      </c>
      <c r="K7" s="344">
        <v>21</v>
      </c>
    </row>
    <row r="8" spans="1:11">
      <c r="A8" s="335">
        <v>4</v>
      </c>
      <c r="B8" s="336">
        <v>1</v>
      </c>
      <c r="C8" s="337" t="s">
        <v>49</v>
      </c>
      <c r="D8" s="338" t="s">
        <v>159</v>
      </c>
      <c r="E8" s="337" t="s">
        <v>1366</v>
      </c>
      <c r="F8" s="339" t="s">
        <v>1164</v>
      </c>
      <c r="G8" s="340"/>
      <c r="H8" s="341" t="s">
        <v>1165</v>
      </c>
      <c r="I8" s="342">
        <v>12726</v>
      </c>
      <c r="J8" s="343">
        <v>20</v>
      </c>
      <c r="K8" s="344">
        <v>21</v>
      </c>
    </row>
    <row r="9" spans="1:11" ht="20.7" customHeight="1">
      <c r="A9" s="335">
        <v>5</v>
      </c>
      <c r="B9" s="336">
        <v>1</v>
      </c>
      <c r="C9" s="337" t="s">
        <v>45</v>
      </c>
      <c r="D9" s="338" t="s">
        <v>157</v>
      </c>
      <c r="E9" s="337" t="s">
        <v>1367</v>
      </c>
      <c r="F9" s="339" t="s">
        <v>1164</v>
      </c>
      <c r="G9" s="340"/>
      <c r="H9" s="341" t="s">
        <v>1165</v>
      </c>
      <c r="I9" s="342">
        <v>12310</v>
      </c>
      <c r="J9" s="343">
        <v>30</v>
      </c>
      <c r="K9" s="344">
        <v>21</v>
      </c>
    </row>
    <row r="10" spans="1:11">
      <c r="A10" s="335">
        <v>6</v>
      </c>
      <c r="B10" s="336">
        <v>1</v>
      </c>
      <c r="C10" s="337" t="s">
        <v>53</v>
      </c>
      <c r="D10" s="338" t="s">
        <v>154</v>
      </c>
      <c r="E10" s="337" t="s">
        <v>1368</v>
      </c>
      <c r="F10" s="339" t="s">
        <v>1164</v>
      </c>
      <c r="G10" s="340"/>
      <c r="H10" s="341" t="s">
        <v>1165</v>
      </c>
      <c r="I10" s="342">
        <v>12025</v>
      </c>
      <c r="J10" s="343">
        <v>34</v>
      </c>
      <c r="K10" s="344">
        <v>21</v>
      </c>
    </row>
    <row r="11" spans="1:11">
      <c r="A11" s="362">
        <v>7</v>
      </c>
      <c r="B11" s="363">
        <v>2</v>
      </c>
      <c r="C11" s="364" t="s">
        <v>43</v>
      </c>
      <c r="D11" s="365" t="s">
        <v>162</v>
      </c>
      <c r="E11" s="364" t="s">
        <v>1369</v>
      </c>
      <c r="F11" s="366" t="s">
        <v>1164</v>
      </c>
      <c r="G11" s="367"/>
      <c r="H11" s="368" t="s">
        <v>1166</v>
      </c>
      <c r="I11" s="369">
        <v>20749</v>
      </c>
      <c r="J11" s="370">
        <v>30</v>
      </c>
      <c r="K11" s="371">
        <v>21</v>
      </c>
    </row>
    <row r="12" spans="1:11" ht="20.7" customHeight="1">
      <c r="A12" s="345">
        <v>8</v>
      </c>
      <c r="B12" s="346">
        <v>2</v>
      </c>
      <c r="C12" s="347" t="s">
        <v>43</v>
      </c>
      <c r="D12" s="348" t="s">
        <v>161</v>
      </c>
      <c r="E12" s="347" t="s">
        <v>1370</v>
      </c>
      <c r="F12" s="349" t="s">
        <v>1164</v>
      </c>
      <c r="G12" s="350"/>
      <c r="H12" s="351" t="s">
        <v>1167</v>
      </c>
      <c r="I12" s="352">
        <v>19647</v>
      </c>
      <c r="J12" s="353">
        <v>30</v>
      </c>
      <c r="K12" s="354">
        <v>21</v>
      </c>
    </row>
    <row r="13" spans="1:11">
      <c r="A13" s="345">
        <v>9</v>
      </c>
      <c r="B13" s="346">
        <v>2</v>
      </c>
      <c r="C13" s="347" t="s">
        <v>49</v>
      </c>
      <c r="D13" s="348" t="s">
        <v>165</v>
      </c>
      <c r="E13" s="347" t="s">
        <v>1371</v>
      </c>
      <c r="F13" s="349" t="s">
        <v>1164</v>
      </c>
      <c r="G13" s="350"/>
      <c r="H13" s="351" t="s">
        <v>1167</v>
      </c>
      <c r="I13" s="352">
        <v>18866</v>
      </c>
      <c r="J13" s="353">
        <v>36</v>
      </c>
      <c r="K13" s="354">
        <v>21</v>
      </c>
    </row>
    <row r="14" spans="1:11">
      <c r="A14" s="345">
        <v>10</v>
      </c>
      <c r="B14" s="346">
        <v>2</v>
      </c>
      <c r="C14" s="347" t="s">
        <v>47</v>
      </c>
      <c r="D14" s="348" t="s">
        <v>164</v>
      </c>
      <c r="E14" s="347" t="s">
        <v>1372</v>
      </c>
      <c r="F14" s="349" t="s">
        <v>1164</v>
      </c>
      <c r="G14" s="350"/>
      <c r="H14" s="351" t="s">
        <v>1167</v>
      </c>
      <c r="I14" s="352">
        <v>19146</v>
      </c>
      <c r="J14" s="353">
        <v>35</v>
      </c>
      <c r="K14" s="354">
        <v>21</v>
      </c>
    </row>
    <row r="15" spans="1:11" ht="20.7" customHeight="1">
      <c r="A15" s="345">
        <v>11</v>
      </c>
      <c r="B15" s="346">
        <v>2</v>
      </c>
      <c r="C15" s="347" t="s">
        <v>51</v>
      </c>
      <c r="D15" s="348" t="s">
        <v>201</v>
      </c>
      <c r="E15" s="347" t="s">
        <v>1373</v>
      </c>
      <c r="F15" s="349" t="s">
        <v>1164</v>
      </c>
      <c r="G15" s="350"/>
      <c r="H15" s="351" t="s">
        <v>1167</v>
      </c>
      <c r="I15" s="352">
        <v>19640</v>
      </c>
      <c r="J15" s="353">
        <v>30</v>
      </c>
      <c r="K15" s="354">
        <v>21</v>
      </c>
    </row>
    <row r="16" spans="1:11">
      <c r="A16" s="345">
        <v>12</v>
      </c>
      <c r="B16" s="346">
        <v>2</v>
      </c>
      <c r="C16" s="347" t="s">
        <v>43</v>
      </c>
      <c r="D16" s="348" t="s">
        <v>195</v>
      </c>
      <c r="E16" s="347" t="s">
        <v>1374</v>
      </c>
      <c r="F16" s="349" t="s">
        <v>1164</v>
      </c>
      <c r="G16" s="350"/>
      <c r="H16" s="351" t="s">
        <v>1167</v>
      </c>
      <c r="I16" s="352">
        <v>21176</v>
      </c>
      <c r="J16" s="353">
        <v>30</v>
      </c>
      <c r="K16" s="354">
        <v>21</v>
      </c>
    </row>
    <row r="17" spans="1:11">
      <c r="A17" s="345">
        <v>13</v>
      </c>
      <c r="B17" s="346">
        <v>2</v>
      </c>
      <c r="C17" s="347" t="s">
        <v>45</v>
      </c>
      <c r="D17" s="348" t="s">
        <v>163</v>
      </c>
      <c r="E17" s="347" t="s">
        <v>1375</v>
      </c>
      <c r="F17" s="349" t="s">
        <v>1164</v>
      </c>
      <c r="G17" s="350"/>
      <c r="H17" s="351" t="s">
        <v>1167</v>
      </c>
      <c r="I17" s="352">
        <v>21645</v>
      </c>
      <c r="J17" s="353">
        <v>30</v>
      </c>
      <c r="K17" s="354">
        <v>21</v>
      </c>
    </row>
    <row r="18" spans="1:11" ht="20.7" customHeight="1">
      <c r="A18" s="345">
        <v>14</v>
      </c>
      <c r="B18" s="346">
        <v>2</v>
      </c>
      <c r="C18" s="347" t="s">
        <v>51</v>
      </c>
      <c r="D18" s="348" t="s">
        <v>209</v>
      </c>
      <c r="E18" s="347" t="s">
        <v>1376</v>
      </c>
      <c r="F18" s="349" t="s">
        <v>1164</v>
      </c>
      <c r="G18" s="350"/>
      <c r="H18" s="351" t="s">
        <v>1167</v>
      </c>
      <c r="I18" s="352">
        <v>21195</v>
      </c>
      <c r="J18" s="353">
        <v>30</v>
      </c>
      <c r="K18" s="354">
        <v>21</v>
      </c>
    </row>
    <row r="19" spans="1:11">
      <c r="A19" s="345">
        <v>15</v>
      </c>
      <c r="B19" s="346">
        <v>2</v>
      </c>
      <c r="C19" s="347" t="s">
        <v>43</v>
      </c>
      <c r="D19" s="348" t="s">
        <v>193</v>
      </c>
      <c r="E19" s="347" t="s">
        <v>1377</v>
      </c>
      <c r="F19" s="349" t="s">
        <v>1164</v>
      </c>
      <c r="G19" s="350"/>
      <c r="H19" s="351" t="s">
        <v>1167</v>
      </c>
      <c r="I19" s="352">
        <v>22477</v>
      </c>
      <c r="J19" s="353">
        <v>30</v>
      </c>
      <c r="K19" s="354">
        <v>21</v>
      </c>
    </row>
    <row r="20" spans="1:11">
      <c r="A20" s="345">
        <v>16</v>
      </c>
      <c r="B20" s="346">
        <v>2</v>
      </c>
      <c r="C20" s="347" t="s">
        <v>43</v>
      </c>
      <c r="D20" s="348" t="s">
        <v>194</v>
      </c>
      <c r="E20" s="347" t="s">
        <v>1378</v>
      </c>
      <c r="F20" s="349" t="s">
        <v>1164</v>
      </c>
      <c r="G20" s="350"/>
      <c r="H20" s="351" t="s">
        <v>1167</v>
      </c>
      <c r="I20" s="352">
        <v>25413</v>
      </c>
      <c r="J20" s="353">
        <v>30</v>
      </c>
      <c r="K20" s="354">
        <v>21</v>
      </c>
    </row>
    <row r="21" spans="1:11" ht="20.7" customHeight="1">
      <c r="A21" s="345">
        <v>17</v>
      </c>
      <c r="B21" s="346">
        <v>2</v>
      </c>
      <c r="C21" s="347" t="s">
        <v>45</v>
      </c>
      <c r="D21" s="348" t="s">
        <v>212</v>
      </c>
      <c r="E21" s="347" t="s">
        <v>1379</v>
      </c>
      <c r="F21" s="349" t="s">
        <v>1164</v>
      </c>
      <c r="G21" s="350"/>
      <c r="H21" s="351" t="s">
        <v>1167</v>
      </c>
      <c r="I21" s="352">
        <v>23966</v>
      </c>
      <c r="J21" s="353">
        <v>30</v>
      </c>
      <c r="K21" s="354">
        <v>21</v>
      </c>
    </row>
    <row r="22" spans="1:11">
      <c r="A22" s="335">
        <v>18</v>
      </c>
      <c r="B22" s="336">
        <v>3</v>
      </c>
      <c r="C22" s="337" t="s">
        <v>43</v>
      </c>
      <c r="D22" s="338" t="s">
        <v>192</v>
      </c>
      <c r="E22" s="337" t="s">
        <v>1380</v>
      </c>
      <c r="F22" s="339" t="s">
        <v>1164</v>
      </c>
      <c r="G22" s="340"/>
      <c r="H22" s="341" t="s">
        <v>1167</v>
      </c>
      <c r="I22" s="342">
        <v>24175</v>
      </c>
      <c r="J22" s="343">
        <v>30</v>
      </c>
      <c r="K22" s="344">
        <v>21</v>
      </c>
    </row>
    <row r="23" spans="1:11">
      <c r="A23" s="335">
        <v>19</v>
      </c>
      <c r="B23" s="336">
        <v>3</v>
      </c>
      <c r="C23" s="337" t="s">
        <v>51</v>
      </c>
      <c r="D23" s="338" t="s">
        <v>198</v>
      </c>
      <c r="E23" s="337" t="s">
        <v>1381</v>
      </c>
      <c r="F23" s="339" t="s">
        <v>1164</v>
      </c>
      <c r="G23" s="340"/>
      <c r="H23" s="341" t="s">
        <v>1167</v>
      </c>
      <c r="I23" s="342">
        <v>23796</v>
      </c>
      <c r="J23" s="343">
        <v>30</v>
      </c>
      <c r="K23" s="344">
        <v>21</v>
      </c>
    </row>
    <row r="24" spans="1:11">
      <c r="A24" s="335">
        <v>20</v>
      </c>
      <c r="B24" s="336">
        <v>3</v>
      </c>
      <c r="C24" s="337" t="s">
        <v>45</v>
      </c>
      <c r="D24" s="338" t="s">
        <v>216</v>
      </c>
      <c r="E24" s="337" t="s">
        <v>1382</v>
      </c>
      <c r="F24" s="339" t="s">
        <v>1164</v>
      </c>
      <c r="G24" s="340"/>
      <c r="H24" s="341" t="s">
        <v>1167</v>
      </c>
      <c r="I24" s="342">
        <v>31130</v>
      </c>
      <c r="J24" s="343">
        <v>30</v>
      </c>
      <c r="K24" s="344">
        <v>21</v>
      </c>
    </row>
    <row r="25" spans="1:11">
      <c r="A25" s="335">
        <v>21</v>
      </c>
      <c r="B25" s="336">
        <v>3</v>
      </c>
      <c r="C25" s="337" t="s">
        <v>45</v>
      </c>
      <c r="D25" s="338" t="s">
        <v>213</v>
      </c>
      <c r="E25" s="337" t="s">
        <v>1383</v>
      </c>
      <c r="F25" s="339" t="s">
        <v>1164</v>
      </c>
      <c r="G25" s="340"/>
      <c r="H25" s="341" t="s">
        <v>1167</v>
      </c>
      <c r="I25" s="342">
        <v>22235</v>
      </c>
      <c r="J25" s="343">
        <v>30</v>
      </c>
      <c r="K25" s="344">
        <v>21</v>
      </c>
    </row>
    <row r="26" spans="1:11">
      <c r="A26" s="335">
        <v>22</v>
      </c>
      <c r="B26" s="336">
        <v>3</v>
      </c>
      <c r="C26" s="337" t="s">
        <v>51</v>
      </c>
      <c r="D26" s="338" t="s">
        <v>202</v>
      </c>
      <c r="E26" s="337" t="s">
        <v>1384</v>
      </c>
      <c r="F26" s="339" t="s">
        <v>1164</v>
      </c>
      <c r="G26" s="340"/>
      <c r="H26" s="341" t="s">
        <v>1167</v>
      </c>
      <c r="I26" s="342">
        <v>22595</v>
      </c>
      <c r="J26" s="343">
        <v>35</v>
      </c>
      <c r="K26" s="344">
        <v>21</v>
      </c>
    </row>
    <row r="27" spans="1:11">
      <c r="A27" s="335">
        <v>23</v>
      </c>
      <c r="B27" s="336">
        <v>3</v>
      </c>
      <c r="C27" s="337" t="s">
        <v>43</v>
      </c>
      <c r="D27" s="338" t="s">
        <v>185</v>
      </c>
      <c r="E27" s="337" t="s">
        <v>1385</v>
      </c>
      <c r="F27" s="339" t="s">
        <v>1164</v>
      </c>
      <c r="G27" s="340"/>
      <c r="H27" s="341" t="s">
        <v>1167</v>
      </c>
      <c r="I27" s="342">
        <v>26712</v>
      </c>
      <c r="J27" s="343">
        <v>35</v>
      </c>
      <c r="K27" s="344">
        <v>21</v>
      </c>
    </row>
    <row r="28" spans="1:11">
      <c r="A28" s="335">
        <v>24</v>
      </c>
      <c r="B28" s="336">
        <v>3</v>
      </c>
      <c r="C28" s="337" t="s">
        <v>85</v>
      </c>
      <c r="D28" s="338" t="s">
        <v>178</v>
      </c>
      <c r="E28" s="337" t="s">
        <v>1386</v>
      </c>
      <c r="F28" s="339" t="s">
        <v>1164</v>
      </c>
      <c r="G28" s="340"/>
      <c r="H28" s="341" t="s">
        <v>1167</v>
      </c>
      <c r="I28" s="342">
        <v>28321</v>
      </c>
      <c r="J28" s="343">
        <v>30</v>
      </c>
      <c r="K28" s="344">
        <v>21</v>
      </c>
    </row>
    <row r="29" spans="1:11">
      <c r="A29" s="335">
        <v>25</v>
      </c>
      <c r="B29" s="336">
        <v>3</v>
      </c>
      <c r="C29" s="337" t="s">
        <v>47</v>
      </c>
      <c r="D29" s="338" t="s">
        <v>219</v>
      </c>
      <c r="E29" s="337" t="s">
        <v>1387</v>
      </c>
      <c r="F29" s="339" t="s">
        <v>1164</v>
      </c>
      <c r="G29" s="340"/>
      <c r="H29" s="341" t="s">
        <v>1167</v>
      </c>
      <c r="I29" s="342">
        <v>25627</v>
      </c>
      <c r="J29" s="343">
        <v>39</v>
      </c>
      <c r="K29" s="344">
        <v>21</v>
      </c>
    </row>
    <row r="30" spans="1:11" ht="20.7" customHeight="1">
      <c r="A30" s="335">
        <v>26</v>
      </c>
      <c r="B30" s="336">
        <v>3</v>
      </c>
      <c r="C30" s="337" t="s">
        <v>43</v>
      </c>
      <c r="D30" s="338" t="s">
        <v>186</v>
      </c>
      <c r="E30" s="337" t="s">
        <v>1388</v>
      </c>
      <c r="F30" s="339" t="s">
        <v>1164</v>
      </c>
      <c r="G30" s="340"/>
      <c r="H30" s="341" t="s">
        <v>1167</v>
      </c>
      <c r="I30" s="342">
        <v>31886</v>
      </c>
      <c r="J30" s="343">
        <v>30</v>
      </c>
      <c r="K30" s="344">
        <v>21</v>
      </c>
    </row>
    <row r="31" spans="1:11">
      <c r="A31" s="362">
        <v>27</v>
      </c>
      <c r="B31" s="363">
        <v>4</v>
      </c>
      <c r="C31" s="364" t="s">
        <v>51</v>
      </c>
      <c r="D31" s="365" t="s">
        <v>205</v>
      </c>
      <c r="E31" s="364" t="s">
        <v>1389</v>
      </c>
      <c r="F31" s="366" t="s">
        <v>1164</v>
      </c>
      <c r="G31" s="367"/>
      <c r="H31" s="368" t="s">
        <v>1167</v>
      </c>
      <c r="I31" s="369">
        <v>22202</v>
      </c>
      <c r="J31" s="370">
        <v>40</v>
      </c>
      <c r="K31" s="371">
        <v>21</v>
      </c>
    </row>
    <row r="32" spans="1:11">
      <c r="A32" s="362">
        <v>28</v>
      </c>
      <c r="B32" s="363">
        <v>4</v>
      </c>
      <c r="C32" s="364" t="s">
        <v>51</v>
      </c>
      <c r="D32" s="365" t="s">
        <v>204</v>
      </c>
      <c r="E32" s="364" t="s">
        <v>1390</v>
      </c>
      <c r="F32" s="366" t="s">
        <v>1164</v>
      </c>
      <c r="G32" s="367"/>
      <c r="H32" s="368" t="s">
        <v>1167</v>
      </c>
      <c r="I32" s="369">
        <v>28926</v>
      </c>
      <c r="J32" s="370">
        <v>32</v>
      </c>
      <c r="K32" s="371">
        <v>21</v>
      </c>
    </row>
    <row r="33" spans="1:11" ht="20.7" customHeight="1">
      <c r="A33" s="362">
        <v>29</v>
      </c>
      <c r="B33" s="363">
        <v>4</v>
      </c>
      <c r="C33" s="364" t="s">
        <v>47</v>
      </c>
      <c r="D33" s="365" t="s">
        <v>230</v>
      </c>
      <c r="E33" s="364" t="s">
        <v>1391</v>
      </c>
      <c r="F33" s="366" t="s">
        <v>1164</v>
      </c>
      <c r="G33" s="367"/>
      <c r="H33" s="368" t="s">
        <v>1167</v>
      </c>
      <c r="I33" s="369">
        <v>30279</v>
      </c>
      <c r="J33" s="370">
        <v>34</v>
      </c>
      <c r="K33" s="371">
        <v>21</v>
      </c>
    </row>
    <row r="34" spans="1:11">
      <c r="A34" s="362">
        <v>30</v>
      </c>
      <c r="B34" s="363">
        <v>4</v>
      </c>
      <c r="C34" s="364" t="s">
        <v>45</v>
      </c>
      <c r="D34" s="365" t="s">
        <v>215</v>
      </c>
      <c r="E34" s="364" t="s">
        <v>1392</v>
      </c>
      <c r="F34" s="366" t="s">
        <v>1164</v>
      </c>
      <c r="G34" s="367"/>
      <c r="H34" s="368" t="s">
        <v>1168</v>
      </c>
      <c r="I34" s="369">
        <v>39502</v>
      </c>
      <c r="J34" s="370">
        <v>30</v>
      </c>
      <c r="K34" s="371">
        <v>21</v>
      </c>
    </row>
    <row r="35" spans="1:11" ht="20.7" customHeight="1">
      <c r="A35" s="345">
        <v>31</v>
      </c>
      <c r="B35" s="346">
        <v>4</v>
      </c>
      <c r="C35" s="347" t="s">
        <v>51</v>
      </c>
      <c r="D35" s="348" t="s">
        <v>208</v>
      </c>
      <c r="E35" s="347" t="s">
        <v>1393</v>
      </c>
      <c r="F35" s="349" t="s">
        <v>1164</v>
      </c>
      <c r="G35" s="350"/>
      <c r="H35" s="351" t="s">
        <v>1168</v>
      </c>
      <c r="I35" s="352">
        <v>33633</v>
      </c>
      <c r="J35" s="353">
        <v>32</v>
      </c>
      <c r="K35" s="354">
        <v>21</v>
      </c>
    </row>
    <row r="36" spans="1:11">
      <c r="A36" s="345">
        <v>32</v>
      </c>
      <c r="B36" s="346">
        <v>4</v>
      </c>
      <c r="C36" s="347" t="s">
        <v>47</v>
      </c>
      <c r="D36" s="348" t="s">
        <v>232</v>
      </c>
      <c r="E36" s="347" t="s">
        <v>1394</v>
      </c>
      <c r="F36" s="349" t="s">
        <v>1164</v>
      </c>
      <c r="G36" s="350"/>
      <c r="H36" s="351" t="s">
        <v>1167</v>
      </c>
      <c r="I36" s="352">
        <v>30998</v>
      </c>
      <c r="J36" s="353">
        <v>40</v>
      </c>
      <c r="K36" s="354">
        <v>21</v>
      </c>
    </row>
    <row r="37" spans="1:11">
      <c r="A37" s="345">
        <v>33</v>
      </c>
      <c r="B37" s="346">
        <v>4</v>
      </c>
      <c r="C37" s="347" t="s">
        <v>47</v>
      </c>
      <c r="D37" s="348" t="s">
        <v>227</v>
      </c>
      <c r="E37" s="347" t="s">
        <v>1395</v>
      </c>
      <c r="F37" s="349" t="s">
        <v>1164</v>
      </c>
      <c r="G37" s="350"/>
      <c r="H37" s="351" t="s">
        <v>1167</v>
      </c>
      <c r="I37" s="352">
        <v>28579</v>
      </c>
      <c r="J37" s="353">
        <v>38</v>
      </c>
      <c r="K37" s="354">
        <v>21</v>
      </c>
    </row>
    <row r="38" spans="1:11" ht="20.7" customHeight="1">
      <c r="A38" s="345">
        <v>34</v>
      </c>
      <c r="B38" s="346">
        <v>4</v>
      </c>
      <c r="C38" s="347" t="s">
        <v>47</v>
      </c>
      <c r="D38" s="348" t="s">
        <v>229</v>
      </c>
      <c r="E38" s="347" t="s">
        <v>1396</v>
      </c>
      <c r="F38" s="349" t="s">
        <v>1164</v>
      </c>
      <c r="G38" s="350"/>
      <c r="H38" s="351" t="s">
        <v>1168</v>
      </c>
      <c r="I38" s="352">
        <v>36217</v>
      </c>
      <c r="J38" s="353">
        <v>34</v>
      </c>
      <c r="K38" s="354">
        <v>21</v>
      </c>
    </row>
    <row r="39" spans="1:11">
      <c r="A39" s="345">
        <v>35</v>
      </c>
      <c r="B39" s="346">
        <v>4</v>
      </c>
      <c r="C39" s="347" t="s">
        <v>43</v>
      </c>
      <c r="D39" s="348" t="s">
        <v>187</v>
      </c>
      <c r="E39" s="347" t="s">
        <v>1397</v>
      </c>
      <c r="F39" s="349" t="s">
        <v>1164</v>
      </c>
      <c r="G39" s="350"/>
      <c r="H39" s="351" t="s">
        <v>1168</v>
      </c>
      <c r="I39" s="352">
        <v>38390</v>
      </c>
      <c r="J39" s="353">
        <v>30</v>
      </c>
      <c r="K39" s="354">
        <v>21</v>
      </c>
    </row>
    <row r="40" spans="1:11">
      <c r="A40" s="345">
        <v>36</v>
      </c>
      <c r="B40" s="346">
        <v>4</v>
      </c>
      <c r="C40" s="347" t="s">
        <v>47</v>
      </c>
      <c r="D40" s="348" t="s">
        <v>228</v>
      </c>
      <c r="E40" s="347" t="s">
        <v>1398</v>
      </c>
      <c r="F40" s="349" t="s">
        <v>1164</v>
      </c>
      <c r="G40" s="350"/>
      <c r="H40" s="351" t="s">
        <v>1167</v>
      </c>
      <c r="I40" s="352">
        <v>26809</v>
      </c>
      <c r="J40" s="353">
        <v>42</v>
      </c>
      <c r="K40" s="354">
        <v>21</v>
      </c>
    </row>
    <row r="41" spans="1:11" ht="20.7" customHeight="1">
      <c r="A41" s="345">
        <v>37</v>
      </c>
      <c r="B41" s="346">
        <v>4</v>
      </c>
      <c r="C41" s="347" t="s">
        <v>53</v>
      </c>
      <c r="D41" s="348" t="s">
        <v>172</v>
      </c>
      <c r="E41" s="347" t="s">
        <v>1399</v>
      </c>
      <c r="F41" s="349" t="s">
        <v>1164</v>
      </c>
      <c r="G41" s="350"/>
      <c r="H41" s="351" t="s">
        <v>1168</v>
      </c>
      <c r="I41" s="352">
        <v>33812</v>
      </c>
      <c r="J41" s="353">
        <v>42</v>
      </c>
      <c r="K41" s="354">
        <v>21</v>
      </c>
    </row>
    <row r="42" spans="1:11">
      <c r="A42" s="345">
        <v>38</v>
      </c>
      <c r="B42" s="346">
        <v>4</v>
      </c>
      <c r="C42" s="347" t="s">
        <v>47</v>
      </c>
      <c r="D42" s="348" t="s">
        <v>224</v>
      </c>
      <c r="E42" s="347" t="s">
        <v>1400</v>
      </c>
      <c r="F42" s="349" t="s">
        <v>1164</v>
      </c>
      <c r="G42" s="350"/>
      <c r="H42" s="351" t="s">
        <v>1167</v>
      </c>
      <c r="I42" s="352">
        <v>32893</v>
      </c>
      <c r="J42" s="353">
        <v>40</v>
      </c>
      <c r="K42" s="354">
        <v>21</v>
      </c>
    </row>
    <row r="43" spans="1:11">
      <c r="A43" s="335">
        <v>39</v>
      </c>
      <c r="B43" s="336">
        <v>5</v>
      </c>
      <c r="C43" s="337" t="s">
        <v>53</v>
      </c>
      <c r="D43" s="338" t="s">
        <v>171</v>
      </c>
      <c r="E43" s="337" t="s">
        <v>1401</v>
      </c>
      <c r="F43" s="339" t="s">
        <v>1164</v>
      </c>
      <c r="G43" s="340"/>
      <c r="H43" s="341" t="s">
        <v>1168</v>
      </c>
      <c r="I43" s="342">
        <v>33369</v>
      </c>
      <c r="J43" s="343">
        <v>45</v>
      </c>
      <c r="K43" s="344">
        <v>21</v>
      </c>
    </row>
    <row r="44" spans="1:11" ht="20.7" customHeight="1">
      <c r="A44" s="335">
        <v>40</v>
      </c>
      <c r="B44" s="336">
        <v>5</v>
      </c>
      <c r="C44" s="337" t="s">
        <v>47</v>
      </c>
      <c r="D44" s="338" t="s">
        <v>222</v>
      </c>
      <c r="E44" s="337" t="s">
        <v>1402</v>
      </c>
      <c r="F44" s="339" t="s">
        <v>1164</v>
      </c>
      <c r="G44" s="340"/>
      <c r="H44" s="341" t="s">
        <v>1168</v>
      </c>
      <c r="I44" s="342">
        <v>40515</v>
      </c>
      <c r="J44" s="343">
        <v>36</v>
      </c>
      <c r="K44" s="344">
        <v>21</v>
      </c>
    </row>
    <row r="45" spans="1:11">
      <c r="A45" s="335">
        <v>41</v>
      </c>
      <c r="B45" s="336">
        <v>5</v>
      </c>
      <c r="C45" s="337" t="s">
        <v>53</v>
      </c>
      <c r="D45" s="338" t="s">
        <v>170</v>
      </c>
      <c r="E45" s="337" t="s">
        <v>1403</v>
      </c>
      <c r="F45" s="339" t="s">
        <v>1164</v>
      </c>
      <c r="G45" s="340"/>
      <c r="H45" s="341" t="s">
        <v>1168</v>
      </c>
      <c r="I45" s="342">
        <v>32600</v>
      </c>
      <c r="J45" s="343">
        <v>41</v>
      </c>
      <c r="K45" s="344">
        <v>21</v>
      </c>
    </row>
    <row r="46" spans="1:11">
      <c r="A46" s="335">
        <v>42</v>
      </c>
      <c r="B46" s="336">
        <v>5</v>
      </c>
      <c r="C46" s="337" t="s">
        <v>49</v>
      </c>
      <c r="D46" s="338" t="s">
        <v>234</v>
      </c>
      <c r="E46" s="337" t="s">
        <v>1404</v>
      </c>
      <c r="F46" s="339" t="s">
        <v>1164</v>
      </c>
      <c r="G46" s="340"/>
      <c r="H46" s="341" t="s">
        <v>1168</v>
      </c>
      <c r="I46" s="342">
        <v>42194</v>
      </c>
      <c r="J46" s="343">
        <v>40</v>
      </c>
      <c r="K46" s="344">
        <v>21</v>
      </c>
    </row>
    <row r="47" spans="1:11">
      <c r="A47" s="335">
        <v>43</v>
      </c>
      <c r="B47" s="336">
        <v>5</v>
      </c>
      <c r="C47" s="337" t="s">
        <v>51</v>
      </c>
      <c r="D47" s="338" t="s">
        <v>200</v>
      </c>
      <c r="E47" s="337" t="s">
        <v>1405</v>
      </c>
      <c r="F47" s="339" t="s">
        <v>1164</v>
      </c>
      <c r="G47" s="340"/>
      <c r="H47" s="341" t="s">
        <v>1168</v>
      </c>
      <c r="I47" s="342">
        <v>38356</v>
      </c>
      <c r="J47" s="343">
        <v>34</v>
      </c>
      <c r="K47" s="344">
        <v>21</v>
      </c>
    </row>
    <row r="48" spans="1:11">
      <c r="A48" s="335">
        <v>44</v>
      </c>
      <c r="B48" s="336">
        <v>5</v>
      </c>
      <c r="C48" s="337" t="s">
        <v>49</v>
      </c>
      <c r="D48" s="338" t="s">
        <v>240</v>
      </c>
      <c r="E48" s="337" t="s">
        <v>1406</v>
      </c>
      <c r="F48" s="339" t="s">
        <v>1164</v>
      </c>
      <c r="G48" s="340"/>
      <c r="H48" s="341" t="s">
        <v>1168</v>
      </c>
      <c r="I48" s="342">
        <v>40325</v>
      </c>
      <c r="J48" s="343">
        <v>36</v>
      </c>
      <c r="K48" s="344">
        <v>21</v>
      </c>
    </row>
    <row r="49" spans="1:11" ht="20.7" customHeight="1">
      <c r="A49" s="335">
        <v>45</v>
      </c>
      <c r="B49" s="336">
        <v>5</v>
      </c>
      <c r="C49" s="337" t="s">
        <v>49</v>
      </c>
      <c r="D49" s="338" t="s">
        <v>237</v>
      </c>
      <c r="E49" s="337" t="s">
        <v>1407</v>
      </c>
      <c r="F49" s="339" t="s">
        <v>1164</v>
      </c>
      <c r="G49" s="340"/>
      <c r="H49" s="341" t="s">
        <v>1168</v>
      </c>
      <c r="I49" s="342">
        <v>34917</v>
      </c>
      <c r="J49" s="343">
        <v>39</v>
      </c>
      <c r="K49" s="344">
        <v>21</v>
      </c>
    </row>
    <row r="50" spans="1:11">
      <c r="A50" s="335">
        <v>46</v>
      </c>
      <c r="B50" s="336">
        <v>5</v>
      </c>
      <c r="C50" s="337" t="s">
        <v>51</v>
      </c>
      <c r="D50" s="338" t="s">
        <v>206</v>
      </c>
      <c r="E50" s="337" t="s">
        <v>1408</v>
      </c>
      <c r="F50" s="339" t="s">
        <v>1164</v>
      </c>
      <c r="G50" s="340"/>
      <c r="H50" s="341" t="s">
        <v>1168</v>
      </c>
      <c r="I50" s="342">
        <v>34624</v>
      </c>
      <c r="J50" s="343">
        <v>40</v>
      </c>
      <c r="K50" s="344">
        <v>21</v>
      </c>
    </row>
    <row r="51" spans="1:11">
      <c r="A51" s="335">
        <v>47</v>
      </c>
      <c r="B51" s="336">
        <v>5</v>
      </c>
      <c r="C51" s="337" t="s">
        <v>43</v>
      </c>
      <c r="D51" s="338" t="s">
        <v>183</v>
      </c>
      <c r="E51" s="337" t="s">
        <v>1409</v>
      </c>
      <c r="F51" s="339" t="s">
        <v>1164</v>
      </c>
      <c r="G51" s="340"/>
      <c r="H51" s="341" t="s">
        <v>1168</v>
      </c>
      <c r="I51" s="342">
        <v>39006</v>
      </c>
      <c r="J51" s="343">
        <v>40</v>
      </c>
      <c r="K51" s="344">
        <v>21</v>
      </c>
    </row>
    <row r="52" spans="1:11" ht="20.7" customHeight="1">
      <c r="A52" s="335">
        <v>48</v>
      </c>
      <c r="B52" s="336">
        <v>5</v>
      </c>
      <c r="C52" s="337" t="s">
        <v>49</v>
      </c>
      <c r="D52" s="338" t="s">
        <v>236</v>
      </c>
      <c r="E52" s="337" t="s">
        <v>1410</v>
      </c>
      <c r="F52" s="339" t="s">
        <v>1164</v>
      </c>
      <c r="G52" s="340"/>
      <c r="H52" s="341" t="s">
        <v>1167</v>
      </c>
      <c r="I52" s="342">
        <v>29114</v>
      </c>
      <c r="J52" s="343">
        <v>65</v>
      </c>
      <c r="K52" s="344">
        <v>21</v>
      </c>
    </row>
    <row r="53" spans="1:11">
      <c r="A53" s="345">
        <v>49</v>
      </c>
      <c r="B53" s="346">
        <v>6</v>
      </c>
      <c r="C53" s="347" t="s">
        <v>47</v>
      </c>
      <c r="D53" s="348" t="s">
        <v>218</v>
      </c>
      <c r="E53" s="347" t="s">
        <v>1411</v>
      </c>
      <c r="F53" s="349" t="s">
        <v>1164</v>
      </c>
      <c r="G53" s="350"/>
      <c r="H53" s="351" t="s">
        <v>1168</v>
      </c>
      <c r="I53" s="352">
        <v>38627</v>
      </c>
      <c r="J53" s="353">
        <v>49</v>
      </c>
      <c r="K53" s="354">
        <v>21</v>
      </c>
    </row>
    <row r="54" spans="1:11" ht="20.7" customHeight="1">
      <c r="A54" s="345">
        <v>50</v>
      </c>
      <c r="B54" s="346">
        <v>6</v>
      </c>
      <c r="C54" s="347" t="s">
        <v>49</v>
      </c>
      <c r="D54" s="348" t="s">
        <v>235</v>
      </c>
      <c r="E54" s="347" t="s">
        <v>1412</v>
      </c>
      <c r="F54" s="349" t="s">
        <v>1164</v>
      </c>
      <c r="G54" s="350"/>
      <c r="H54" s="351" t="s">
        <v>1168</v>
      </c>
      <c r="I54" s="352">
        <v>47829</v>
      </c>
      <c r="J54" s="353">
        <v>48</v>
      </c>
      <c r="K54" s="354">
        <v>21</v>
      </c>
    </row>
    <row r="55" spans="1:11" ht="24.6" customHeight="1">
      <c r="A55" s="345">
        <v>51</v>
      </c>
      <c r="B55" s="346">
        <v>6</v>
      </c>
      <c r="C55" s="347" t="s">
        <v>85</v>
      </c>
      <c r="D55" s="348" t="s">
        <v>175</v>
      </c>
      <c r="E55" s="347" t="s">
        <v>1413</v>
      </c>
      <c r="F55" s="349" t="s">
        <v>1164</v>
      </c>
      <c r="G55" s="350"/>
      <c r="H55" s="351" t="s">
        <v>1168</v>
      </c>
      <c r="I55" s="352">
        <v>49596</v>
      </c>
      <c r="J55" s="353">
        <v>40</v>
      </c>
      <c r="K55" s="354">
        <v>21</v>
      </c>
    </row>
    <row r="56" spans="1:11">
      <c r="A56" s="345">
        <v>52</v>
      </c>
      <c r="B56" s="346">
        <v>6</v>
      </c>
      <c r="C56" s="347" t="s">
        <v>53</v>
      </c>
      <c r="D56" s="348" t="s">
        <v>167</v>
      </c>
      <c r="E56" s="347" t="s">
        <v>1414</v>
      </c>
      <c r="F56" s="349" t="s">
        <v>1164</v>
      </c>
      <c r="G56" s="350"/>
      <c r="H56" s="351" t="s">
        <v>1168</v>
      </c>
      <c r="I56" s="352">
        <v>44443</v>
      </c>
      <c r="J56" s="353">
        <v>45</v>
      </c>
      <c r="K56" s="354">
        <v>21</v>
      </c>
    </row>
    <row r="57" spans="1:11" ht="20.7" customHeight="1">
      <c r="A57" s="345">
        <v>53</v>
      </c>
      <c r="B57" s="346">
        <v>6</v>
      </c>
      <c r="C57" s="347" t="s">
        <v>49</v>
      </c>
      <c r="D57" s="348" t="s">
        <v>241</v>
      </c>
      <c r="E57" s="347" t="s">
        <v>1415</v>
      </c>
      <c r="F57" s="349" t="s">
        <v>1164</v>
      </c>
      <c r="G57" s="350"/>
      <c r="H57" s="351" t="s">
        <v>1168</v>
      </c>
      <c r="I57" s="352">
        <v>46973</v>
      </c>
      <c r="J57" s="353">
        <v>50</v>
      </c>
      <c r="K57" s="354">
        <v>21</v>
      </c>
    </row>
    <row r="58" spans="1:11">
      <c r="A58" s="345">
        <v>54</v>
      </c>
      <c r="B58" s="346">
        <v>6</v>
      </c>
      <c r="C58" s="347" t="s">
        <v>85</v>
      </c>
      <c r="D58" s="348" t="s">
        <v>177</v>
      </c>
      <c r="E58" s="347" t="s">
        <v>1416</v>
      </c>
      <c r="F58" s="349" t="s">
        <v>1164</v>
      </c>
      <c r="G58" s="350"/>
      <c r="H58" s="351" t="s">
        <v>1169</v>
      </c>
      <c r="I58" s="352">
        <v>56586</v>
      </c>
      <c r="J58" s="353">
        <v>50</v>
      </c>
      <c r="K58" s="354">
        <v>21</v>
      </c>
    </row>
    <row r="59" spans="1:11" ht="20.7" customHeight="1">
      <c r="A59" s="335">
        <v>55</v>
      </c>
      <c r="B59" s="336">
        <v>7</v>
      </c>
      <c r="C59" s="337" t="s">
        <v>43</v>
      </c>
      <c r="D59" s="338" t="s">
        <v>188</v>
      </c>
      <c r="E59" s="337" t="s">
        <v>1417</v>
      </c>
      <c r="F59" s="339" t="s">
        <v>1164</v>
      </c>
      <c r="G59" s="340"/>
      <c r="H59" s="341" t="s">
        <v>1418</v>
      </c>
      <c r="I59" s="342">
        <v>46044</v>
      </c>
      <c r="J59" s="343">
        <v>60</v>
      </c>
      <c r="K59" s="344">
        <v>21</v>
      </c>
    </row>
    <row r="60" spans="1:11">
      <c r="A60" s="335">
        <v>56</v>
      </c>
      <c r="B60" s="336">
        <v>7</v>
      </c>
      <c r="C60" s="337" t="s">
        <v>43</v>
      </c>
      <c r="D60" s="338" t="s">
        <v>181</v>
      </c>
      <c r="E60" s="337" t="s">
        <v>1419</v>
      </c>
      <c r="F60" s="339" t="s">
        <v>1164</v>
      </c>
      <c r="G60" s="340"/>
      <c r="H60" s="341" t="s">
        <v>1418</v>
      </c>
      <c r="I60" s="342">
        <v>52581</v>
      </c>
      <c r="J60" s="343">
        <v>60</v>
      </c>
      <c r="K60" s="344">
        <v>21</v>
      </c>
    </row>
    <row r="61" spans="1:11">
      <c r="A61" s="335">
        <v>57</v>
      </c>
      <c r="B61" s="336">
        <v>7</v>
      </c>
      <c r="C61" s="337" t="s">
        <v>49</v>
      </c>
      <c r="D61" s="338" t="s">
        <v>238</v>
      </c>
      <c r="E61" s="337" t="s">
        <v>1420</v>
      </c>
      <c r="F61" s="339" t="s">
        <v>1164</v>
      </c>
      <c r="G61" s="340"/>
      <c r="H61" s="341" t="s">
        <v>1168</v>
      </c>
      <c r="I61" s="342">
        <v>57737</v>
      </c>
      <c r="J61" s="343">
        <v>60</v>
      </c>
      <c r="K61" s="344">
        <v>21</v>
      </c>
    </row>
    <row r="62" spans="1:11" ht="20.7" customHeight="1">
      <c r="A62" s="335">
        <v>58</v>
      </c>
      <c r="B62" s="336">
        <v>7</v>
      </c>
      <c r="C62" s="337" t="s">
        <v>43</v>
      </c>
      <c r="D62" s="338" t="s">
        <v>180</v>
      </c>
      <c r="E62" s="337" t="s">
        <v>1421</v>
      </c>
      <c r="F62" s="339" t="s">
        <v>1164</v>
      </c>
      <c r="G62" s="340"/>
      <c r="H62" s="341" t="s">
        <v>1169</v>
      </c>
      <c r="I62" s="342">
        <v>54879</v>
      </c>
      <c r="J62" s="343">
        <v>60</v>
      </c>
      <c r="K62" s="344">
        <v>21</v>
      </c>
    </row>
    <row r="63" spans="1:11">
      <c r="A63" s="335">
        <v>59</v>
      </c>
      <c r="B63" s="336">
        <v>7</v>
      </c>
      <c r="C63" s="337" t="s">
        <v>43</v>
      </c>
      <c r="D63" s="338" t="s">
        <v>190</v>
      </c>
      <c r="E63" s="337" t="s">
        <v>1422</v>
      </c>
      <c r="F63" s="339" t="s">
        <v>1164</v>
      </c>
      <c r="G63" s="340"/>
      <c r="H63" s="341" t="s">
        <v>1168</v>
      </c>
      <c r="I63" s="342">
        <v>50944</v>
      </c>
      <c r="J63" s="343">
        <v>70</v>
      </c>
      <c r="K63" s="344">
        <v>21</v>
      </c>
    </row>
    <row r="64" spans="1:11" ht="20.7" customHeight="1">
      <c r="A64" s="335">
        <v>60</v>
      </c>
      <c r="B64" s="336">
        <v>7</v>
      </c>
      <c r="C64" s="337" t="s">
        <v>51</v>
      </c>
      <c r="D64" s="338" t="s">
        <v>199</v>
      </c>
      <c r="E64" s="337" t="s">
        <v>1423</v>
      </c>
      <c r="F64" s="339" t="s">
        <v>1164</v>
      </c>
      <c r="G64" s="340"/>
      <c r="H64" s="341" t="s">
        <v>1418</v>
      </c>
      <c r="I64" s="342">
        <v>51835</v>
      </c>
      <c r="J64" s="343">
        <v>59</v>
      </c>
      <c r="K64" s="405">
        <v>21</v>
      </c>
    </row>
    <row r="65" spans="1:11">
      <c r="A65" s="335">
        <v>61</v>
      </c>
      <c r="B65" s="336">
        <v>7</v>
      </c>
      <c r="C65" s="337" t="s">
        <v>51</v>
      </c>
      <c r="D65" s="338" t="s">
        <v>207</v>
      </c>
      <c r="E65" s="337" t="s">
        <v>1424</v>
      </c>
      <c r="F65" s="339" t="s">
        <v>1164</v>
      </c>
      <c r="G65" s="340"/>
      <c r="H65" s="341" t="s">
        <v>1170</v>
      </c>
      <c r="I65" s="342">
        <v>45974</v>
      </c>
      <c r="J65" s="343">
        <v>60</v>
      </c>
      <c r="K65" s="405">
        <v>21</v>
      </c>
    </row>
    <row r="66" spans="1:11">
      <c r="A66" s="345">
        <v>62</v>
      </c>
      <c r="B66" s="346">
        <v>8</v>
      </c>
      <c r="C66" s="347" t="s">
        <v>53</v>
      </c>
      <c r="D66" s="348" t="s">
        <v>168</v>
      </c>
      <c r="E66" s="347" t="s">
        <v>1425</v>
      </c>
      <c r="F66" s="349" t="s">
        <v>1164</v>
      </c>
      <c r="G66" s="350"/>
      <c r="H66" s="351" t="s">
        <v>1418</v>
      </c>
      <c r="I66" s="352">
        <v>52529</v>
      </c>
      <c r="J66" s="353">
        <v>79</v>
      </c>
      <c r="K66" s="354">
        <v>17</v>
      </c>
    </row>
    <row r="67" spans="1:11" ht="20.7" customHeight="1">
      <c r="A67" s="345">
        <v>63</v>
      </c>
      <c r="B67" s="346">
        <v>8</v>
      </c>
      <c r="C67" s="347" t="s">
        <v>47</v>
      </c>
      <c r="D67" s="348" t="s">
        <v>225</v>
      </c>
      <c r="E67" s="347" t="s">
        <v>1426</v>
      </c>
      <c r="F67" s="349" t="s">
        <v>1164</v>
      </c>
      <c r="G67" s="350"/>
      <c r="H67" s="351" t="s">
        <v>1169</v>
      </c>
      <c r="I67" s="352">
        <v>56657</v>
      </c>
      <c r="J67" s="353">
        <v>82</v>
      </c>
      <c r="K67" s="354">
        <v>17</v>
      </c>
    </row>
    <row r="68" spans="1:11">
      <c r="A68" s="345">
        <v>64</v>
      </c>
      <c r="B68" s="346">
        <v>8</v>
      </c>
      <c r="C68" s="347" t="s">
        <v>85</v>
      </c>
      <c r="D68" s="348" t="s">
        <v>174</v>
      </c>
      <c r="E68" s="347" t="s">
        <v>1427</v>
      </c>
      <c r="F68" s="349" t="s">
        <v>1164</v>
      </c>
      <c r="G68" s="350"/>
      <c r="H68" s="351" t="s">
        <v>1169</v>
      </c>
      <c r="I68" s="352">
        <v>73733</v>
      </c>
      <c r="J68" s="353">
        <v>70</v>
      </c>
      <c r="K68" s="354">
        <v>17</v>
      </c>
    </row>
    <row r="69" spans="1:11">
      <c r="A69" s="345">
        <v>65</v>
      </c>
      <c r="B69" s="346">
        <v>8</v>
      </c>
      <c r="C69" s="347" t="s">
        <v>47</v>
      </c>
      <c r="D69" s="348" t="s">
        <v>226</v>
      </c>
      <c r="E69" s="347" t="s">
        <v>1428</v>
      </c>
      <c r="F69" s="349" t="s">
        <v>1164</v>
      </c>
      <c r="G69" s="350"/>
      <c r="H69" s="351" t="s">
        <v>1169</v>
      </c>
      <c r="I69" s="352">
        <v>56659</v>
      </c>
      <c r="J69" s="353">
        <v>82</v>
      </c>
      <c r="K69" s="354">
        <v>17</v>
      </c>
    </row>
    <row r="70" spans="1:11" ht="20.7" customHeight="1">
      <c r="A70" s="362">
        <v>66</v>
      </c>
      <c r="B70" s="363">
        <v>8</v>
      </c>
      <c r="C70" s="364" t="s">
        <v>47</v>
      </c>
      <c r="D70" s="365" t="s">
        <v>221</v>
      </c>
      <c r="E70" s="364" t="s">
        <v>1429</v>
      </c>
      <c r="F70" s="366" t="s">
        <v>1164</v>
      </c>
      <c r="G70" s="367"/>
      <c r="H70" s="368" t="s">
        <v>1171</v>
      </c>
      <c r="I70" s="369">
        <v>40714</v>
      </c>
      <c r="J70" s="370">
        <v>120</v>
      </c>
      <c r="K70" s="371">
        <v>17</v>
      </c>
    </row>
    <row r="71" spans="1:11" ht="20.7" customHeight="1">
      <c r="A71" s="362">
        <v>67</v>
      </c>
      <c r="B71" s="363">
        <v>8</v>
      </c>
      <c r="C71" s="364" t="s">
        <v>47</v>
      </c>
      <c r="D71" s="365" t="s">
        <v>220</v>
      </c>
      <c r="E71" s="364" t="s">
        <v>1430</v>
      </c>
      <c r="F71" s="366" t="s">
        <v>1164</v>
      </c>
      <c r="G71" s="367"/>
      <c r="H71" s="368" t="s">
        <v>1169</v>
      </c>
      <c r="I71" s="369">
        <v>58453</v>
      </c>
      <c r="J71" s="370">
        <v>90</v>
      </c>
      <c r="K71" s="371">
        <v>17</v>
      </c>
    </row>
    <row r="72" spans="1:11" ht="20.7" customHeight="1">
      <c r="A72" s="362">
        <v>68</v>
      </c>
      <c r="B72" s="363">
        <v>8</v>
      </c>
      <c r="C72" s="364" t="s">
        <v>49</v>
      </c>
      <c r="D72" s="365" t="s">
        <v>239</v>
      </c>
      <c r="E72" s="364" t="s">
        <v>1431</v>
      </c>
      <c r="F72" s="366" t="s">
        <v>1164</v>
      </c>
      <c r="G72" s="367"/>
      <c r="H72" s="368" t="s">
        <v>1170</v>
      </c>
      <c r="I72" s="369">
        <v>57408</v>
      </c>
      <c r="J72" s="370">
        <v>90</v>
      </c>
      <c r="K72" s="371">
        <v>17</v>
      </c>
    </row>
    <row r="73" spans="1:11" ht="20.7" customHeight="1">
      <c r="A73" s="335">
        <v>69</v>
      </c>
      <c r="B73" s="336">
        <v>9</v>
      </c>
      <c r="C73" s="337" t="s">
        <v>53</v>
      </c>
      <c r="D73" s="338" t="s">
        <v>169</v>
      </c>
      <c r="E73" s="337" t="s">
        <v>1432</v>
      </c>
      <c r="F73" s="339" t="s">
        <v>1164</v>
      </c>
      <c r="G73" s="340"/>
      <c r="H73" s="341" t="s">
        <v>1171</v>
      </c>
      <c r="I73" s="342">
        <v>56869</v>
      </c>
      <c r="J73" s="343">
        <v>130</v>
      </c>
      <c r="K73" s="344">
        <v>17</v>
      </c>
    </row>
    <row r="74" spans="1:11" ht="20.7" customHeight="1">
      <c r="A74" s="335">
        <v>70</v>
      </c>
      <c r="B74" s="336">
        <v>9</v>
      </c>
      <c r="C74" s="337" t="s">
        <v>85</v>
      </c>
      <c r="D74" s="338" t="s">
        <v>176</v>
      </c>
      <c r="E74" s="337" t="s">
        <v>1433</v>
      </c>
      <c r="F74" s="339" t="s">
        <v>1164</v>
      </c>
      <c r="G74" s="340"/>
      <c r="H74" s="341" t="s">
        <v>1170</v>
      </c>
      <c r="I74" s="342">
        <v>86522</v>
      </c>
      <c r="J74" s="343">
        <v>96</v>
      </c>
      <c r="K74" s="344">
        <v>17</v>
      </c>
    </row>
    <row r="75" spans="1:11" ht="24.6" customHeight="1">
      <c r="A75" s="335">
        <v>71</v>
      </c>
      <c r="B75" s="336">
        <v>9</v>
      </c>
      <c r="C75" s="337" t="s">
        <v>45</v>
      </c>
      <c r="D75" s="338" t="s">
        <v>211</v>
      </c>
      <c r="E75" s="337" t="s">
        <v>1434</v>
      </c>
      <c r="F75" s="339" t="s">
        <v>1164</v>
      </c>
      <c r="G75" s="340"/>
      <c r="H75" s="341" t="s">
        <v>1171</v>
      </c>
      <c r="I75" s="342">
        <v>63592</v>
      </c>
      <c r="J75" s="343">
        <v>120</v>
      </c>
      <c r="K75" s="344">
        <v>17</v>
      </c>
    </row>
    <row r="76" spans="1:11" ht="20.7" customHeight="1">
      <c r="A76" s="335">
        <v>72</v>
      </c>
      <c r="B76" s="336">
        <v>9</v>
      </c>
      <c r="C76" s="337" t="s">
        <v>43</v>
      </c>
      <c r="D76" s="338" t="s">
        <v>191</v>
      </c>
      <c r="E76" s="337" t="s">
        <v>1435</v>
      </c>
      <c r="F76" s="339" t="s">
        <v>1164</v>
      </c>
      <c r="G76" s="340"/>
      <c r="H76" s="341" t="s">
        <v>1171</v>
      </c>
      <c r="I76" s="342">
        <v>95059</v>
      </c>
      <c r="J76" s="343">
        <v>126</v>
      </c>
      <c r="K76" s="344">
        <v>17</v>
      </c>
    </row>
    <row r="77" spans="1:11">
      <c r="A77" s="335">
        <v>73</v>
      </c>
      <c r="B77" s="336">
        <v>9</v>
      </c>
      <c r="C77" s="337" t="s">
        <v>49</v>
      </c>
      <c r="D77" s="338" t="s">
        <v>242</v>
      </c>
      <c r="E77" s="337" t="s">
        <v>1436</v>
      </c>
      <c r="F77" s="339" t="s">
        <v>1164</v>
      </c>
      <c r="G77" s="340"/>
      <c r="H77" s="341" t="s">
        <v>1171</v>
      </c>
      <c r="I77" s="342">
        <v>64900</v>
      </c>
      <c r="J77" s="343">
        <v>171</v>
      </c>
      <c r="K77" s="344">
        <v>17</v>
      </c>
    </row>
    <row r="78" spans="1:11">
      <c r="A78" s="335">
        <v>74</v>
      </c>
      <c r="B78" s="336">
        <v>9</v>
      </c>
      <c r="C78" s="337" t="s">
        <v>51</v>
      </c>
      <c r="D78" s="338" t="s">
        <v>203</v>
      </c>
      <c r="E78" s="337" t="s">
        <v>1437</v>
      </c>
      <c r="F78" s="339" t="s">
        <v>1164</v>
      </c>
      <c r="G78" s="340"/>
      <c r="H78" s="341" t="s">
        <v>1171</v>
      </c>
      <c r="I78" s="342">
        <v>93277</v>
      </c>
      <c r="J78" s="343">
        <v>120</v>
      </c>
      <c r="K78" s="344">
        <v>17</v>
      </c>
    </row>
    <row r="79" spans="1:11">
      <c r="A79" s="345">
        <v>75</v>
      </c>
      <c r="B79" s="346">
        <v>10</v>
      </c>
      <c r="C79" s="347" t="s">
        <v>43</v>
      </c>
      <c r="D79" s="348" t="s">
        <v>184</v>
      </c>
      <c r="E79" s="347" t="s">
        <v>1438</v>
      </c>
      <c r="F79" s="349" t="s">
        <v>1164</v>
      </c>
      <c r="G79" s="350"/>
      <c r="H79" s="351" t="s">
        <v>1171</v>
      </c>
      <c r="I79" s="352">
        <v>98225</v>
      </c>
      <c r="J79" s="353">
        <v>147</v>
      </c>
      <c r="K79" s="354">
        <v>17</v>
      </c>
    </row>
    <row r="80" spans="1:11">
      <c r="A80" s="345">
        <v>76</v>
      </c>
      <c r="B80" s="346">
        <v>10</v>
      </c>
      <c r="C80" s="347" t="s">
        <v>43</v>
      </c>
      <c r="D80" s="348" t="s">
        <v>196</v>
      </c>
      <c r="E80" s="347" t="s">
        <v>1439</v>
      </c>
      <c r="F80" s="349" t="s">
        <v>1164</v>
      </c>
      <c r="G80" s="350"/>
      <c r="H80" s="351" t="s">
        <v>1171</v>
      </c>
      <c r="I80" s="352">
        <v>109079</v>
      </c>
      <c r="J80" s="353">
        <v>138</v>
      </c>
      <c r="K80" s="354">
        <v>17</v>
      </c>
    </row>
    <row r="81" spans="1:11">
      <c r="A81" s="345">
        <v>77</v>
      </c>
      <c r="B81" s="346">
        <v>10</v>
      </c>
      <c r="C81" s="347" t="s">
        <v>43</v>
      </c>
      <c r="D81" s="348" t="s">
        <v>189</v>
      </c>
      <c r="E81" s="347" t="s">
        <v>1440</v>
      </c>
      <c r="F81" s="349" t="s">
        <v>1164</v>
      </c>
      <c r="G81" s="350"/>
      <c r="H81" s="351" t="s">
        <v>1171</v>
      </c>
      <c r="I81" s="352">
        <v>92875</v>
      </c>
      <c r="J81" s="353">
        <v>294</v>
      </c>
      <c r="K81" s="354">
        <v>17</v>
      </c>
    </row>
    <row r="82" spans="1:11">
      <c r="A82" s="335">
        <v>78</v>
      </c>
      <c r="B82" s="336">
        <v>11</v>
      </c>
      <c r="C82" s="337" t="s">
        <v>45</v>
      </c>
      <c r="D82" s="338" t="s">
        <v>214</v>
      </c>
      <c r="E82" s="337" t="s">
        <v>1441</v>
      </c>
      <c r="F82" s="339" t="s">
        <v>1172</v>
      </c>
      <c r="G82" s="340"/>
      <c r="H82" s="341" t="s">
        <v>1173</v>
      </c>
      <c r="I82" s="342">
        <v>73893</v>
      </c>
      <c r="J82" s="343">
        <v>266</v>
      </c>
      <c r="K82" s="344">
        <v>17</v>
      </c>
    </row>
    <row r="83" spans="1:11">
      <c r="A83" s="335">
        <v>79</v>
      </c>
      <c r="B83" s="336">
        <v>11</v>
      </c>
      <c r="C83" s="337" t="s">
        <v>47</v>
      </c>
      <c r="D83" s="338" t="s">
        <v>223</v>
      </c>
      <c r="E83" s="337" t="s">
        <v>1442</v>
      </c>
      <c r="F83" s="339" t="s">
        <v>1172</v>
      </c>
      <c r="G83" s="340"/>
      <c r="H83" s="341" t="s">
        <v>1173</v>
      </c>
      <c r="I83" s="342">
        <v>99901</v>
      </c>
      <c r="J83" s="343">
        <v>286</v>
      </c>
      <c r="K83" s="344">
        <v>17</v>
      </c>
    </row>
    <row r="84" spans="1:11">
      <c r="A84" s="335">
        <v>80</v>
      </c>
      <c r="B84" s="336">
        <v>11</v>
      </c>
      <c r="C84" s="337" t="s">
        <v>53</v>
      </c>
      <c r="D84" s="338" t="s">
        <v>166</v>
      </c>
      <c r="E84" s="337" t="s">
        <v>1443</v>
      </c>
      <c r="F84" s="339" t="s">
        <v>1172</v>
      </c>
      <c r="G84" s="340"/>
      <c r="H84" s="341" t="s">
        <v>1174</v>
      </c>
      <c r="I84" s="342">
        <v>99205</v>
      </c>
      <c r="J84" s="343">
        <v>279</v>
      </c>
      <c r="K84" s="344">
        <v>17</v>
      </c>
    </row>
    <row r="85" spans="1:11">
      <c r="A85" s="335">
        <v>81</v>
      </c>
      <c r="B85" s="336">
        <v>11</v>
      </c>
      <c r="C85" s="337" t="s">
        <v>43</v>
      </c>
      <c r="D85" s="338" t="s">
        <v>182</v>
      </c>
      <c r="E85" s="337" t="s">
        <v>1444</v>
      </c>
      <c r="F85" s="339" t="s">
        <v>1172</v>
      </c>
      <c r="G85" s="340"/>
      <c r="H85" s="341" t="s">
        <v>1174</v>
      </c>
      <c r="I85" s="342">
        <v>96134</v>
      </c>
      <c r="J85" s="343">
        <v>296</v>
      </c>
      <c r="K85" s="344">
        <v>17</v>
      </c>
    </row>
    <row r="86" spans="1:11">
      <c r="A86" s="335">
        <v>82</v>
      </c>
      <c r="B86" s="336">
        <v>11</v>
      </c>
      <c r="C86" s="337" t="s">
        <v>47</v>
      </c>
      <c r="D86" s="338" t="s">
        <v>231</v>
      </c>
      <c r="E86" s="337" t="s">
        <v>1445</v>
      </c>
      <c r="F86" s="339" t="s">
        <v>1172</v>
      </c>
      <c r="G86" s="340"/>
      <c r="H86" s="341" t="s">
        <v>1174</v>
      </c>
      <c r="I86" s="342">
        <v>132346</v>
      </c>
      <c r="J86" s="343">
        <v>276</v>
      </c>
      <c r="K86" s="344">
        <v>17</v>
      </c>
    </row>
    <row r="87" spans="1:11">
      <c r="A87" s="345">
        <v>83</v>
      </c>
      <c r="B87" s="346">
        <v>12</v>
      </c>
      <c r="C87" s="347" t="s">
        <v>85</v>
      </c>
      <c r="D87" s="348" t="s">
        <v>173</v>
      </c>
      <c r="E87" s="347" t="s">
        <v>1446</v>
      </c>
      <c r="F87" s="349" t="s">
        <v>1172</v>
      </c>
      <c r="G87" s="355"/>
      <c r="H87" s="356" t="s">
        <v>1174</v>
      </c>
      <c r="I87" s="357">
        <v>134003</v>
      </c>
      <c r="J87" s="358">
        <v>386</v>
      </c>
      <c r="K87" s="354">
        <v>14</v>
      </c>
    </row>
    <row r="88" spans="1:11">
      <c r="A88" s="345">
        <v>84</v>
      </c>
      <c r="B88" s="346">
        <v>12</v>
      </c>
      <c r="C88" s="347" t="s">
        <v>49</v>
      </c>
      <c r="D88" s="348" t="s">
        <v>233</v>
      </c>
      <c r="E88" s="347" t="s">
        <v>1447</v>
      </c>
      <c r="F88" s="349" t="s">
        <v>1172</v>
      </c>
      <c r="G88" s="350"/>
      <c r="H88" s="351" t="s">
        <v>1174</v>
      </c>
      <c r="I88" s="352">
        <v>148180</v>
      </c>
      <c r="J88" s="353">
        <v>392</v>
      </c>
      <c r="K88" s="354">
        <v>14</v>
      </c>
    </row>
    <row r="89" spans="1:11">
      <c r="A89" s="345">
        <v>85</v>
      </c>
      <c r="B89" s="346">
        <v>12</v>
      </c>
      <c r="C89" s="347" t="s">
        <v>45</v>
      </c>
      <c r="D89" s="348" t="s">
        <v>210</v>
      </c>
      <c r="E89" s="347" t="s">
        <v>1448</v>
      </c>
      <c r="F89" s="349" t="s">
        <v>1172</v>
      </c>
      <c r="G89" s="350"/>
      <c r="H89" s="351" t="s">
        <v>1175</v>
      </c>
      <c r="I89" s="352">
        <v>150894</v>
      </c>
      <c r="J89" s="353">
        <v>420</v>
      </c>
      <c r="K89" s="354">
        <v>14</v>
      </c>
    </row>
    <row r="90" spans="1:11">
      <c r="A90" s="345">
        <v>86</v>
      </c>
      <c r="B90" s="346">
        <v>12</v>
      </c>
      <c r="C90" s="347" t="s">
        <v>51</v>
      </c>
      <c r="D90" s="348" t="s">
        <v>197</v>
      </c>
      <c r="E90" s="347" t="s">
        <v>1449</v>
      </c>
      <c r="F90" s="349" t="s">
        <v>1172</v>
      </c>
      <c r="G90" s="350"/>
      <c r="H90" s="351" t="s">
        <v>1175</v>
      </c>
      <c r="I90" s="352">
        <v>142078</v>
      </c>
      <c r="J90" s="353">
        <v>532</v>
      </c>
      <c r="K90" s="354">
        <v>14</v>
      </c>
    </row>
    <row r="91" spans="1:11">
      <c r="A91" s="335">
        <v>87</v>
      </c>
      <c r="B91" s="336">
        <v>13</v>
      </c>
      <c r="C91" s="337" t="s">
        <v>47</v>
      </c>
      <c r="D91" s="338" t="s">
        <v>217</v>
      </c>
      <c r="E91" s="337" t="s">
        <v>1450</v>
      </c>
      <c r="F91" s="339" t="s">
        <v>1176</v>
      </c>
      <c r="G91" s="340"/>
      <c r="H91" s="341" t="s">
        <v>1177</v>
      </c>
      <c r="I91" s="342">
        <v>215801</v>
      </c>
      <c r="J91" s="343">
        <v>910</v>
      </c>
      <c r="K91" s="344">
        <v>14</v>
      </c>
    </row>
    <row r="92" spans="1:11">
      <c r="A92" s="335">
        <v>88</v>
      </c>
      <c r="B92" s="336">
        <v>13</v>
      </c>
      <c r="C92" s="337" t="s">
        <v>43</v>
      </c>
      <c r="D92" s="338" t="s">
        <v>179</v>
      </c>
      <c r="E92" s="337" t="s">
        <v>1451</v>
      </c>
      <c r="F92" s="339" t="s">
        <v>1176</v>
      </c>
      <c r="G92" s="340"/>
      <c r="H92" s="341" t="s">
        <v>1178</v>
      </c>
      <c r="I92" s="342">
        <v>379668</v>
      </c>
      <c r="J92" s="343">
        <v>1155</v>
      </c>
      <c r="K92" s="344">
        <v>14</v>
      </c>
    </row>
  </sheetData>
  <autoFilter ref="A3:K92"/>
  <mergeCells count="12">
    <mergeCell ref="J3:J4"/>
    <mergeCell ref="K3:K4"/>
    <mergeCell ref="B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62992125984251968" right="0.23622047244094491" top="0.74803149606299213" bottom="0.74803149606299213" header="0.31496062992125984" footer="0.31496062992125984"/>
  <pageSetup paperSize="9" scale="68" orientation="portrait" r:id="rId1"/>
  <headerFooter>
    <oddFooter>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B27"/>
  <sheetViews>
    <sheetView topLeftCell="A4" zoomScaleNormal="100" workbookViewId="0">
      <selection activeCell="D13" sqref="D13"/>
    </sheetView>
  </sheetViews>
  <sheetFormatPr defaultRowHeight="27"/>
  <cols>
    <col min="1" max="1" width="7.44140625" style="381" customWidth="1"/>
    <col min="2" max="2" width="20.6640625" style="383" customWidth="1"/>
    <col min="3" max="3" width="38.5546875" style="372" customWidth="1"/>
    <col min="4" max="4" width="118.44140625" style="372" customWidth="1"/>
    <col min="5" max="28" width="8.6640625" style="372"/>
    <col min="29" max="16384" width="8.88671875" style="373"/>
  </cols>
  <sheetData>
    <row r="1" spans="1:28">
      <c r="A1" s="416" t="s">
        <v>245</v>
      </c>
      <c r="B1" s="416"/>
      <c r="C1" s="416"/>
      <c r="D1" s="416"/>
    </row>
    <row r="2" spans="1:28">
      <c r="A2" s="374" t="s">
        <v>1</v>
      </c>
      <c r="B2" s="382" t="s">
        <v>246</v>
      </c>
      <c r="C2" s="374" t="s">
        <v>131</v>
      </c>
      <c r="D2" s="374" t="s">
        <v>4</v>
      </c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/>
      <c r="AB2" s="375"/>
    </row>
    <row r="3" spans="1:28" ht="54">
      <c r="A3" s="376">
        <v>1</v>
      </c>
      <c r="B3" s="378" t="s">
        <v>133</v>
      </c>
      <c r="C3" s="378" t="s">
        <v>247</v>
      </c>
      <c r="D3" s="378" t="s">
        <v>248</v>
      </c>
    </row>
    <row r="4" spans="1:28" ht="81">
      <c r="A4" s="376">
        <v>2</v>
      </c>
      <c r="B4" s="378" t="s">
        <v>249</v>
      </c>
      <c r="C4" s="378" t="s">
        <v>250</v>
      </c>
      <c r="D4" s="378" t="s">
        <v>251</v>
      </c>
    </row>
    <row r="5" spans="1:28" ht="81">
      <c r="A5" s="376">
        <v>3</v>
      </c>
      <c r="B5" s="378" t="s">
        <v>135</v>
      </c>
      <c r="C5" s="378" t="s">
        <v>252</v>
      </c>
      <c r="D5" s="378" t="s">
        <v>253</v>
      </c>
    </row>
    <row r="6" spans="1:28" ht="54">
      <c r="A6" s="376">
        <v>4</v>
      </c>
      <c r="B6" s="378" t="s">
        <v>136</v>
      </c>
      <c r="C6" s="378" t="s">
        <v>254</v>
      </c>
      <c r="D6" s="378" t="s">
        <v>255</v>
      </c>
    </row>
    <row r="7" spans="1:28" ht="54">
      <c r="A7" s="376">
        <v>5</v>
      </c>
      <c r="B7" s="378" t="s">
        <v>137</v>
      </c>
      <c r="C7" s="378" t="s">
        <v>256</v>
      </c>
      <c r="D7" s="378" t="s">
        <v>257</v>
      </c>
    </row>
    <row r="8" spans="1:28" ht="54">
      <c r="A8" s="376">
        <v>6</v>
      </c>
      <c r="B8" s="378" t="s">
        <v>138</v>
      </c>
      <c r="C8" s="378" t="s">
        <v>258</v>
      </c>
      <c r="D8" s="378" t="s">
        <v>259</v>
      </c>
    </row>
    <row r="9" spans="1:28" ht="54">
      <c r="A9" s="376">
        <v>7</v>
      </c>
      <c r="B9" s="378" t="s">
        <v>139</v>
      </c>
      <c r="C9" s="378" t="s">
        <v>260</v>
      </c>
      <c r="D9" s="378" t="s">
        <v>261</v>
      </c>
    </row>
    <row r="11" spans="1:28">
      <c r="A11" s="416" t="s">
        <v>0</v>
      </c>
      <c r="B11" s="416"/>
      <c r="C11" s="416"/>
      <c r="D11" s="416"/>
    </row>
    <row r="12" spans="1:28">
      <c r="A12" s="374" t="s">
        <v>1</v>
      </c>
      <c r="B12" s="382" t="s">
        <v>2</v>
      </c>
      <c r="C12" s="374" t="s">
        <v>3</v>
      </c>
      <c r="D12" s="374" t="s">
        <v>4</v>
      </c>
      <c r="E12" s="375"/>
      <c r="F12" s="375"/>
      <c r="G12" s="375"/>
      <c r="H12" s="375"/>
      <c r="I12" s="375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</row>
    <row r="13" spans="1:28" ht="54">
      <c r="A13" s="376">
        <v>1</v>
      </c>
      <c r="B13" s="378" t="s">
        <v>5</v>
      </c>
      <c r="C13" s="377" t="s">
        <v>6</v>
      </c>
      <c r="D13" s="378" t="s">
        <v>7</v>
      </c>
    </row>
    <row r="14" spans="1:28" ht="54">
      <c r="A14" s="376">
        <v>2</v>
      </c>
      <c r="B14" s="378" t="s">
        <v>8</v>
      </c>
      <c r="C14" s="377" t="s">
        <v>9</v>
      </c>
      <c r="D14" s="378" t="s">
        <v>10</v>
      </c>
    </row>
    <row r="15" spans="1:28" ht="54">
      <c r="A15" s="376">
        <v>3</v>
      </c>
      <c r="B15" s="378" t="s">
        <v>11</v>
      </c>
      <c r="C15" s="377" t="s">
        <v>12</v>
      </c>
      <c r="D15" s="378" t="s">
        <v>13</v>
      </c>
    </row>
    <row r="16" spans="1:28" ht="54">
      <c r="A16" s="376">
        <v>4</v>
      </c>
      <c r="B16" s="378" t="s">
        <v>14</v>
      </c>
      <c r="C16" s="377" t="s">
        <v>15</v>
      </c>
      <c r="D16" s="378" t="s">
        <v>16</v>
      </c>
    </row>
    <row r="17" spans="1:4" ht="54">
      <c r="A17" s="376">
        <v>5</v>
      </c>
      <c r="B17" s="378" t="s">
        <v>17</v>
      </c>
      <c r="C17" s="377" t="s">
        <v>18</v>
      </c>
      <c r="D17" s="378" t="s">
        <v>19</v>
      </c>
    </row>
    <row r="18" spans="1:4" ht="54">
      <c r="A18" s="376">
        <v>6</v>
      </c>
      <c r="B18" s="378" t="s">
        <v>20</v>
      </c>
      <c r="C18" s="377" t="s">
        <v>21</v>
      </c>
      <c r="D18" s="378" t="s">
        <v>22</v>
      </c>
    </row>
    <row r="19" spans="1:4" ht="54">
      <c r="A19" s="376">
        <v>7</v>
      </c>
      <c r="B19" s="378" t="s">
        <v>23</v>
      </c>
      <c r="C19" s="377" t="s">
        <v>24</v>
      </c>
      <c r="D19" s="378" t="s">
        <v>25</v>
      </c>
    </row>
    <row r="20" spans="1:4" ht="54">
      <c r="A20" s="376">
        <v>8</v>
      </c>
      <c r="B20" s="378" t="s">
        <v>26</v>
      </c>
      <c r="C20" s="377" t="s">
        <v>27</v>
      </c>
      <c r="D20" s="378" t="s">
        <v>28</v>
      </c>
    </row>
    <row r="21" spans="1:4" ht="54">
      <c r="A21" s="376">
        <v>9</v>
      </c>
      <c r="B21" s="378" t="s">
        <v>29</v>
      </c>
      <c r="C21" s="377" t="s">
        <v>30</v>
      </c>
      <c r="D21" s="378" t="s">
        <v>31</v>
      </c>
    </row>
    <row r="22" spans="1:4" ht="54">
      <c r="A22" s="376">
        <v>10</v>
      </c>
      <c r="B22" s="378" t="s">
        <v>32</v>
      </c>
      <c r="C22" s="377" t="s">
        <v>33</v>
      </c>
      <c r="D22" s="378" t="s">
        <v>34</v>
      </c>
    </row>
    <row r="23" spans="1:4" ht="54">
      <c r="A23" s="376">
        <v>11</v>
      </c>
      <c r="B23" s="378" t="s">
        <v>35</v>
      </c>
      <c r="C23" s="377" t="s">
        <v>36</v>
      </c>
      <c r="D23" s="378" t="s">
        <v>37</v>
      </c>
    </row>
    <row r="24" spans="1:4" ht="54">
      <c r="A24" s="376">
        <v>12</v>
      </c>
      <c r="B24" s="378" t="s">
        <v>38</v>
      </c>
      <c r="C24" s="377" t="s">
        <v>39</v>
      </c>
      <c r="D24" s="378" t="s">
        <v>40</v>
      </c>
    </row>
    <row r="26" spans="1:4">
      <c r="A26" s="379" t="s">
        <v>1452</v>
      </c>
    </row>
    <row r="27" spans="1:4" ht="135">
      <c r="A27" s="380" t="s">
        <v>263</v>
      </c>
      <c r="B27" s="383" t="s">
        <v>262</v>
      </c>
    </row>
  </sheetData>
  <mergeCells count="2">
    <mergeCell ref="A1:D1"/>
    <mergeCell ref="A11:D11"/>
  </mergeCells>
  <pageMargins left="0.31496062992125984" right="0.31496062992125984" top="0.35433070866141736" bottom="0.35433070866141736" header="0.11811023622047245" footer="0.11811023622047245"/>
  <pageSetup paperSize="9" scale="64" orientation="landscape" verticalDpi="0" r:id="rId1"/>
  <rowBreaks count="2" manualBreakCount="2">
    <brk id="10" max="16383" man="1"/>
    <brk id="18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94"/>
  <sheetViews>
    <sheetView zoomScale="60" zoomScaleNormal="60" workbookViewId="0">
      <pane ySplit="4" topLeftCell="A5" activePane="bottomLeft" state="frozen"/>
      <selection activeCell="D1" sqref="D1"/>
      <selection pane="bottomLeft" activeCell="L2" sqref="L1:L1048576"/>
    </sheetView>
  </sheetViews>
  <sheetFormatPr defaultColWidth="8.88671875" defaultRowHeight="24.6"/>
  <cols>
    <col min="1" max="1" width="11.44140625" style="266" customWidth="1"/>
    <col min="2" max="2" width="13.6640625" style="258" customWidth="1"/>
    <col min="3" max="3" width="15.5546875" style="258" customWidth="1"/>
    <col min="4" max="4" width="19.44140625" style="271" customWidth="1"/>
    <col min="5" max="5" width="11.77734375" style="271" customWidth="1"/>
    <col min="6" max="6" width="20.109375" style="271" customWidth="1"/>
    <col min="7" max="7" width="18.21875" style="288" customWidth="1"/>
    <col min="8" max="8" width="17.21875" style="289" customWidth="1"/>
    <col min="9" max="9" width="21.5546875" style="302" customWidth="1"/>
    <col min="10" max="10" width="19.109375" style="302" customWidth="1"/>
    <col min="11" max="11" width="19.109375" style="290" customWidth="1"/>
    <col min="12" max="12" width="20.33203125" style="271" customWidth="1"/>
    <col min="13" max="13" width="20.6640625" style="310" customWidth="1"/>
    <col min="14" max="14" width="8.88671875" style="267" customWidth="1"/>
    <col min="15" max="16384" width="8.88671875" style="267"/>
  </cols>
  <sheetData>
    <row r="1" spans="1:13">
      <c r="B1" s="417" t="s">
        <v>1350</v>
      </c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</row>
    <row r="2" spans="1:13" ht="18" customHeight="1">
      <c r="A2" s="418"/>
      <c r="B2" s="418"/>
      <c r="C2" s="418"/>
      <c r="D2" s="418"/>
      <c r="E2" s="418"/>
      <c r="F2" s="418"/>
      <c r="G2" s="268"/>
      <c r="H2" s="269"/>
      <c r="I2" s="297" t="s">
        <v>270</v>
      </c>
      <c r="J2" s="297" t="s">
        <v>269</v>
      </c>
      <c r="K2" s="270" t="s">
        <v>268</v>
      </c>
      <c r="L2" s="266" t="s">
        <v>1320</v>
      </c>
      <c r="M2" s="311" t="s">
        <v>1325</v>
      </c>
    </row>
    <row r="3" spans="1:13" s="272" customFormat="1" ht="25.2" customHeight="1">
      <c r="A3" s="422" t="s">
        <v>1324</v>
      </c>
      <c r="B3" s="422" t="s">
        <v>1323</v>
      </c>
      <c r="C3" s="425" t="s">
        <v>275</v>
      </c>
      <c r="D3" s="425" t="s">
        <v>41</v>
      </c>
      <c r="E3" s="425" t="s">
        <v>160</v>
      </c>
      <c r="F3" s="425" t="s">
        <v>42</v>
      </c>
      <c r="G3" s="419" t="s">
        <v>273</v>
      </c>
      <c r="H3" s="420"/>
      <c r="I3" s="420"/>
      <c r="J3" s="420"/>
      <c r="K3" s="421"/>
      <c r="L3" s="259" t="s">
        <v>272</v>
      </c>
      <c r="M3" s="304" t="s">
        <v>271</v>
      </c>
    </row>
    <row r="4" spans="1:13" s="272" customFormat="1" ht="46.2" customHeight="1">
      <c r="A4" s="423"/>
      <c r="B4" s="424"/>
      <c r="C4" s="426"/>
      <c r="D4" s="426"/>
      <c r="E4" s="426"/>
      <c r="F4" s="426"/>
      <c r="G4" s="260" t="s">
        <v>274</v>
      </c>
      <c r="H4" s="261" t="s">
        <v>1347</v>
      </c>
      <c r="I4" s="303" t="s">
        <v>270</v>
      </c>
      <c r="J4" s="298" t="s">
        <v>269</v>
      </c>
      <c r="K4" s="262" t="s">
        <v>268</v>
      </c>
      <c r="L4" s="263" t="s">
        <v>267</v>
      </c>
      <c r="M4" s="305" t="s">
        <v>1346</v>
      </c>
    </row>
    <row r="5" spans="1:13">
      <c r="A5" s="273">
        <v>72</v>
      </c>
      <c r="B5" s="274">
        <v>1</v>
      </c>
      <c r="C5" s="274">
        <v>1</v>
      </c>
      <c r="D5" s="330" t="s">
        <v>43</v>
      </c>
      <c r="E5" s="326">
        <v>11016</v>
      </c>
      <c r="F5" s="275" t="s">
        <v>44</v>
      </c>
      <c r="G5" s="276">
        <v>4283</v>
      </c>
      <c r="H5" s="277">
        <v>3920</v>
      </c>
      <c r="I5" s="295">
        <v>310</v>
      </c>
      <c r="J5" s="295">
        <v>402</v>
      </c>
      <c r="K5" s="295">
        <f t="shared" ref="K5:K36" si="0">G5-(H5+I5+J5)</f>
        <v>-349</v>
      </c>
      <c r="L5" s="293">
        <v>16255</v>
      </c>
      <c r="M5" s="306">
        <v>414.262</v>
      </c>
    </row>
    <row r="6" spans="1:13">
      <c r="A6" s="273">
        <v>41</v>
      </c>
      <c r="B6" s="264">
        <v>2</v>
      </c>
      <c r="C6" s="264">
        <v>1</v>
      </c>
      <c r="D6" s="278" t="s">
        <v>47</v>
      </c>
      <c r="E6" s="327" t="s">
        <v>158</v>
      </c>
      <c r="F6" s="278" t="s">
        <v>48</v>
      </c>
      <c r="G6" s="276">
        <v>12372</v>
      </c>
      <c r="H6" s="279">
        <v>10569</v>
      </c>
      <c r="I6" s="299">
        <v>515</v>
      </c>
      <c r="J6" s="295">
        <v>1132</v>
      </c>
      <c r="K6" s="295">
        <f t="shared" si="0"/>
        <v>156</v>
      </c>
      <c r="L6" s="293">
        <v>22386</v>
      </c>
      <c r="M6" s="306">
        <v>446.63200000000001</v>
      </c>
    </row>
    <row r="7" spans="1:13">
      <c r="A7" s="273">
        <v>25</v>
      </c>
      <c r="B7" s="264">
        <v>3</v>
      </c>
      <c r="C7" s="264">
        <v>1</v>
      </c>
      <c r="D7" s="278" t="s">
        <v>51</v>
      </c>
      <c r="E7" s="327" t="s">
        <v>156</v>
      </c>
      <c r="F7" s="278" t="s">
        <v>52</v>
      </c>
      <c r="G7" s="276">
        <v>10457</v>
      </c>
      <c r="H7" s="279">
        <v>8710</v>
      </c>
      <c r="I7" s="299">
        <v>399</v>
      </c>
      <c r="J7" s="295">
        <v>1154</v>
      </c>
      <c r="K7" s="295">
        <f t="shared" si="0"/>
        <v>194</v>
      </c>
      <c r="L7" s="293">
        <v>20974</v>
      </c>
      <c r="M7" s="306">
        <v>487.012</v>
      </c>
    </row>
    <row r="8" spans="1:13">
      <c r="A8" s="273">
        <v>12</v>
      </c>
      <c r="B8" s="264">
        <v>4</v>
      </c>
      <c r="C8" s="264">
        <v>1</v>
      </c>
      <c r="D8" s="278" t="s">
        <v>49</v>
      </c>
      <c r="E8" s="327" t="s">
        <v>159</v>
      </c>
      <c r="F8" s="278" t="s">
        <v>50</v>
      </c>
      <c r="G8" s="276">
        <v>13263</v>
      </c>
      <c r="H8" s="279">
        <v>11617</v>
      </c>
      <c r="I8" s="299">
        <v>320</v>
      </c>
      <c r="J8" s="295">
        <v>875</v>
      </c>
      <c r="K8" s="295">
        <f t="shared" si="0"/>
        <v>451</v>
      </c>
      <c r="L8" s="293">
        <v>24305</v>
      </c>
      <c r="M8" s="306">
        <v>592.40300000000002</v>
      </c>
    </row>
    <row r="9" spans="1:13">
      <c r="A9" s="273">
        <v>59</v>
      </c>
      <c r="B9" s="264">
        <v>5</v>
      </c>
      <c r="C9" s="264">
        <v>1</v>
      </c>
      <c r="D9" s="278" t="s">
        <v>45</v>
      </c>
      <c r="E9" s="327" t="s">
        <v>157</v>
      </c>
      <c r="F9" s="278" t="s">
        <v>46</v>
      </c>
      <c r="G9" s="276">
        <v>12971</v>
      </c>
      <c r="H9" s="279">
        <v>11739</v>
      </c>
      <c r="I9" s="299">
        <v>351</v>
      </c>
      <c r="J9" s="295">
        <v>784</v>
      </c>
      <c r="K9" s="295">
        <f t="shared" si="0"/>
        <v>97</v>
      </c>
      <c r="L9" s="293">
        <v>20101</v>
      </c>
      <c r="M9" s="306">
        <v>634.49800000000005</v>
      </c>
    </row>
    <row r="10" spans="1:13">
      <c r="A10" s="273">
        <v>20</v>
      </c>
      <c r="B10" s="264">
        <v>6</v>
      </c>
      <c r="C10" s="264">
        <v>1</v>
      </c>
      <c r="D10" s="278" t="s">
        <v>53</v>
      </c>
      <c r="E10" s="280" t="s">
        <v>154</v>
      </c>
      <c r="F10" s="278" t="s">
        <v>54</v>
      </c>
      <c r="G10" s="276">
        <v>12400</v>
      </c>
      <c r="H10" s="279">
        <v>11073</v>
      </c>
      <c r="I10" s="299">
        <v>390</v>
      </c>
      <c r="J10" s="295">
        <v>1085</v>
      </c>
      <c r="K10" s="295">
        <f t="shared" si="0"/>
        <v>-148</v>
      </c>
      <c r="L10" s="293">
        <v>21308</v>
      </c>
      <c r="M10" s="306">
        <v>536.40700000000004</v>
      </c>
    </row>
    <row r="11" spans="1:13">
      <c r="A11" s="273">
        <v>88</v>
      </c>
      <c r="B11" s="264">
        <v>7</v>
      </c>
      <c r="C11" s="264">
        <v>2</v>
      </c>
      <c r="D11" s="278" t="s">
        <v>43</v>
      </c>
      <c r="E11" s="327" t="s">
        <v>162</v>
      </c>
      <c r="F11" s="278" t="s">
        <v>127</v>
      </c>
      <c r="G11" s="276">
        <v>21423</v>
      </c>
      <c r="H11" s="279">
        <v>18961</v>
      </c>
      <c r="I11" s="299">
        <v>1168</v>
      </c>
      <c r="J11" s="295">
        <v>1175</v>
      </c>
      <c r="K11" s="295">
        <f t="shared" si="0"/>
        <v>119</v>
      </c>
      <c r="L11" s="293">
        <v>32559</v>
      </c>
      <c r="M11" s="306">
        <v>848.31100000000004</v>
      </c>
    </row>
    <row r="12" spans="1:13">
      <c r="A12" s="273">
        <v>87</v>
      </c>
      <c r="B12" s="264">
        <v>8</v>
      </c>
      <c r="C12" s="264">
        <v>2</v>
      </c>
      <c r="D12" s="278" t="s">
        <v>43</v>
      </c>
      <c r="E12" s="327" t="s">
        <v>161</v>
      </c>
      <c r="F12" s="278" t="s">
        <v>57</v>
      </c>
      <c r="G12" s="276">
        <v>19682</v>
      </c>
      <c r="H12" s="279">
        <v>17958</v>
      </c>
      <c r="I12" s="299">
        <v>581</v>
      </c>
      <c r="J12" s="295">
        <v>1121</v>
      </c>
      <c r="K12" s="295">
        <f t="shared" si="0"/>
        <v>22</v>
      </c>
      <c r="L12" s="293">
        <v>35545</v>
      </c>
      <c r="M12" s="306">
        <v>940.56700000000001</v>
      </c>
    </row>
    <row r="13" spans="1:13">
      <c r="A13" s="273">
        <v>5</v>
      </c>
      <c r="B13" s="264">
        <v>9</v>
      </c>
      <c r="C13" s="264">
        <v>2</v>
      </c>
      <c r="D13" s="278" t="s">
        <v>49</v>
      </c>
      <c r="E13" s="327" t="s">
        <v>165</v>
      </c>
      <c r="F13" s="278" t="s">
        <v>55</v>
      </c>
      <c r="G13" s="276">
        <v>19009</v>
      </c>
      <c r="H13" s="277">
        <v>17227</v>
      </c>
      <c r="I13" s="295">
        <v>569</v>
      </c>
      <c r="J13" s="295">
        <v>1314</v>
      </c>
      <c r="K13" s="295">
        <f t="shared" si="0"/>
        <v>-101</v>
      </c>
      <c r="L13" s="293">
        <v>31302</v>
      </c>
      <c r="M13" s="306">
        <v>562.03599999999994</v>
      </c>
    </row>
    <row r="14" spans="1:13">
      <c r="A14" s="273">
        <v>47</v>
      </c>
      <c r="B14" s="264">
        <v>10</v>
      </c>
      <c r="C14" s="264">
        <v>2</v>
      </c>
      <c r="D14" s="278" t="s">
        <v>47</v>
      </c>
      <c r="E14" s="327" t="s">
        <v>164</v>
      </c>
      <c r="F14" s="278" t="s">
        <v>59</v>
      </c>
      <c r="G14" s="276">
        <v>20453</v>
      </c>
      <c r="H14" s="277">
        <v>17422</v>
      </c>
      <c r="I14" s="295">
        <v>1496</v>
      </c>
      <c r="J14" s="295">
        <v>1422</v>
      </c>
      <c r="K14" s="295">
        <f t="shared" si="0"/>
        <v>113</v>
      </c>
      <c r="L14" s="293">
        <v>31574</v>
      </c>
      <c r="M14" s="306">
        <v>836.88800000000003</v>
      </c>
    </row>
    <row r="15" spans="1:13">
      <c r="A15" s="273">
        <v>26</v>
      </c>
      <c r="B15" s="264">
        <v>11</v>
      </c>
      <c r="C15" s="264">
        <v>2</v>
      </c>
      <c r="D15" s="278" t="s">
        <v>51</v>
      </c>
      <c r="E15" s="327" t="s">
        <v>201</v>
      </c>
      <c r="F15" s="278" t="s">
        <v>63</v>
      </c>
      <c r="G15" s="276">
        <v>21000</v>
      </c>
      <c r="H15" s="277">
        <v>17762</v>
      </c>
      <c r="I15" s="295">
        <v>953</v>
      </c>
      <c r="J15" s="295">
        <v>1875</v>
      </c>
      <c r="K15" s="295">
        <f t="shared" si="0"/>
        <v>410</v>
      </c>
      <c r="L15" s="293">
        <v>40609</v>
      </c>
      <c r="M15" s="306">
        <v>1310.81</v>
      </c>
    </row>
    <row r="16" spans="1:13">
      <c r="A16" s="273">
        <v>85</v>
      </c>
      <c r="B16" s="264">
        <v>12</v>
      </c>
      <c r="C16" s="264">
        <v>2</v>
      </c>
      <c r="D16" s="278" t="s">
        <v>43</v>
      </c>
      <c r="E16" s="327" t="s">
        <v>195</v>
      </c>
      <c r="F16" s="278" t="s">
        <v>68</v>
      </c>
      <c r="G16" s="276">
        <v>21500</v>
      </c>
      <c r="H16" s="277">
        <v>19357</v>
      </c>
      <c r="I16" s="295">
        <v>776</v>
      </c>
      <c r="J16" s="295">
        <v>1309</v>
      </c>
      <c r="K16" s="295">
        <f t="shared" si="0"/>
        <v>58</v>
      </c>
      <c r="L16" s="293">
        <v>37296</v>
      </c>
      <c r="M16" s="306">
        <v>1141.1500000000001</v>
      </c>
    </row>
    <row r="17" spans="1:13">
      <c r="A17" s="273">
        <v>58</v>
      </c>
      <c r="B17" s="264">
        <v>13</v>
      </c>
      <c r="C17" s="264">
        <v>2</v>
      </c>
      <c r="D17" s="278" t="s">
        <v>45</v>
      </c>
      <c r="E17" s="327" t="s">
        <v>163</v>
      </c>
      <c r="F17" s="278" t="s">
        <v>58</v>
      </c>
      <c r="G17" s="276">
        <v>22106</v>
      </c>
      <c r="H17" s="277">
        <v>19837</v>
      </c>
      <c r="I17" s="295">
        <v>1148</v>
      </c>
      <c r="J17" s="295">
        <v>1130</v>
      </c>
      <c r="K17" s="295">
        <f t="shared" si="0"/>
        <v>-9</v>
      </c>
      <c r="L17" s="293">
        <v>33412</v>
      </c>
      <c r="M17" s="306">
        <v>1219.55</v>
      </c>
    </row>
    <row r="18" spans="1:13">
      <c r="A18" s="273">
        <v>34</v>
      </c>
      <c r="B18" s="264">
        <v>14</v>
      </c>
      <c r="C18" s="264">
        <v>2</v>
      </c>
      <c r="D18" s="278" t="s">
        <v>51</v>
      </c>
      <c r="E18" s="327" t="s">
        <v>209</v>
      </c>
      <c r="F18" s="278" t="s">
        <v>60</v>
      </c>
      <c r="G18" s="276">
        <v>21942</v>
      </c>
      <c r="H18" s="277">
        <v>19168</v>
      </c>
      <c r="I18" s="295">
        <v>865</v>
      </c>
      <c r="J18" s="295">
        <v>1571</v>
      </c>
      <c r="K18" s="295">
        <f t="shared" si="0"/>
        <v>338</v>
      </c>
      <c r="L18" s="293">
        <v>43958</v>
      </c>
      <c r="M18" s="306">
        <v>1616.99</v>
      </c>
    </row>
    <row r="19" spans="1:13">
      <c r="A19" s="273">
        <v>83</v>
      </c>
      <c r="B19" s="264">
        <v>15</v>
      </c>
      <c r="C19" s="264">
        <v>2</v>
      </c>
      <c r="D19" s="278" t="s">
        <v>43</v>
      </c>
      <c r="E19" s="327" t="s">
        <v>193</v>
      </c>
      <c r="F19" s="278" t="s">
        <v>61</v>
      </c>
      <c r="G19" s="276">
        <v>23135</v>
      </c>
      <c r="H19" s="277">
        <v>20546</v>
      </c>
      <c r="I19" s="295">
        <v>909</v>
      </c>
      <c r="J19" s="295">
        <v>1649</v>
      </c>
      <c r="K19" s="295">
        <f t="shared" si="0"/>
        <v>31</v>
      </c>
      <c r="L19" s="293">
        <v>38634</v>
      </c>
      <c r="M19" s="306">
        <v>1027</v>
      </c>
    </row>
    <row r="20" spans="1:13">
      <c r="A20" s="273">
        <v>84</v>
      </c>
      <c r="B20" s="264">
        <v>16</v>
      </c>
      <c r="C20" s="264">
        <v>2</v>
      </c>
      <c r="D20" s="278" t="s">
        <v>43</v>
      </c>
      <c r="E20" s="327" t="s">
        <v>194</v>
      </c>
      <c r="F20" s="278" t="s">
        <v>65</v>
      </c>
      <c r="G20" s="276">
        <v>25373</v>
      </c>
      <c r="H20" s="277">
        <v>23229</v>
      </c>
      <c r="I20" s="295">
        <v>625</v>
      </c>
      <c r="J20" s="295">
        <v>1384</v>
      </c>
      <c r="K20" s="295">
        <f t="shared" si="0"/>
        <v>135</v>
      </c>
      <c r="L20" s="293">
        <v>37237</v>
      </c>
      <c r="M20" s="306">
        <v>1435.98</v>
      </c>
    </row>
    <row r="21" spans="1:13">
      <c r="A21" s="273">
        <v>55</v>
      </c>
      <c r="B21" s="264">
        <v>17</v>
      </c>
      <c r="C21" s="264">
        <v>2</v>
      </c>
      <c r="D21" s="278" t="s">
        <v>45</v>
      </c>
      <c r="E21" s="327" t="s">
        <v>212</v>
      </c>
      <c r="F21" s="278" t="s">
        <v>66</v>
      </c>
      <c r="G21" s="276">
        <v>26765</v>
      </c>
      <c r="H21" s="277">
        <v>22880</v>
      </c>
      <c r="I21" s="295">
        <v>1239</v>
      </c>
      <c r="J21" s="295">
        <v>2030</v>
      </c>
      <c r="K21" s="295">
        <f t="shared" si="0"/>
        <v>616</v>
      </c>
      <c r="L21" s="293">
        <v>36710</v>
      </c>
      <c r="M21" s="306">
        <v>1272.0899999999999</v>
      </c>
    </row>
    <row r="22" spans="1:13">
      <c r="A22" s="273">
        <v>82</v>
      </c>
      <c r="B22" s="281">
        <v>18</v>
      </c>
      <c r="C22" s="281">
        <v>3</v>
      </c>
      <c r="D22" s="282" t="s">
        <v>43</v>
      </c>
      <c r="E22" s="280" t="s">
        <v>192</v>
      </c>
      <c r="F22" s="282" t="s">
        <v>70</v>
      </c>
      <c r="G22" s="276">
        <v>24810</v>
      </c>
      <c r="H22" s="277">
        <v>22098</v>
      </c>
      <c r="I22" s="295">
        <v>870</v>
      </c>
      <c r="J22" s="295">
        <v>1650</v>
      </c>
      <c r="K22" s="295">
        <f t="shared" si="0"/>
        <v>192</v>
      </c>
      <c r="L22" s="293">
        <v>46972</v>
      </c>
      <c r="M22" s="306">
        <v>1064</v>
      </c>
    </row>
    <row r="23" spans="1:13">
      <c r="A23" s="273">
        <v>22</v>
      </c>
      <c r="B23" s="264">
        <v>19</v>
      </c>
      <c r="C23" s="264">
        <v>3</v>
      </c>
      <c r="D23" s="278" t="s">
        <v>51</v>
      </c>
      <c r="E23" s="327" t="s">
        <v>198</v>
      </c>
      <c r="F23" s="278" t="s">
        <v>69</v>
      </c>
      <c r="G23" s="276">
        <v>23979</v>
      </c>
      <c r="H23" s="277">
        <v>21519</v>
      </c>
      <c r="I23" s="295">
        <v>969</v>
      </c>
      <c r="J23" s="295">
        <v>1377</v>
      </c>
      <c r="K23" s="295">
        <f t="shared" si="0"/>
        <v>114</v>
      </c>
      <c r="L23" s="293">
        <v>46158</v>
      </c>
      <c r="M23" s="306">
        <v>2177.41</v>
      </c>
    </row>
    <row r="24" spans="1:13">
      <c r="A24" s="273">
        <v>61</v>
      </c>
      <c r="B24" s="264">
        <v>20</v>
      </c>
      <c r="C24" s="264">
        <v>3</v>
      </c>
      <c r="D24" s="278" t="s">
        <v>45</v>
      </c>
      <c r="E24" s="327" t="s">
        <v>216</v>
      </c>
      <c r="F24" s="278" t="s">
        <v>62</v>
      </c>
      <c r="G24" s="276">
        <v>31523</v>
      </c>
      <c r="H24" s="277">
        <v>28529</v>
      </c>
      <c r="I24" s="295">
        <v>893</v>
      </c>
      <c r="J24" s="295">
        <v>2003</v>
      </c>
      <c r="K24" s="295">
        <f t="shared" si="0"/>
        <v>98</v>
      </c>
      <c r="L24" s="293">
        <v>38361</v>
      </c>
      <c r="M24" s="306">
        <v>1284.23</v>
      </c>
    </row>
    <row r="25" spans="1:13">
      <c r="A25" s="273">
        <v>56</v>
      </c>
      <c r="B25" s="264">
        <v>21</v>
      </c>
      <c r="C25" s="264">
        <v>3</v>
      </c>
      <c r="D25" s="278" t="s">
        <v>45</v>
      </c>
      <c r="E25" s="327" t="s">
        <v>213</v>
      </c>
      <c r="F25" s="278" t="s">
        <v>73</v>
      </c>
      <c r="G25" s="276">
        <v>22663</v>
      </c>
      <c r="H25" s="277">
        <v>20377</v>
      </c>
      <c r="I25" s="295">
        <v>611</v>
      </c>
      <c r="J25" s="295">
        <v>1533</v>
      </c>
      <c r="K25" s="295">
        <f t="shared" si="0"/>
        <v>142</v>
      </c>
      <c r="L25" s="293">
        <v>44915</v>
      </c>
      <c r="M25" s="306">
        <v>1174.9100000000001</v>
      </c>
    </row>
    <row r="26" spans="1:13">
      <c r="A26" s="273">
        <v>27</v>
      </c>
      <c r="B26" s="264">
        <v>22</v>
      </c>
      <c r="C26" s="264">
        <v>3</v>
      </c>
      <c r="D26" s="278" t="s">
        <v>51</v>
      </c>
      <c r="E26" s="327" t="s">
        <v>202</v>
      </c>
      <c r="F26" s="278" t="s">
        <v>90</v>
      </c>
      <c r="G26" s="276">
        <v>25442</v>
      </c>
      <c r="H26" s="277">
        <v>20434</v>
      </c>
      <c r="I26" s="295">
        <v>1057</v>
      </c>
      <c r="J26" s="295">
        <v>2468</v>
      </c>
      <c r="K26" s="295">
        <f t="shared" si="0"/>
        <v>1483</v>
      </c>
      <c r="L26" s="293">
        <v>36340</v>
      </c>
      <c r="M26" s="306">
        <v>1173.92</v>
      </c>
    </row>
    <row r="27" spans="1:13">
      <c r="A27" s="273">
        <v>75</v>
      </c>
      <c r="B27" s="281">
        <v>23</v>
      </c>
      <c r="C27" s="281">
        <v>3</v>
      </c>
      <c r="D27" s="282" t="s">
        <v>43</v>
      </c>
      <c r="E27" s="280">
        <v>11019</v>
      </c>
      <c r="F27" s="282" t="s">
        <v>78</v>
      </c>
      <c r="G27" s="276">
        <v>27098</v>
      </c>
      <c r="H27" s="277">
        <v>24417</v>
      </c>
      <c r="I27" s="295">
        <v>847</v>
      </c>
      <c r="J27" s="295">
        <v>1806</v>
      </c>
      <c r="K27" s="295">
        <f t="shared" si="0"/>
        <v>28</v>
      </c>
      <c r="L27" s="293">
        <v>40253</v>
      </c>
      <c r="M27" s="306">
        <v>1123.5899999999999</v>
      </c>
    </row>
    <row r="28" spans="1:13">
      <c r="A28" s="273">
        <v>67</v>
      </c>
      <c r="B28" s="264">
        <v>24</v>
      </c>
      <c r="C28" s="264">
        <v>4</v>
      </c>
      <c r="D28" s="278" t="s">
        <v>85</v>
      </c>
      <c r="E28" s="280" t="s">
        <v>178</v>
      </c>
      <c r="F28" s="278" t="s">
        <v>86</v>
      </c>
      <c r="G28" s="276">
        <v>31374</v>
      </c>
      <c r="H28" s="277">
        <v>28321</v>
      </c>
      <c r="I28" s="295">
        <v>872</v>
      </c>
      <c r="J28" s="295">
        <v>2088</v>
      </c>
      <c r="K28" s="295">
        <f t="shared" si="0"/>
        <v>93</v>
      </c>
      <c r="L28" s="293">
        <v>41246</v>
      </c>
      <c r="M28" s="306">
        <v>1377.32</v>
      </c>
    </row>
    <row r="29" spans="1:13">
      <c r="A29" s="273">
        <v>37</v>
      </c>
      <c r="B29" s="264">
        <v>25</v>
      </c>
      <c r="C29" s="264">
        <v>3</v>
      </c>
      <c r="D29" s="278" t="s">
        <v>47</v>
      </c>
      <c r="E29" s="327" t="s">
        <v>219</v>
      </c>
      <c r="F29" s="278" t="s">
        <v>76</v>
      </c>
      <c r="G29" s="276">
        <v>27121</v>
      </c>
      <c r="H29" s="277">
        <v>23321</v>
      </c>
      <c r="I29" s="295">
        <v>1122</v>
      </c>
      <c r="J29" s="295">
        <v>2594</v>
      </c>
      <c r="K29" s="295">
        <f t="shared" si="0"/>
        <v>84</v>
      </c>
      <c r="L29" s="293">
        <v>42055</v>
      </c>
      <c r="M29" s="306">
        <v>1353.24</v>
      </c>
    </row>
    <row r="30" spans="1:13">
      <c r="A30" s="273">
        <v>76</v>
      </c>
      <c r="B30" s="281">
        <v>26</v>
      </c>
      <c r="C30" s="281">
        <v>3</v>
      </c>
      <c r="D30" s="282" t="s">
        <v>43</v>
      </c>
      <c r="E30" s="280" t="s">
        <v>186</v>
      </c>
      <c r="F30" s="282" t="s">
        <v>74</v>
      </c>
      <c r="G30" s="276">
        <v>32235</v>
      </c>
      <c r="H30" s="277">
        <v>29145</v>
      </c>
      <c r="I30" s="295">
        <v>1043</v>
      </c>
      <c r="J30" s="295">
        <v>2167</v>
      </c>
      <c r="K30" s="295">
        <f t="shared" si="0"/>
        <v>-120</v>
      </c>
      <c r="L30" s="293">
        <v>46073</v>
      </c>
      <c r="M30" s="306">
        <v>1058.44</v>
      </c>
    </row>
    <row r="31" spans="1:13">
      <c r="A31" s="273">
        <v>30</v>
      </c>
      <c r="B31" s="264">
        <v>27</v>
      </c>
      <c r="C31" s="264">
        <v>4</v>
      </c>
      <c r="D31" s="278" t="s">
        <v>51</v>
      </c>
      <c r="E31" s="327" t="s">
        <v>205</v>
      </c>
      <c r="F31" s="278" t="s">
        <v>75</v>
      </c>
      <c r="G31" s="276">
        <v>22070</v>
      </c>
      <c r="H31" s="277">
        <v>20077</v>
      </c>
      <c r="I31" s="295">
        <v>765</v>
      </c>
      <c r="J31" s="295">
        <v>1725</v>
      </c>
      <c r="K31" s="295">
        <f t="shared" si="0"/>
        <v>-497</v>
      </c>
      <c r="L31" s="293">
        <v>43276</v>
      </c>
      <c r="M31" s="306">
        <v>1693.17</v>
      </c>
    </row>
    <row r="32" spans="1:13">
      <c r="A32" s="273">
        <v>29</v>
      </c>
      <c r="B32" s="264">
        <v>28</v>
      </c>
      <c r="C32" s="264">
        <v>4</v>
      </c>
      <c r="D32" s="278" t="s">
        <v>51</v>
      </c>
      <c r="E32" s="327" t="s">
        <v>204</v>
      </c>
      <c r="F32" s="278" t="s">
        <v>94</v>
      </c>
      <c r="G32" s="276">
        <v>28715</v>
      </c>
      <c r="H32" s="277">
        <v>26160</v>
      </c>
      <c r="I32" s="295">
        <v>918</v>
      </c>
      <c r="J32" s="295">
        <v>1875</v>
      </c>
      <c r="K32" s="295">
        <f t="shared" si="0"/>
        <v>-238</v>
      </c>
      <c r="L32" s="293">
        <v>45049</v>
      </c>
      <c r="M32" s="306">
        <v>1325.06</v>
      </c>
    </row>
    <row r="33" spans="1:13">
      <c r="A33" s="273">
        <v>50</v>
      </c>
      <c r="B33" s="264">
        <v>29</v>
      </c>
      <c r="C33" s="264">
        <v>4</v>
      </c>
      <c r="D33" s="278" t="s">
        <v>47</v>
      </c>
      <c r="E33" s="327" t="s">
        <v>230</v>
      </c>
      <c r="F33" s="278" t="s">
        <v>82</v>
      </c>
      <c r="G33" s="276">
        <v>31209</v>
      </c>
      <c r="H33" s="277">
        <v>27552</v>
      </c>
      <c r="I33" s="295">
        <v>1469</v>
      </c>
      <c r="J33" s="295">
        <v>2023</v>
      </c>
      <c r="K33" s="295">
        <f t="shared" si="0"/>
        <v>165</v>
      </c>
      <c r="L33" s="293">
        <v>40976</v>
      </c>
      <c r="M33" s="306">
        <v>1011.38</v>
      </c>
    </row>
    <row r="34" spans="1:13">
      <c r="A34" s="273">
        <v>60</v>
      </c>
      <c r="B34" s="264">
        <v>30</v>
      </c>
      <c r="C34" s="264">
        <v>4</v>
      </c>
      <c r="D34" s="278" t="s">
        <v>45</v>
      </c>
      <c r="E34" s="327" t="s">
        <v>215</v>
      </c>
      <c r="F34" s="278" t="s">
        <v>64</v>
      </c>
      <c r="G34" s="276">
        <v>41733</v>
      </c>
      <c r="H34" s="277">
        <v>36201</v>
      </c>
      <c r="I34" s="295">
        <v>837</v>
      </c>
      <c r="J34" s="295">
        <v>2149</v>
      </c>
      <c r="K34" s="295">
        <f t="shared" si="0"/>
        <v>2546</v>
      </c>
      <c r="L34" s="293">
        <v>38246</v>
      </c>
      <c r="M34" s="306">
        <v>902.95</v>
      </c>
    </row>
    <row r="35" spans="1:13">
      <c r="A35" s="273">
        <v>33</v>
      </c>
      <c r="B35" s="264">
        <v>31</v>
      </c>
      <c r="C35" s="264">
        <v>4</v>
      </c>
      <c r="D35" s="278" t="s">
        <v>51</v>
      </c>
      <c r="E35" s="327" t="s">
        <v>208</v>
      </c>
      <c r="F35" s="278" t="s">
        <v>84</v>
      </c>
      <c r="G35" s="276">
        <v>33278</v>
      </c>
      <c r="H35" s="277">
        <v>30416</v>
      </c>
      <c r="I35" s="295">
        <v>1068</v>
      </c>
      <c r="J35" s="295">
        <v>1740</v>
      </c>
      <c r="K35" s="295">
        <f t="shared" si="0"/>
        <v>54</v>
      </c>
      <c r="L35" s="293">
        <v>46349</v>
      </c>
      <c r="M35" s="306">
        <v>1132.9100000000001</v>
      </c>
    </row>
    <row r="36" spans="1:13">
      <c r="A36" s="273">
        <v>52</v>
      </c>
      <c r="B36" s="264">
        <v>32</v>
      </c>
      <c r="C36" s="264">
        <v>4</v>
      </c>
      <c r="D36" s="278" t="s">
        <v>47</v>
      </c>
      <c r="E36" s="327" t="s">
        <v>232</v>
      </c>
      <c r="F36" s="278" t="s">
        <v>128</v>
      </c>
      <c r="G36" s="276">
        <v>31219</v>
      </c>
      <c r="H36" s="277">
        <v>28208</v>
      </c>
      <c r="I36" s="295">
        <v>946</v>
      </c>
      <c r="J36" s="295">
        <v>2048</v>
      </c>
      <c r="K36" s="295">
        <f t="shared" si="0"/>
        <v>17</v>
      </c>
      <c r="L36" s="293">
        <v>36516</v>
      </c>
      <c r="M36" s="306">
        <v>1193.01</v>
      </c>
    </row>
    <row r="37" spans="1:13">
      <c r="A37" s="273">
        <v>46</v>
      </c>
      <c r="B37" s="264">
        <v>33</v>
      </c>
      <c r="C37" s="264">
        <v>4</v>
      </c>
      <c r="D37" s="278" t="s">
        <v>47</v>
      </c>
      <c r="E37" s="327" t="s">
        <v>227</v>
      </c>
      <c r="F37" s="278" t="s">
        <v>1460</v>
      </c>
      <c r="G37" s="276">
        <v>28823</v>
      </c>
      <c r="H37" s="277">
        <v>26007</v>
      </c>
      <c r="I37" s="295">
        <v>707</v>
      </c>
      <c r="J37" s="295">
        <v>1959</v>
      </c>
      <c r="K37" s="295">
        <f t="shared" ref="K37:K68" si="1">G37-(H37+I37+J37)</f>
        <v>150</v>
      </c>
      <c r="L37" s="293">
        <v>48268</v>
      </c>
      <c r="M37" s="306">
        <v>1335.38</v>
      </c>
    </row>
    <row r="38" spans="1:13">
      <c r="A38" s="273">
        <v>49</v>
      </c>
      <c r="B38" s="264">
        <v>34</v>
      </c>
      <c r="C38" s="264">
        <v>4</v>
      </c>
      <c r="D38" s="278" t="s">
        <v>47</v>
      </c>
      <c r="E38" s="327" t="s">
        <v>229</v>
      </c>
      <c r="F38" s="278" t="s">
        <v>79</v>
      </c>
      <c r="G38" s="276">
        <v>36351</v>
      </c>
      <c r="H38" s="277">
        <v>32958</v>
      </c>
      <c r="I38" s="295">
        <v>1047</v>
      </c>
      <c r="J38" s="295">
        <v>2246</v>
      </c>
      <c r="K38" s="295">
        <f t="shared" si="1"/>
        <v>100</v>
      </c>
      <c r="L38" s="293">
        <v>47864</v>
      </c>
      <c r="M38" s="306">
        <v>1231.7</v>
      </c>
    </row>
    <row r="39" spans="1:13">
      <c r="A39" s="273">
        <v>77</v>
      </c>
      <c r="B39" s="281">
        <v>35</v>
      </c>
      <c r="C39" s="281">
        <v>4</v>
      </c>
      <c r="D39" s="282" t="s">
        <v>43</v>
      </c>
      <c r="E39" s="280" t="s">
        <v>187</v>
      </c>
      <c r="F39" s="282" t="s">
        <v>89</v>
      </c>
      <c r="G39" s="276">
        <v>41300</v>
      </c>
      <c r="H39" s="277">
        <v>35092</v>
      </c>
      <c r="I39" s="295">
        <v>1674</v>
      </c>
      <c r="J39" s="295">
        <v>4497</v>
      </c>
      <c r="K39" s="295">
        <f t="shared" si="1"/>
        <v>37</v>
      </c>
      <c r="L39" s="293">
        <v>49672</v>
      </c>
      <c r="M39" s="306">
        <v>1699.8</v>
      </c>
    </row>
    <row r="40" spans="1:13">
      <c r="A40" s="273">
        <v>48</v>
      </c>
      <c r="B40" s="264">
        <v>36</v>
      </c>
      <c r="C40" s="264">
        <v>4</v>
      </c>
      <c r="D40" s="278" t="s">
        <v>47</v>
      </c>
      <c r="E40" s="327" t="s">
        <v>228</v>
      </c>
      <c r="F40" s="278" t="s">
        <v>92</v>
      </c>
      <c r="G40" s="276">
        <v>29150</v>
      </c>
      <c r="H40" s="277">
        <v>24394</v>
      </c>
      <c r="I40" s="295">
        <v>1615</v>
      </c>
      <c r="J40" s="295">
        <v>3041</v>
      </c>
      <c r="K40" s="295">
        <f t="shared" si="1"/>
        <v>100</v>
      </c>
      <c r="L40" s="293">
        <v>60303</v>
      </c>
      <c r="M40" s="306">
        <v>1273.5899999999999</v>
      </c>
    </row>
    <row r="41" spans="1:13">
      <c r="A41" s="273">
        <v>19</v>
      </c>
      <c r="B41" s="264">
        <v>37</v>
      </c>
      <c r="C41" s="264">
        <v>4</v>
      </c>
      <c r="D41" s="278" t="s">
        <v>53</v>
      </c>
      <c r="E41" s="280" t="s">
        <v>172</v>
      </c>
      <c r="F41" s="278" t="s">
        <v>81</v>
      </c>
      <c r="G41" s="276">
        <v>35239</v>
      </c>
      <c r="H41" s="277">
        <v>31135</v>
      </c>
      <c r="I41" s="295">
        <v>1079</v>
      </c>
      <c r="J41" s="295">
        <v>2765</v>
      </c>
      <c r="K41" s="295">
        <f t="shared" si="1"/>
        <v>260</v>
      </c>
      <c r="L41" s="293">
        <v>46142</v>
      </c>
      <c r="M41" s="307">
        <v>1118.67</v>
      </c>
    </row>
    <row r="42" spans="1:13">
      <c r="A42" s="273">
        <v>43</v>
      </c>
      <c r="B42" s="264">
        <v>38</v>
      </c>
      <c r="C42" s="264">
        <v>4</v>
      </c>
      <c r="D42" s="278" t="s">
        <v>47</v>
      </c>
      <c r="E42" s="327" t="s">
        <v>224</v>
      </c>
      <c r="F42" s="278" t="s">
        <v>91</v>
      </c>
      <c r="G42" s="276">
        <v>33140</v>
      </c>
      <c r="H42" s="277">
        <v>29933</v>
      </c>
      <c r="I42" s="295">
        <v>836</v>
      </c>
      <c r="J42" s="295">
        <v>2202</v>
      </c>
      <c r="K42" s="295">
        <f t="shared" si="1"/>
        <v>169</v>
      </c>
      <c r="L42" s="293">
        <v>44626</v>
      </c>
      <c r="M42" s="306">
        <v>1599.22</v>
      </c>
    </row>
    <row r="43" spans="1:13">
      <c r="A43" s="273">
        <v>18</v>
      </c>
      <c r="B43" s="264">
        <v>39</v>
      </c>
      <c r="C43" s="264">
        <v>5</v>
      </c>
      <c r="D43" s="278" t="s">
        <v>53</v>
      </c>
      <c r="E43" s="280" t="s">
        <v>171</v>
      </c>
      <c r="F43" s="278" t="s">
        <v>95</v>
      </c>
      <c r="G43" s="276">
        <v>32463</v>
      </c>
      <c r="H43" s="277">
        <v>30726</v>
      </c>
      <c r="I43" s="295">
        <v>718</v>
      </c>
      <c r="J43" s="295">
        <v>2254</v>
      </c>
      <c r="K43" s="295">
        <f t="shared" si="1"/>
        <v>-1235</v>
      </c>
      <c r="L43" s="293">
        <v>38422</v>
      </c>
      <c r="M43" s="307">
        <v>1468.15</v>
      </c>
    </row>
    <row r="44" spans="1:13">
      <c r="A44" s="273">
        <v>40</v>
      </c>
      <c r="B44" s="264">
        <v>40</v>
      </c>
      <c r="C44" s="264">
        <v>5</v>
      </c>
      <c r="D44" s="278" t="s">
        <v>47</v>
      </c>
      <c r="E44" s="327" t="s">
        <v>222</v>
      </c>
      <c r="F44" s="278" t="s">
        <v>83</v>
      </c>
      <c r="G44" s="276">
        <v>43353</v>
      </c>
      <c r="H44" s="277">
        <v>36869</v>
      </c>
      <c r="I44" s="295">
        <v>1495</v>
      </c>
      <c r="J44" s="295">
        <v>4664</v>
      </c>
      <c r="K44" s="295">
        <f t="shared" si="1"/>
        <v>325</v>
      </c>
      <c r="L44" s="293">
        <v>50192</v>
      </c>
      <c r="M44" s="306">
        <v>1410.23</v>
      </c>
    </row>
    <row r="45" spans="1:13">
      <c r="A45" s="273">
        <v>17</v>
      </c>
      <c r="B45" s="264">
        <v>41</v>
      </c>
      <c r="C45" s="264">
        <v>5</v>
      </c>
      <c r="D45" s="278" t="s">
        <v>53</v>
      </c>
      <c r="E45" s="280" t="s">
        <v>170</v>
      </c>
      <c r="F45" s="278" t="s">
        <v>98</v>
      </c>
      <c r="G45" s="312">
        <v>29047</v>
      </c>
      <c r="H45" s="277">
        <v>30021</v>
      </c>
      <c r="I45" s="295">
        <v>814</v>
      </c>
      <c r="J45" s="295">
        <v>1929</v>
      </c>
      <c r="K45" s="295">
        <f t="shared" si="1"/>
        <v>-3717</v>
      </c>
      <c r="L45" s="293">
        <v>55773</v>
      </c>
      <c r="M45" s="306">
        <v>1731.23</v>
      </c>
    </row>
    <row r="46" spans="1:13">
      <c r="A46" s="273">
        <v>2</v>
      </c>
      <c r="B46" s="264">
        <v>42</v>
      </c>
      <c r="C46" s="264">
        <v>5</v>
      </c>
      <c r="D46" s="278" t="s">
        <v>49</v>
      </c>
      <c r="E46" s="327" t="s">
        <v>234</v>
      </c>
      <c r="F46" s="278" t="s">
        <v>67</v>
      </c>
      <c r="G46" s="276">
        <v>43212</v>
      </c>
      <c r="H46" s="277">
        <v>38531</v>
      </c>
      <c r="I46" s="295">
        <v>1578</v>
      </c>
      <c r="J46" s="295">
        <v>3119</v>
      </c>
      <c r="K46" s="295">
        <f t="shared" si="1"/>
        <v>-16</v>
      </c>
      <c r="L46" s="293">
        <v>61290</v>
      </c>
      <c r="M46" s="306">
        <v>1006.01</v>
      </c>
    </row>
    <row r="47" spans="1:13">
      <c r="A47" s="273">
        <v>24</v>
      </c>
      <c r="B47" s="264">
        <v>43</v>
      </c>
      <c r="C47" s="264">
        <v>5</v>
      </c>
      <c r="D47" s="278" t="s">
        <v>51</v>
      </c>
      <c r="E47" s="327" t="s">
        <v>200</v>
      </c>
      <c r="F47" s="278" t="s">
        <v>93</v>
      </c>
      <c r="G47" s="276">
        <v>38731</v>
      </c>
      <c r="H47" s="277">
        <v>34687</v>
      </c>
      <c r="I47" s="295">
        <v>970</v>
      </c>
      <c r="J47" s="295">
        <v>2321</v>
      </c>
      <c r="K47" s="295">
        <f t="shared" si="1"/>
        <v>753</v>
      </c>
      <c r="L47" s="293">
        <v>54324</v>
      </c>
      <c r="M47" s="306">
        <v>2028.71</v>
      </c>
    </row>
    <row r="48" spans="1:13">
      <c r="A48" s="273">
        <v>9</v>
      </c>
      <c r="B48" s="264">
        <v>44</v>
      </c>
      <c r="C48" s="264">
        <v>5</v>
      </c>
      <c r="D48" s="278" t="s">
        <v>49</v>
      </c>
      <c r="E48" s="327" t="s">
        <v>240</v>
      </c>
      <c r="F48" s="278" t="s">
        <v>80</v>
      </c>
      <c r="G48" s="276">
        <v>40690</v>
      </c>
      <c r="H48" s="277">
        <v>36813</v>
      </c>
      <c r="I48" s="295">
        <v>658</v>
      </c>
      <c r="J48" s="295">
        <v>3197</v>
      </c>
      <c r="K48" s="295">
        <f t="shared" si="1"/>
        <v>22</v>
      </c>
      <c r="L48" s="293">
        <v>63571</v>
      </c>
      <c r="M48" s="306">
        <v>1430</v>
      </c>
    </row>
    <row r="49" spans="1:13">
      <c r="A49" s="273">
        <v>6</v>
      </c>
      <c r="B49" s="264">
        <v>45</v>
      </c>
      <c r="C49" s="264">
        <v>5</v>
      </c>
      <c r="D49" s="278" t="s">
        <v>49</v>
      </c>
      <c r="E49" s="327" t="s">
        <v>237</v>
      </c>
      <c r="F49" s="278" t="s">
        <v>87</v>
      </c>
      <c r="G49" s="276">
        <v>37683</v>
      </c>
      <c r="H49" s="277">
        <v>31882</v>
      </c>
      <c r="I49" s="295">
        <v>1314</v>
      </c>
      <c r="J49" s="295">
        <v>4290</v>
      </c>
      <c r="K49" s="295">
        <f t="shared" si="1"/>
        <v>197</v>
      </c>
      <c r="L49" s="293">
        <v>73683</v>
      </c>
      <c r="M49" s="306">
        <v>1546.43</v>
      </c>
    </row>
    <row r="50" spans="1:13">
      <c r="A50" s="273">
        <v>31</v>
      </c>
      <c r="B50" s="264">
        <v>46</v>
      </c>
      <c r="C50" s="264">
        <v>5</v>
      </c>
      <c r="D50" s="278" t="s">
        <v>51</v>
      </c>
      <c r="E50" s="327" t="s">
        <v>206</v>
      </c>
      <c r="F50" s="278" t="s">
        <v>101</v>
      </c>
      <c r="G50" s="276">
        <v>34847</v>
      </c>
      <c r="H50" s="277">
        <v>31312</v>
      </c>
      <c r="I50" s="295">
        <v>1047</v>
      </c>
      <c r="J50" s="295">
        <v>2349</v>
      </c>
      <c r="K50" s="295">
        <f t="shared" si="1"/>
        <v>139</v>
      </c>
      <c r="L50" s="293">
        <v>65726</v>
      </c>
      <c r="M50" s="306">
        <v>1843.95</v>
      </c>
    </row>
    <row r="51" spans="1:13">
      <c r="A51" s="273">
        <v>73</v>
      </c>
      <c r="B51" s="264">
        <v>47</v>
      </c>
      <c r="C51" s="264">
        <v>5</v>
      </c>
      <c r="D51" s="278" t="s">
        <v>43</v>
      </c>
      <c r="E51" s="327" t="s">
        <v>183</v>
      </c>
      <c r="F51" s="278" t="s">
        <v>97</v>
      </c>
      <c r="G51" s="276">
        <v>40222</v>
      </c>
      <c r="H51" s="277">
        <v>35655</v>
      </c>
      <c r="I51" s="295">
        <v>1380</v>
      </c>
      <c r="J51" s="295">
        <v>3187</v>
      </c>
      <c r="K51" s="295">
        <f t="shared" si="1"/>
        <v>0</v>
      </c>
      <c r="L51" s="293">
        <v>58958</v>
      </c>
      <c r="M51" s="306">
        <v>1621.06</v>
      </c>
    </row>
    <row r="52" spans="1:13">
      <c r="A52" s="273">
        <v>4</v>
      </c>
      <c r="B52" s="264">
        <v>48</v>
      </c>
      <c r="C52" s="264">
        <v>5</v>
      </c>
      <c r="D52" s="278" t="s">
        <v>49</v>
      </c>
      <c r="E52" s="327" t="s">
        <v>236</v>
      </c>
      <c r="F52" s="278" t="s">
        <v>72</v>
      </c>
      <c r="G52" s="276">
        <v>30107</v>
      </c>
      <c r="H52" s="314">
        <v>26584</v>
      </c>
      <c r="I52" s="315">
        <v>961</v>
      </c>
      <c r="J52" s="295">
        <v>2454</v>
      </c>
      <c r="K52" s="295">
        <f t="shared" si="1"/>
        <v>108</v>
      </c>
      <c r="L52" s="293">
        <v>59350</v>
      </c>
      <c r="M52" s="306">
        <v>1700.49</v>
      </c>
    </row>
    <row r="53" spans="1:13">
      <c r="A53" s="273">
        <v>36</v>
      </c>
      <c r="B53" s="264">
        <v>49</v>
      </c>
      <c r="C53" s="264">
        <v>6</v>
      </c>
      <c r="D53" s="278" t="s">
        <v>47</v>
      </c>
      <c r="E53" s="327" t="s">
        <v>218</v>
      </c>
      <c r="F53" s="278" t="s">
        <v>88</v>
      </c>
      <c r="G53" s="276">
        <v>38330</v>
      </c>
      <c r="H53" s="277">
        <v>35147</v>
      </c>
      <c r="I53" s="295">
        <v>1480</v>
      </c>
      <c r="J53" s="295">
        <v>1784</v>
      </c>
      <c r="K53" s="295">
        <f t="shared" si="1"/>
        <v>-81</v>
      </c>
      <c r="L53" s="293">
        <v>51837</v>
      </c>
      <c r="M53" s="306">
        <v>1240.3399999999999</v>
      </c>
    </row>
    <row r="54" spans="1:13">
      <c r="A54" s="273">
        <v>3</v>
      </c>
      <c r="B54" s="264">
        <v>50</v>
      </c>
      <c r="C54" s="264">
        <v>6</v>
      </c>
      <c r="D54" s="278" t="s">
        <v>49</v>
      </c>
      <c r="E54" s="327" t="s">
        <v>235</v>
      </c>
      <c r="F54" s="278" t="s">
        <v>71</v>
      </c>
      <c r="G54" s="276">
        <v>50012</v>
      </c>
      <c r="H54" s="277">
        <v>43673</v>
      </c>
      <c r="I54" s="295">
        <v>1979</v>
      </c>
      <c r="J54" s="295">
        <v>3943</v>
      </c>
      <c r="K54" s="295">
        <f t="shared" si="1"/>
        <v>417</v>
      </c>
      <c r="L54" s="293">
        <v>56150</v>
      </c>
      <c r="M54" s="306">
        <v>1509.08</v>
      </c>
    </row>
    <row r="55" spans="1:13">
      <c r="A55" s="273">
        <v>64</v>
      </c>
      <c r="B55" s="264">
        <v>51</v>
      </c>
      <c r="C55" s="264">
        <v>6</v>
      </c>
      <c r="D55" s="278" t="s">
        <v>85</v>
      </c>
      <c r="E55" s="280" t="s">
        <v>175</v>
      </c>
      <c r="F55" s="278" t="s">
        <v>96</v>
      </c>
      <c r="G55" s="276">
        <v>51569</v>
      </c>
      <c r="H55" s="277">
        <v>45855</v>
      </c>
      <c r="I55" s="295">
        <v>1598</v>
      </c>
      <c r="J55" s="295">
        <v>4007</v>
      </c>
      <c r="K55" s="295">
        <f t="shared" si="1"/>
        <v>109</v>
      </c>
      <c r="L55" s="293">
        <v>57051</v>
      </c>
      <c r="M55" s="306">
        <v>1051.1600000000001</v>
      </c>
    </row>
    <row r="56" spans="1:13">
      <c r="A56" s="273">
        <v>14</v>
      </c>
      <c r="B56" s="264">
        <v>52</v>
      </c>
      <c r="C56" s="264">
        <v>6</v>
      </c>
      <c r="D56" s="278" t="s">
        <v>53</v>
      </c>
      <c r="E56" s="280" t="s">
        <v>167</v>
      </c>
      <c r="F56" s="278" t="s">
        <v>100</v>
      </c>
      <c r="G56" s="312">
        <v>36939</v>
      </c>
      <c r="H56" s="277">
        <v>40926</v>
      </c>
      <c r="I56" s="295">
        <v>1002</v>
      </c>
      <c r="J56" s="295">
        <v>3077</v>
      </c>
      <c r="K56" s="295">
        <f t="shared" si="1"/>
        <v>-8066</v>
      </c>
      <c r="L56" s="293">
        <v>56497</v>
      </c>
      <c r="M56" s="306">
        <v>1390.49</v>
      </c>
    </row>
    <row r="57" spans="1:13">
      <c r="A57" s="273">
        <v>10</v>
      </c>
      <c r="B57" s="264">
        <v>53</v>
      </c>
      <c r="C57" s="264">
        <v>6</v>
      </c>
      <c r="D57" s="278" t="s">
        <v>49</v>
      </c>
      <c r="E57" s="327" t="s">
        <v>241</v>
      </c>
      <c r="F57" s="278" t="s">
        <v>77</v>
      </c>
      <c r="G57" s="276">
        <v>46604</v>
      </c>
      <c r="H57" s="277">
        <v>42884</v>
      </c>
      <c r="I57" s="295">
        <v>1139</v>
      </c>
      <c r="J57" s="295">
        <v>2444</v>
      </c>
      <c r="K57" s="295">
        <f t="shared" si="1"/>
        <v>137</v>
      </c>
      <c r="L57" s="293">
        <v>74103</v>
      </c>
      <c r="M57" s="306">
        <v>1372.89</v>
      </c>
    </row>
    <row r="58" spans="1:13">
      <c r="A58" s="273">
        <v>66</v>
      </c>
      <c r="B58" s="264">
        <v>54</v>
      </c>
      <c r="C58" s="264">
        <v>6</v>
      </c>
      <c r="D58" s="278" t="s">
        <v>85</v>
      </c>
      <c r="E58" s="280" t="s">
        <v>177</v>
      </c>
      <c r="F58" s="278" t="s">
        <v>106</v>
      </c>
      <c r="G58" s="276">
        <v>57004</v>
      </c>
      <c r="H58" s="277">
        <v>52318</v>
      </c>
      <c r="I58" s="295">
        <v>1285</v>
      </c>
      <c r="J58" s="295">
        <v>3230</v>
      </c>
      <c r="K58" s="295">
        <f t="shared" si="1"/>
        <v>171</v>
      </c>
      <c r="L58" s="293">
        <v>55651</v>
      </c>
      <c r="M58" s="306">
        <v>1146.6400000000001</v>
      </c>
    </row>
    <row r="59" spans="1:13">
      <c r="A59" s="273">
        <v>78</v>
      </c>
      <c r="B59" s="281">
        <v>55</v>
      </c>
      <c r="C59" s="281">
        <v>7</v>
      </c>
      <c r="D59" s="282" t="s">
        <v>43</v>
      </c>
      <c r="E59" s="280" t="s">
        <v>188</v>
      </c>
      <c r="F59" s="282" t="s">
        <v>102</v>
      </c>
      <c r="G59" s="276">
        <v>47408</v>
      </c>
      <c r="H59" s="277">
        <v>42085</v>
      </c>
      <c r="I59" s="295">
        <v>1301</v>
      </c>
      <c r="J59" s="295">
        <v>3992</v>
      </c>
      <c r="K59" s="295">
        <f t="shared" si="1"/>
        <v>30</v>
      </c>
      <c r="L59" s="293">
        <v>62612</v>
      </c>
      <c r="M59" s="306">
        <v>2411.65</v>
      </c>
    </row>
    <row r="60" spans="1:13">
      <c r="A60" s="273">
        <v>70</v>
      </c>
      <c r="B60" s="264">
        <v>56</v>
      </c>
      <c r="C60" s="264">
        <v>7</v>
      </c>
      <c r="D60" s="278" t="s">
        <v>43</v>
      </c>
      <c r="E60" s="327" t="s">
        <v>181</v>
      </c>
      <c r="F60" s="278" t="s">
        <v>105</v>
      </c>
      <c r="G60" s="276">
        <v>53647</v>
      </c>
      <c r="H60" s="277">
        <v>48061</v>
      </c>
      <c r="I60" s="295">
        <v>2167</v>
      </c>
      <c r="J60" s="295">
        <v>3274</v>
      </c>
      <c r="K60" s="295">
        <f t="shared" si="1"/>
        <v>145</v>
      </c>
      <c r="L60" s="293">
        <v>69455</v>
      </c>
      <c r="M60" s="306">
        <v>1740.88</v>
      </c>
    </row>
    <row r="61" spans="1:13">
      <c r="A61" s="273">
        <v>7</v>
      </c>
      <c r="B61" s="264">
        <v>57</v>
      </c>
      <c r="C61" s="264">
        <v>7</v>
      </c>
      <c r="D61" s="278" t="s">
        <v>49</v>
      </c>
      <c r="E61" s="327" t="s">
        <v>238</v>
      </c>
      <c r="F61" s="278" t="s">
        <v>103</v>
      </c>
      <c r="G61" s="276">
        <v>61139</v>
      </c>
      <c r="H61" s="314">
        <v>52724</v>
      </c>
      <c r="I61" s="315">
        <v>2504</v>
      </c>
      <c r="J61" s="295">
        <v>5940</v>
      </c>
      <c r="K61" s="295">
        <f t="shared" si="1"/>
        <v>-29</v>
      </c>
      <c r="L61" s="293">
        <v>65314</v>
      </c>
      <c r="M61" s="306">
        <v>2180.25</v>
      </c>
    </row>
    <row r="62" spans="1:13">
      <c r="A62" s="273">
        <v>69</v>
      </c>
      <c r="B62" s="264">
        <v>58</v>
      </c>
      <c r="C62" s="264">
        <v>7</v>
      </c>
      <c r="D62" s="278" t="s">
        <v>43</v>
      </c>
      <c r="E62" s="327" t="s">
        <v>180</v>
      </c>
      <c r="F62" s="278" t="s">
        <v>107</v>
      </c>
      <c r="G62" s="276">
        <v>56926</v>
      </c>
      <c r="H62" s="277">
        <v>50158</v>
      </c>
      <c r="I62" s="295">
        <v>3133</v>
      </c>
      <c r="J62" s="295">
        <v>3303</v>
      </c>
      <c r="K62" s="295">
        <f t="shared" si="1"/>
        <v>332</v>
      </c>
      <c r="L62" s="293">
        <v>78864</v>
      </c>
      <c r="M62" s="306">
        <v>2168.1</v>
      </c>
    </row>
    <row r="63" spans="1:13">
      <c r="A63" s="273">
        <v>80</v>
      </c>
      <c r="B63" s="281">
        <v>59</v>
      </c>
      <c r="C63" s="281">
        <v>7</v>
      </c>
      <c r="D63" s="282" t="s">
        <v>43</v>
      </c>
      <c r="E63" s="280" t="s">
        <v>190</v>
      </c>
      <c r="F63" s="282" t="s">
        <v>109</v>
      </c>
      <c r="G63" s="276">
        <v>51447</v>
      </c>
      <c r="H63" s="277">
        <v>46566</v>
      </c>
      <c r="I63" s="295">
        <v>1656</v>
      </c>
      <c r="J63" s="295">
        <v>2969</v>
      </c>
      <c r="K63" s="295">
        <f t="shared" si="1"/>
        <v>256</v>
      </c>
      <c r="L63" s="293">
        <v>73840</v>
      </c>
      <c r="M63" s="306">
        <v>2104.4</v>
      </c>
    </row>
    <row r="64" spans="1:13">
      <c r="A64" s="273">
        <v>23</v>
      </c>
      <c r="B64" s="264">
        <v>60</v>
      </c>
      <c r="C64" s="264">
        <v>7</v>
      </c>
      <c r="D64" s="278" t="s">
        <v>51</v>
      </c>
      <c r="E64" s="327" t="s">
        <v>199</v>
      </c>
      <c r="F64" s="278" t="s">
        <v>108</v>
      </c>
      <c r="G64" s="276">
        <v>55258</v>
      </c>
      <c r="H64" s="277">
        <v>46876</v>
      </c>
      <c r="I64" s="295">
        <v>2438</v>
      </c>
      <c r="J64" s="295">
        <v>4834</v>
      </c>
      <c r="K64" s="295">
        <f t="shared" si="1"/>
        <v>1110</v>
      </c>
      <c r="L64" s="293">
        <v>73913</v>
      </c>
      <c r="M64" s="306">
        <v>2931.54</v>
      </c>
    </row>
    <row r="65" spans="1:13">
      <c r="A65" s="273">
        <v>32</v>
      </c>
      <c r="B65" s="264">
        <v>61</v>
      </c>
      <c r="C65" s="264">
        <v>7</v>
      </c>
      <c r="D65" s="278" t="s">
        <v>51</v>
      </c>
      <c r="E65" s="327" t="s">
        <v>207</v>
      </c>
      <c r="F65" s="278" t="s">
        <v>112</v>
      </c>
      <c r="G65" s="276">
        <v>48447</v>
      </c>
      <c r="H65" s="277">
        <v>41578</v>
      </c>
      <c r="I65" s="295">
        <v>1615</v>
      </c>
      <c r="J65" s="295">
        <v>4754</v>
      </c>
      <c r="K65" s="295">
        <f t="shared" si="1"/>
        <v>500</v>
      </c>
      <c r="L65" s="293">
        <v>78887</v>
      </c>
      <c r="M65" s="306">
        <v>2667.33</v>
      </c>
    </row>
    <row r="66" spans="1:13">
      <c r="A66" s="273">
        <v>15</v>
      </c>
      <c r="B66" s="264">
        <v>62</v>
      </c>
      <c r="C66" s="264">
        <v>8</v>
      </c>
      <c r="D66" s="278" t="s">
        <v>53</v>
      </c>
      <c r="E66" s="280" t="s">
        <v>168</v>
      </c>
      <c r="F66" s="278" t="s">
        <v>104</v>
      </c>
      <c r="G66" s="276">
        <v>59324</v>
      </c>
      <c r="H66" s="277">
        <v>48369</v>
      </c>
      <c r="I66" s="295">
        <v>1379</v>
      </c>
      <c r="J66" s="295">
        <v>3565</v>
      </c>
      <c r="K66" s="295">
        <f t="shared" si="1"/>
        <v>6011</v>
      </c>
      <c r="L66" s="293">
        <v>68515</v>
      </c>
      <c r="M66" s="306">
        <v>2562.4699999999998</v>
      </c>
    </row>
    <row r="67" spans="1:13">
      <c r="A67" s="273">
        <v>44</v>
      </c>
      <c r="B67" s="264">
        <v>63</v>
      </c>
      <c r="C67" s="264">
        <v>8</v>
      </c>
      <c r="D67" s="278" t="s">
        <v>47</v>
      </c>
      <c r="E67" s="327" t="s">
        <v>225</v>
      </c>
      <c r="F67" s="278" t="s">
        <v>1154</v>
      </c>
      <c r="G67" s="276">
        <v>56855</v>
      </c>
      <c r="H67" s="277">
        <v>51555</v>
      </c>
      <c r="I67" s="295">
        <v>1323</v>
      </c>
      <c r="J67" s="295">
        <v>4000</v>
      </c>
      <c r="K67" s="295">
        <f t="shared" si="1"/>
        <v>-23</v>
      </c>
      <c r="L67" s="293">
        <v>78621</v>
      </c>
      <c r="M67" s="306">
        <v>2986.19</v>
      </c>
    </row>
    <row r="68" spans="1:13">
      <c r="A68" s="273">
        <v>63</v>
      </c>
      <c r="B68" s="264">
        <v>64</v>
      </c>
      <c r="C68" s="264">
        <v>8</v>
      </c>
      <c r="D68" s="278" t="s">
        <v>85</v>
      </c>
      <c r="E68" s="280" t="s">
        <v>174</v>
      </c>
      <c r="F68" s="278" t="s">
        <v>111</v>
      </c>
      <c r="G68" s="276">
        <v>76474</v>
      </c>
      <c r="H68" s="277">
        <v>68171</v>
      </c>
      <c r="I68" s="295">
        <v>3005</v>
      </c>
      <c r="J68" s="295">
        <v>5246</v>
      </c>
      <c r="K68" s="295">
        <f t="shared" si="1"/>
        <v>52</v>
      </c>
      <c r="L68" s="293">
        <v>76313</v>
      </c>
      <c r="M68" s="306">
        <v>2661.63</v>
      </c>
    </row>
    <row r="69" spans="1:13">
      <c r="A69" s="273">
        <v>45</v>
      </c>
      <c r="B69" s="264">
        <v>65</v>
      </c>
      <c r="C69" s="264">
        <v>8</v>
      </c>
      <c r="D69" s="278" t="s">
        <v>47</v>
      </c>
      <c r="E69" s="327" t="s">
        <v>226</v>
      </c>
      <c r="F69" s="278" t="s">
        <v>115</v>
      </c>
      <c r="G69" s="276">
        <v>59423</v>
      </c>
      <c r="H69" s="277">
        <v>51558</v>
      </c>
      <c r="I69" s="295">
        <v>1951</v>
      </c>
      <c r="J69" s="295">
        <v>5711</v>
      </c>
      <c r="K69" s="295">
        <f t="shared" ref="K69:K92" si="2">G69-(H69+I69+J69)</f>
        <v>203</v>
      </c>
      <c r="L69" s="293">
        <v>92599</v>
      </c>
      <c r="M69" s="306">
        <v>3390.77</v>
      </c>
    </row>
    <row r="70" spans="1:13">
      <c r="A70" s="273">
        <v>39</v>
      </c>
      <c r="B70" s="264">
        <v>66</v>
      </c>
      <c r="C70" s="264">
        <v>8</v>
      </c>
      <c r="D70" s="278" t="s">
        <v>47</v>
      </c>
      <c r="E70" s="327" t="s">
        <v>221</v>
      </c>
      <c r="F70" s="278" t="s">
        <v>113</v>
      </c>
      <c r="G70" s="276">
        <v>44423</v>
      </c>
      <c r="H70" s="277">
        <v>37049</v>
      </c>
      <c r="I70" s="295">
        <v>2726</v>
      </c>
      <c r="J70" s="295">
        <v>4476</v>
      </c>
      <c r="K70" s="295">
        <f t="shared" si="2"/>
        <v>172</v>
      </c>
      <c r="L70" s="293">
        <v>74911</v>
      </c>
      <c r="M70" s="306">
        <v>4653.18</v>
      </c>
    </row>
    <row r="71" spans="1:13">
      <c r="A71" s="273">
        <v>38</v>
      </c>
      <c r="B71" s="264">
        <v>67</v>
      </c>
      <c r="C71" s="264">
        <v>8</v>
      </c>
      <c r="D71" s="278" t="s">
        <v>47</v>
      </c>
      <c r="E71" s="327" t="s">
        <v>220</v>
      </c>
      <c r="F71" s="278" t="s">
        <v>129</v>
      </c>
      <c r="G71" s="276">
        <v>64593</v>
      </c>
      <c r="H71" s="277">
        <v>53192</v>
      </c>
      <c r="I71" s="295">
        <v>3916</v>
      </c>
      <c r="J71" s="295">
        <v>6836</v>
      </c>
      <c r="K71" s="295">
        <f t="shared" si="2"/>
        <v>649</v>
      </c>
      <c r="L71" s="293">
        <v>85735</v>
      </c>
      <c r="M71" s="306">
        <v>4137.17</v>
      </c>
    </row>
    <row r="72" spans="1:13">
      <c r="A72" s="273">
        <v>8</v>
      </c>
      <c r="B72" s="264">
        <v>68</v>
      </c>
      <c r="C72" s="264">
        <v>8</v>
      </c>
      <c r="D72" s="278" t="s">
        <v>49</v>
      </c>
      <c r="E72" s="327" t="s">
        <v>239</v>
      </c>
      <c r="F72" s="278" t="s">
        <v>110</v>
      </c>
      <c r="G72" s="276">
        <v>58073</v>
      </c>
      <c r="H72" s="277">
        <v>52422</v>
      </c>
      <c r="I72" s="295">
        <v>1322</v>
      </c>
      <c r="J72" s="295">
        <v>4149</v>
      </c>
      <c r="K72" s="295">
        <f t="shared" si="2"/>
        <v>180</v>
      </c>
      <c r="L72" s="293">
        <v>102048</v>
      </c>
      <c r="M72" s="306">
        <v>2802.04</v>
      </c>
    </row>
    <row r="73" spans="1:13">
      <c r="A73" s="273">
        <v>16</v>
      </c>
      <c r="B73" s="264">
        <v>69</v>
      </c>
      <c r="C73" s="264">
        <v>9</v>
      </c>
      <c r="D73" s="278" t="s">
        <v>53</v>
      </c>
      <c r="E73" s="280" t="s">
        <v>169</v>
      </c>
      <c r="F73" s="278" t="s">
        <v>114</v>
      </c>
      <c r="G73" s="276">
        <v>70390</v>
      </c>
      <c r="H73" s="277">
        <v>52362</v>
      </c>
      <c r="I73" s="295">
        <v>1800</v>
      </c>
      <c r="J73" s="295">
        <v>5776</v>
      </c>
      <c r="K73" s="295">
        <f t="shared" si="2"/>
        <v>10452</v>
      </c>
      <c r="L73" s="293">
        <v>63586</v>
      </c>
      <c r="M73" s="306">
        <v>3069.37</v>
      </c>
    </row>
    <row r="74" spans="1:13">
      <c r="A74" s="273">
        <v>65</v>
      </c>
      <c r="B74" s="283">
        <v>70</v>
      </c>
      <c r="C74" s="283">
        <v>9</v>
      </c>
      <c r="D74" s="284" t="s">
        <v>85</v>
      </c>
      <c r="E74" s="328" t="s">
        <v>176</v>
      </c>
      <c r="F74" s="284" t="s">
        <v>117</v>
      </c>
      <c r="G74" s="276">
        <v>89559</v>
      </c>
      <c r="H74" s="277">
        <v>80002</v>
      </c>
      <c r="I74" s="295">
        <v>2911</v>
      </c>
      <c r="J74" s="295">
        <v>6354</v>
      </c>
      <c r="K74" s="295">
        <f t="shared" si="2"/>
        <v>292</v>
      </c>
      <c r="L74" s="293">
        <v>78582</v>
      </c>
      <c r="M74" s="306">
        <v>3821.03</v>
      </c>
    </row>
    <row r="75" spans="1:13">
      <c r="A75" s="273">
        <v>54</v>
      </c>
      <c r="B75" s="264">
        <v>71</v>
      </c>
      <c r="C75" s="264">
        <v>9</v>
      </c>
      <c r="D75" s="278" t="s">
        <v>45</v>
      </c>
      <c r="E75" s="327" t="s">
        <v>211</v>
      </c>
      <c r="F75" s="278" t="s">
        <v>116</v>
      </c>
      <c r="G75" s="276">
        <v>84762</v>
      </c>
      <c r="H75" s="277">
        <v>58279</v>
      </c>
      <c r="I75" s="295">
        <v>2765</v>
      </c>
      <c r="J75" s="295">
        <v>6160</v>
      </c>
      <c r="K75" s="295">
        <f t="shared" si="2"/>
        <v>17558</v>
      </c>
      <c r="L75" s="293">
        <v>95460</v>
      </c>
      <c r="M75" s="306">
        <v>5513.72</v>
      </c>
    </row>
    <row r="76" spans="1:13">
      <c r="A76" s="273">
        <v>81</v>
      </c>
      <c r="B76" s="285">
        <v>72</v>
      </c>
      <c r="C76" s="285">
        <v>9</v>
      </c>
      <c r="D76" s="286" t="s">
        <v>43</v>
      </c>
      <c r="E76" s="329" t="s">
        <v>191</v>
      </c>
      <c r="F76" s="286" t="s">
        <v>118</v>
      </c>
      <c r="G76" s="276">
        <v>97095</v>
      </c>
      <c r="H76" s="277">
        <v>86888</v>
      </c>
      <c r="I76" s="295">
        <v>4744</v>
      </c>
      <c r="J76" s="295">
        <v>5584</v>
      </c>
      <c r="K76" s="295">
        <f t="shared" si="2"/>
        <v>-121</v>
      </c>
      <c r="L76" s="293">
        <v>120168</v>
      </c>
      <c r="M76" s="306">
        <v>5852.4</v>
      </c>
    </row>
    <row r="77" spans="1:13">
      <c r="A77" s="273">
        <v>11</v>
      </c>
      <c r="B77" s="264">
        <v>73</v>
      </c>
      <c r="C77" s="264">
        <v>9</v>
      </c>
      <c r="D77" s="278" t="s">
        <v>49</v>
      </c>
      <c r="E77" s="327" t="s">
        <v>242</v>
      </c>
      <c r="F77" s="278" t="s">
        <v>99</v>
      </c>
      <c r="G77" s="276">
        <v>68837</v>
      </c>
      <c r="H77" s="277">
        <v>59262</v>
      </c>
      <c r="I77" s="295">
        <v>2527</v>
      </c>
      <c r="J77" s="295">
        <v>6163</v>
      </c>
      <c r="K77" s="295">
        <f t="shared" si="2"/>
        <v>885</v>
      </c>
      <c r="L77" s="293">
        <v>106932</v>
      </c>
      <c r="M77" s="306">
        <v>8157.26</v>
      </c>
    </row>
    <row r="78" spans="1:13">
      <c r="A78" s="273">
        <v>28</v>
      </c>
      <c r="B78" s="264">
        <v>74</v>
      </c>
      <c r="C78" s="264">
        <v>9</v>
      </c>
      <c r="D78" s="278" t="s">
        <v>51</v>
      </c>
      <c r="E78" s="327" t="s">
        <v>203</v>
      </c>
      <c r="F78" s="278" t="s">
        <v>119</v>
      </c>
      <c r="G78" s="276">
        <v>97739</v>
      </c>
      <c r="H78" s="277">
        <v>84354</v>
      </c>
      <c r="I78" s="295">
        <v>4964</v>
      </c>
      <c r="J78" s="295">
        <v>7989</v>
      </c>
      <c r="K78" s="295">
        <f t="shared" si="2"/>
        <v>432</v>
      </c>
      <c r="L78" s="293">
        <v>119469</v>
      </c>
      <c r="M78" s="306">
        <v>6645.66</v>
      </c>
    </row>
    <row r="79" spans="1:13">
      <c r="A79" s="273">
        <v>74</v>
      </c>
      <c r="B79" s="264">
        <v>75</v>
      </c>
      <c r="C79" s="264">
        <v>10</v>
      </c>
      <c r="D79" s="278" t="s">
        <v>43</v>
      </c>
      <c r="E79" s="327" t="s">
        <v>184</v>
      </c>
      <c r="F79" s="278" t="s">
        <v>120</v>
      </c>
      <c r="G79" s="276">
        <v>100652</v>
      </c>
      <c r="H79" s="277">
        <v>89783</v>
      </c>
      <c r="I79" s="295">
        <v>4714</v>
      </c>
      <c r="J79" s="295">
        <v>5997</v>
      </c>
      <c r="K79" s="295">
        <f t="shared" si="2"/>
        <v>158</v>
      </c>
      <c r="L79" s="293">
        <v>115383</v>
      </c>
      <c r="M79" s="306">
        <v>8756.93</v>
      </c>
    </row>
    <row r="80" spans="1:13">
      <c r="A80" s="273">
        <v>86</v>
      </c>
      <c r="B80" s="264">
        <v>76</v>
      </c>
      <c r="C80" s="264">
        <v>10</v>
      </c>
      <c r="D80" s="278" t="s">
        <v>43</v>
      </c>
      <c r="E80" s="327" t="s">
        <v>196</v>
      </c>
      <c r="F80" s="278" t="s">
        <v>122</v>
      </c>
      <c r="G80" s="276">
        <v>106953</v>
      </c>
      <c r="H80" s="277">
        <v>96461</v>
      </c>
      <c r="I80" s="295">
        <v>4113</v>
      </c>
      <c r="J80" s="295">
        <v>6122</v>
      </c>
      <c r="K80" s="295">
        <f t="shared" si="2"/>
        <v>257</v>
      </c>
      <c r="L80" s="293">
        <v>165932</v>
      </c>
      <c r="M80" s="306">
        <v>7566.42</v>
      </c>
    </row>
    <row r="81" spans="1:13">
      <c r="A81" s="273">
        <v>79</v>
      </c>
      <c r="B81" s="281">
        <v>77</v>
      </c>
      <c r="C81" s="281">
        <v>10</v>
      </c>
      <c r="D81" s="282" t="s">
        <v>43</v>
      </c>
      <c r="E81" s="280" t="s">
        <v>189</v>
      </c>
      <c r="F81" s="282" t="s">
        <v>121</v>
      </c>
      <c r="G81" s="276">
        <v>95225</v>
      </c>
      <c r="H81" s="277">
        <v>84895</v>
      </c>
      <c r="I81" s="295">
        <v>4255</v>
      </c>
      <c r="J81" s="295">
        <v>6043</v>
      </c>
      <c r="K81" s="295">
        <f t="shared" si="2"/>
        <v>32</v>
      </c>
      <c r="L81" s="293">
        <v>151249</v>
      </c>
      <c r="M81" s="306">
        <v>10644.7</v>
      </c>
    </row>
    <row r="82" spans="1:13">
      <c r="A82" s="273">
        <v>57</v>
      </c>
      <c r="B82" s="264">
        <v>78</v>
      </c>
      <c r="C82" s="264">
        <v>11</v>
      </c>
      <c r="D82" s="278" t="s">
        <v>45</v>
      </c>
      <c r="E82" s="327" t="s">
        <v>214</v>
      </c>
      <c r="F82" s="278" t="s">
        <v>126</v>
      </c>
      <c r="G82" s="276">
        <v>73727</v>
      </c>
      <c r="H82" s="277">
        <v>61551</v>
      </c>
      <c r="I82" s="401">
        <v>4095</v>
      </c>
      <c r="J82" s="295">
        <v>6572</v>
      </c>
      <c r="K82" s="295">
        <f t="shared" si="2"/>
        <v>1509</v>
      </c>
      <c r="L82" s="293">
        <v>140366</v>
      </c>
      <c r="M82" s="306">
        <v>14586</v>
      </c>
    </row>
    <row r="83" spans="1:13">
      <c r="A83" s="273">
        <v>42</v>
      </c>
      <c r="B83" s="264">
        <v>79</v>
      </c>
      <c r="C83" s="264">
        <v>11</v>
      </c>
      <c r="D83" s="278" t="s">
        <v>47</v>
      </c>
      <c r="E83" s="327" t="s">
        <v>223</v>
      </c>
      <c r="F83" s="278" t="s">
        <v>123</v>
      </c>
      <c r="G83" s="276">
        <v>102663</v>
      </c>
      <c r="H83" s="277">
        <v>90907</v>
      </c>
      <c r="I83" s="295">
        <v>3419</v>
      </c>
      <c r="J83" s="295">
        <v>8268</v>
      </c>
      <c r="K83" s="295">
        <f t="shared" si="2"/>
        <v>69</v>
      </c>
      <c r="L83" s="293">
        <v>149409</v>
      </c>
      <c r="M83" s="306">
        <v>14554.5</v>
      </c>
    </row>
    <row r="84" spans="1:13">
      <c r="A84" s="273">
        <v>13</v>
      </c>
      <c r="B84" s="264">
        <v>80</v>
      </c>
      <c r="C84" s="264">
        <v>11</v>
      </c>
      <c r="D84" s="278" t="s">
        <v>53</v>
      </c>
      <c r="E84" s="280" t="s">
        <v>166</v>
      </c>
      <c r="F84" s="278" t="s">
        <v>53</v>
      </c>
      <c r="G84" s="276">
        <v>90357</v>
      </c>
      <c r="H84" s="277">
        <v>75260</v>
      </c>
      <c r="I84" s="295">
        <v>8631</v>
      </c>
      <c r="J84" s="295">
        <v>7778</v>
      </c>
      <c r="K84" s="295">
        <f t="shared" si="2"/>
        <v>-1312</v>
      </c>
      <c r="L84" s="293">
        <v>155694</v>
      </c>
      <c r="M84" s="306">
        <v>16992.5</v>
      </c>
    </row>
    <row r="85" spans="1:13">
      <c r="A85" s="273">
        <v>71</v>
      </c>
      <c r="B85" s="264">
        <v>81</v>
      </c>
      <c r="C85" s="264">
        <v>11</v>
      </c>
      <c r="D85" s="278" t="s">
        <v>43</v>
      </c>
      <c r="E85" s="327" t="s">
        <v>182</v>
      </c>
      <c r="F85" s="278" t="s">
        <v>124</v>
      </c>
      <c r="G85" s="276">
        <v>98026</v>
      </c>
      <c r="H85" s="277">
        <v>81488</v>
      </c>
      <c r="I85" s="402">
        <v>7224</v>
      </c>
      <c r="J85" s="295">
        <v>8865</v>
      </c>
      <c r="K85" s="295">
        <f t="shared" si="2"/>
        <v>449</v>
      </c>
      <c r="L85" s="293">
        <v>168400</v>
      </c>
      <c r="M85" s="306">
        <v>18237.099999999999</v>
      </c>
    </row>
    <row r="86" spans="1:13">
      <c r="A86" s="273">
        <v>51</v>
      </c>
      <c r="B86" s="264">
        <v>82</v>
      </c>
      <c r="C86" s="264">
        <v>11</v>
      </c>
      <c r="D86" s="278" t="s">
        <v>47</v>
      </c>
      <c r="E86" s="327" t="s">
        <v>231</v>
      </c>
      <c r="F86" s="278" t="s">
        <v>125</v>
      </c>
      <c r="G86" s="276">
        <v>128049</v>
      </c>
      <c r="H86" s="277">
        <v>111722</v>
      </c>
      <c r="I86" s="295">
        <v>5794</v>
      </c>
      <c r="J86" s="295">
        <v>9874</v>
      </c>
      <c r="K86" s="295">
        <f t="shared" si="2"/>
        <v>659</v>
      </c>
      <c r="L86" s="293">
        <v>168979</v>
      </c>
      <c r="M86" s="306">
        <v>14246.1</v>
      </c>
    </row>
    <row r="87" spans="1:13">
      <c r="A87" s="273">
        <v>62</v>
      </c>
      <c r="B87" s="264">
        <v>83</v>
      </c>
      <c r="C87" s="264">
        <v>12</v>
      </c>
      <c r="D87" s="278" t="s">
        <v>85</v>
      </c>
      <c r="E87" s="280" t="s">
        <v>173</v>
      </c>
      <c r="F87" s="278" t="s">
        <v>85</v>
      </c>
      <c r="G87" s="276">
        <v>127638</v>
      </c>
      <c r="H87" s="277">
        <v>101007</v>
      </c>
      <c r="I87" s="295">
        <v>11342</v>
      </c>
      <c r="J87" s="295">
        <v>11255</v>
      </c>
      <c r="K87" s="295">
        <f t="shared" si="2"/>
        <v>4034</v>
      </c>
      <c r="L87" s="293">
        <v>185672</v>
      </c>
      <c r="M87" s="306">
        <v>17949.900000000001</v>
      </c>
    </row>
    <row r="88" spans="1:13">
      <c r="A88" s="273">
        <v>1</v>
      </c>
      <c r="B88" s="264">
        <v>84</v>
      </c>
      <c r="C88" s="264">
        <v>12</v>
      </c>
      <c r="D88" s="278" t="s">
        <v>49</v>
      </c>
      <c r="E88" s="327" t="s">
        <v>233</v>
      </c>
      <c r="F88" s="278" t="s">
        <v>49</v>
      </c>
      <c r="G88" s="276">
        <v>103458</v>
      </c>
      <c r="H88" s="277">
        <v>106257</v>
      </c>
      <c r="I88" s="295">
        <v>6392</v>
      </c>
      <c r="J88" s="295">
        <v>8383</v>
      </c>
      <c r="K88" s="295">
        <f t="shared" si="2"/>
        <v>-17574</v>
      </c>
      <c r="L88" s="293">
        <v>225317</v>
      </c>
      <c r="M88" s="306">
        <v>23500.400000000001</v>
      </c>
    </row>
    <row r="89" spans="1:13">
      <c r="A89" s="273">
        <v>53</v>
      </c>
      <c r="B89" s="264">
        <v>85</v>
      </c>
      <c r="C89" s="264">
        <v>12</v>
      </c>
      <c r="D89" s="278" t="s">
        <v>45</v>
      </c>
      <c r="E89" s="327" t="s">
        <v>210</v>
      </c>
      <c r="F89" s="278" t="s">
        <v>45</v>
      </c>
      <c r="G89" s="276">
        <v>143925</v>
      </c>
      <c r="H89" s="277">
        <v>111792</v>
      </c>
      <c r="I89" s="295">
        <v>17478</v>
      </c>
      <c r="J89" s="295">
        <v>15023</v>
      </c>
      <c r="K89" s="295">
        <f t="shared" si="2"/>
        <v>-368</v>
      </c>
      <c r="L89" s="293">
        <v>252032</v>
      </c>
      <c r="M89" s="306">
        <v>31845.4</v>
      </c>
    </row>
    <row r="90" spans="1:13">
      <c r="A90" s="273">
        <v>21</v>
      </c>
      <c r="B90" s="264">
        <v>86</v>
      </c>
      <c r="C90" s="264">
        <v>12</v>
      </c>
      <c r="D90" s="278" t="s">
        <v>51</v>
      </c>
      <c r="E90" s="327" t="s">
        <v>197</v>
      </c>
      <c r="F90" s="278" t="s">
        <v>51</v>
      </c>
      <c r="G90" s="276">
        <v>93566</v>
      </c>
      <c r="H90" s="277">
        <v>92396</v>
      </c>
      <c r="I90" s="295">
        <v>6534</v>
      </c>
      <c r="J90" s="295">
        <v>12256</v>
      </c>
      <c r="K90" s="295">
        <f t="shared" si="2"/>
        <v>-17620</v>
      </c>
      <c r="L90" s="293">
        <v>245482</v>
      </c>
      <c r="M90" s="306">
        <v>36140.6</v>
      </c>
    </row>
    <row r="91" spans="1:13">
      <c r="A91" s="273">
        <v>35</v>
      </c>
      <c r="B91" s="264">
        <v>87</v>
      </c>
      <c r="C91" s="264">
        <v>13</v>
      </c>
      <c r="D91" s="278" t="s">
        <v>47</v>
      </c>
      <c r="E91" s="327" t="s">
        <v>217</v>
      </c>
      <c r="F91" s="278" t="s">
        <v>47</v>
      </c>
      <c r="G91" s="276">
        <v>201159</v>
      </c>
      <c r="H91" s="277">
        <v>144787</v>
      </c>
      <c r="I91" s="295">
        <v>24166</v>
      </c>
      <c r="J91" s="295">
        <v>22663</v>
      </c>
      <c r="K91" s="295">
        <f t="shared" si="2"/>
        <v>9543</v>
      </c>
      <c r="L91" s="293">
        <v>476106</v>
      </c>
      <c r="M91" s="306">
        <v>60242.9</v>
      </c>
    </row>
    <row r="92" spans="1:13">
      <c r="A92" s="273">
        <v>68</v>
      </c>
      <c r="B92" s="264">
        <v>88</v>
      </c>
      <c r="C92" s="264">
        <v>13</v>
      </c>
      <c r="D92" s="278" t="s">
        <v>43</v>
      </c>
      <c r="E92" s="327">
        <v>10671</v>
      </c>
      <c r="F92" s="278" t="s">
        <v>43</v>
      </c>
      <c r="G92" s="276">
        <v>422536</v>
      </c>
      <c r="H92" s="287">
        <v>260627</v>
      </c>
      <c r="I92" s="300">
        <v>55026</v>
      </c>
      <c r="J92" s="295">
        <v>52150</v>
      </c>
      <c r="K92" s="295">
        <f t="shared" si="2"/>
        <v>54733</v>
      </c>
      <c r="L92" s="293">
        <v>556307</v>
      </c>
      <c r="M92" s="306">
        <v>102665</v>
      </c>
    </row>
    <row r="93" spans="1:13" ht="27.6" customHeight="1">
      <c r="A93" s="291" t="s">
        <v>1155</v>
      </c>
      <c r="B93" s="291"/>
      <c r="C93" s="291"/>
      <c r="D93" s="291"/>
      <c r="E93" s="291"/>
      <c r="F93" s="291"/>
      <c r="G93" s="265"/>
      <c r="H93" s="250"/>
      <c r="I93" s="296"/>
      <c r="J93" s="295"/>
      <c r="K93" s="295"/>
      <c r="L93" s="294">
        <f>SUM(L5:L92)</f>
        <v>7208555</v>
      </c>
      <c r="M93" s="308">
        <f>SUM(M5:M92)</f>
        <v>516508.83600000007</v>
      </c>
    </row>
    <row r="94" spans="1:13">
      <c r="A94" s="292" t="s">
        <v>1459</v>
      </c>
      <c r="B94" s="292"/>
      <c r="C94" s="292"/>
      <c r="D94" s="292"/>
      <c r="E94" s="292"/>
      <c r="F94" s="292"/>
      <c r="G94" s="292"/>
      <c r="H94" s="292"/>
      <c r="I94" s="301"/>
      <c r="J94" s="313"/>
      <c r="K94" s="313"/>
      <c r="L94" s="292"/>
      <c r="M94" s="309"/>
    </row>
  </sheetData>
  <autoFilter ref="A4:M94">
    <sortState ref="A6:M94">
      <sortCondition ref="B4:B94"/>
    </sortState>
  </autoFilter>
  <mergeCells count="9">
    <mergeCell ref="B1:M1"/>
    <mergeCell ref="A2:F2"/>
    <mergeCell ref="G3:K3"/>
    <mergeCell ref="A3:A4"/>
    <mergeCell ref="B3:B4"/>
    <mergeCell ref="C3:C4"/>
    <mergeCell ref="D3:D4"/>
    <mergeCell ref="E3:E4"/>
    <mergeCell ref="F3:F4"/>
  </mergeCells>
  <phoneticPr fontId="49" type="noConversion"/>
  <hyperlinks>
    <hyperlink ref="M2" r:id="rId1"/>
  </hyperlinks>
  <pageMargins left="0.70866141732283472" right="0.51181102362204722" top="0.35433070866141736" bottom="0.15748031496062992" header="0.31496062992125984" footer="0.31496062992125984"/>
  <pageSetup paperSize="9" scale="58" orientation="landscape" r:id="rId2"/>
  <rowBreaks count="1" manualBreakCount="1">
    <brk id="63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91"/>
  <sheetViews>
    <sheetView zoomScale="50" zoomScaleNormal="50" workbookViewId="0">
      <pane ySplit="3" topLeftCell="A484" activePane="bottomLeft" state="frozen"/>
      <selection pane="bottomLeft" activeCell="C550" sqref="C550"/>
    </sheetView>
  </sheetViews>
  <sheetFormatPr defaultColWidth="8.6640625" defaultRowHeight="25.95" customHeight="1"/>
  <cols>
    <col min="1" max="1" width="8.109375" style="105" customWidth="1"/>
    <col min="2" max="2" width="20.88671875" style="105" customWidth="1"/>
    <col min="3" max="3" width="76.5546875" style="105" customWidth="1"/>
    <col min="4" max="4" width="17.88671875" style="105" customWidth="1"/>
    <col min="5" max="5" width="15.5546875" style="105" customWidth="1"/>
    <col min="6" max="37" width="16.33203125" style="105" customWidth="1"/>
    <col min="38" max="38" width="19.88671875" style="105" customWidth="1"/>
    <col min="39" max="70" width="16.33203125" style="105" customWidth="1"/>
    <col min="71" max="71" width="18.6640625" style="105" customWidth="1"/>
    <col min="72" max="90" width="16.33203125" style="105" customWidth="1"/>
    <col min="91" max="91" width="21.88671875" style="105" customWidth="1"/>
    <col min="92" max="16384" width="8.6640625" style="105"/>
  </cols>
  <sheetData>
    <row r="1" spans="1:91" ht="25.95" customHeight="1">
      <c r="D1" s="105">
        <v>1</v>
      </c>
      <c r="E1" s="105">
        <v>2</v>
      </c>
      <c r="F1" s="105">
        <v>3</v>
      </c>
      <c r="G1" s="105">
        <v>4</v>
      </c>
      <c r="H1" s="105">
        <v>5</v>
      </c>
      <c r="I1" s="105">
        <v>6</v>
      </c>
      <c r="J1" s="105">
        <v>7</v>
      </c>
      <c r="K1" s="105">
        <v>8</v>
      </c>
      <c r="L1" s="105">
        <v>9</v>
      </c>
      <c r="M1" s="105">
        <v>10</v>
      </c>
      <c r="N1" s="105">
        <v>11</v>
      </c>
      <c r="O1" s="105">
        <v>12</v>
      </c>
      <c r="P1" s="105">
        <v>13</v>
      </c>
      <c r="Q1" s="105">
        <v>14</v>
      </c>
      <c r="R1" s="105">
        <v>15</v>
      </c>
      <c r="S1" s="105">
        <v>16</v>
      </c>
      <c r="T1" s="105">
        <v>17</v>
      </c>
      <c r="U1" s="105">
        <v>18</v>
      </c>
      <c r="V1" s="105">
        <v>19</v>
      </c>
      <c r="W1" s="105">
        <v>20</v>
      </c>
      <c r="X1" s="105">
        <v>21</v>
      </c>
      <c r="Y1" s="105">
        <v>22</v>
      </c>
      <c r="Z1" s="105">
        <v>23</v>
      </c>
      <c r="AA1" s="105">
        <v>24</v>
      </c>
      <c r="AB1" s="105">
        <v>25</v>
      </c>
      <c r="AC1" s="105">
        <v>26</v>
      </c>
      <c r="AD1" s="105">
        <v>27</v>
      </c>
      <c r="AE1" s="105">
        <v>28</v>
      </c>
      <c r="AF1" s="105">
        <v>29</v>
      </c>
      <c r="AG1" s="105">
        <v>30</v>
      </c>
      <c r="AH1" s="105">
        <v>31</v>
      </c>
      <c r="AI1" s="105">
        <v>32</v>
      </c>
      <c r="AJ1" s="105">
        <v>33</v>
      </c>
      <c r="AK1" s="105">
        <v>34</v>
      </c>
      <c r="AL1" s="105">
        <v>35</v>
      </c>
      <c r="AM1" s="105">
        <v>36</v>
      </c>
      <c r="AN1" s="105">
        <v>37</v>
      </c>
      <c r="AO1" s="105">
        <v>38</v>
      </c>
      <c r="AP1" s="105">
        <v>39</v>
      </c>
      <c r="AQ1" s="105">
        <v>40</v>
      </c>
      <c r="AR1" s="105">
        <v>41</v>
      </c>
      <c r="AS1" s="105">
        <v>42</v>
      </c>
      <c r="AT1" s="105">
        <v>43</v>
      </c>
      <c r="AU1" s="105">
        <v>44</v>
      </c>
      <c r="AV1" s="105">
        <v>45</v>
      </c>
      <c r="AW1" s="105">
        <v>46</v>
      </c>
      <c r="AX1" s="105">
        <v>47</v>
      </c>
      <c r="AY1" s="105">
        <v>48</v>
      </c>
      <c r="AZ1" s="105">
        <v>49</v>
      </c>
      <c r="BA1" s="105">
        <v>50</v>
      </c>
      <c r="BB1" s="105">
        <v>51</v>
      </c>
      <c r="BC1" s="105">
        <v>52</v>
      </c>
      <c r="BD1" s="105">
        <v>53</v>
      </c>
      <c r="BE1" s="105">
        <v>54</v>
      </c>
      <c r="BF1" s="105">
        <v>55</v>
      </c>
      <c r="BG1" s="105">
        <v>56</v>
      </c>
      <c r="BH1" s="105">
        <v>57</v>
      </c>
      <c r="BI1" s="105">
        <v>58</v>
      </c>
      <c r="BJ1" s="105">
        <v>59</v>
      </c>
      <c r="BK1" s="105">
        <v>60</v>
      </c>
      <c r="BL1" s="105">
        <v>61</v>
      </c>
      <c r="BM1" s="105">
        <v>62</v>
      </c>
      <c r="BN1" s="105">
        <v>63</v>
      </c>
      <c r="BO1" s="105">
        <v>64</v>
      </c>
      <c r="BP1" s="105">
        <v>65</v>
      </c>
      <c r="BQ1" s="105">
        <v>66</v>
      </c>
      <c r="BR1" s="105">
        <v>67</v>
      </c>
      <c r="BS1" s="105">
        <v>68</v>
      </c>
      <c r="BT1" s="105">
        <v>69</v>
      </c>
      <c r="BU1" s="105">
        <v>70</v>
      </c>
      <c r="BV1" s="105">
        <v>71</v>
      </c>
      <c r="BW1" s="105">
        <v>72</v>
      </c>
      <c r="BX1" s="105">
        <v>73</v>
      </c>
      <c r="BY1" s="105">
        <v>74</v>
      </c>
      <c r="BZ1" s="105">
        <v>75</v>
      </c>
      <c r="CA1" s="105">
        <v>76</v>
      </c>
      <c r="CB1" s="105">
        <v>77</v>
      </c>
      <c r="CC1" s="105">
        <v>78</v>
      </c>
      <c r="CD1" s="105">
        <v>79</v>
      </c>
      <c r="CE1" s="105">
        <v>80</v>
      </c>
      <c r="CF1" s="105">
        <v>81</v>
      </c>
      <c r="CG1" s="105">
        <v>82</v>
      </c>
      <c r="CH1" s="105">
        <v>83</v>
      </c>
      <c r="CI1" s="105">
        <v>84</v>
      </c>
      <c r="CJ1" s="105">
        <v>85</v>
      </c>
      <c r="CK1" s="105">
        <v>86</v>
      </c>
      <c r="CL1" s="105">
        <v>87</v>
      </c>
      <c r="CM1" s="105">
        <v>88</v>
      </c>
    </row>
    <row r="2" spans="1:91" ht="25.95" customHeight="1">
      <c r="D2" s="106" t="s">
        <v>49</v>
      </c>
      <c r="E2" s="106" t="s">
        <v>49</v>
      </c>
      <c r="F2" s="106" t="s">
        <v>49</v>
      </c>
      <c r="G2" s="106" t="s">
        <v>49</v>
      </c>
      <c r="H2" s="106" t="s">
        <v>49</v>
      </c>
      <c r="I2" s="106" t="s">
        <v>49</v>
      </c>
      <c r="J2" s="106" t="s">
        <v>49</v>
      </c>
      <c r="K2" s="106" t="s">
        <v>49</v>
      </c>
      <c r="L2" s="106" t="s">
        <v>49</v>
      </c>
      <c r="M2" s="106" t="s">
        <v>49</v>
      </c>
      <c r="N2" s="106" t="s">
        <v>49</v>
      </c>
      <c r="O2" s="106" t="s">
        <v>49</v>
      </c>
      <c r="P2" s="106" t="s">
        <v>53</v>
      </c>
      <c r="Q2" s="106" t="s">
        <v>53</v>
      </c>
      <c r="R2" s="106" t="s">
        <v>53</v>
      </c>
      <c r="S2" s="106" t="s">
        <v>53</v>
      </c>
      <c r="T2" s="106" t="s">
        <v>53</v>
      </c>
      <c r="U2" s="106" t="s">
        <v>53</v>
      </c>
      <c r="V2" s="106" t="s">
        <v>53</v>
      </c>
      <c r="W2" s="106" t="s">
        <v>53</v>
      </c>
      <c r="X2" s="106" t="s">
        <v>51</v>
      </c>
      <c r="Y2" s="106" t="s">
        <v>51</v>
      </c>
      <c r="Z2" s="106" t="s">
        <v>51</v>
      </c>
      <c r="AA2" s="106" t="s">
        <v>51</v>
      </c>
      <c r="AB2" s="106" t="s">
        <v>51</v>
      </c>
      <c r="AC2" s="106" t="s">
        <v>51</v>
      </c>
      <c r="AD2" s="106" t="s">
        <v>51</v>
      </c>
      <c r="AE2" s="106" t="s">
        <v>51</v>
      </c>
      <c r="AF2" s="106" t="s">
        <v>51</v>
      </c>
      <c r="AG2" s="106" t="s">
        <v>51</v>
      </c>
      <c r="AH2" s="106" t="s">
        <v>51</v>
      </c>
      <c r="AI2" s="106" t="s">
        <v>51</v>
      </c>
      <c r="AJ2" s="106" t="s">
        <v>51</v>
      </c>
      <c r="AK2" s="106" t="s">
        <v>51</v>
      </c>
      <c r="AL2" s="106" t="s">
        <v>47</v>
      </c>
      <c r="AM2" s="106" t="s">
        <v>47</v>
      </c>
      <c r="AN2" s="106" t="s">
        <v>47</v>
      </c>
      <c r="AO2" s="106" t="s">
        <v>47</v>
      </c>
      <c r="AP2" s="106" t="s">
        <v>47</v>
      </c>
      <c r="AQ2" s="106" t="s">
        <v>47</v>
      </c>
      <c r="AR2" s="106" t="s">
        <v>47</v>
      </c>
      <c r="AS2" s="106" t="s">
        <v>47</v>
      </c>
      <c r="AT2" s="106" t="s">
        <v>47</v>
      </c>
      <c r="AU2" s="106" t="s">
        <v>47</v>
      </c>
      <c r="AV2" s="106" t="s">
        <v>47</v>
      </c>
      <c r="AW2" s="106" t="s">
        <v>47</v>
      </c>
      <c r="AX2" s="106" t="s">
        <v>47</v>
      </c>
      <c r="AY2" s="106" t="s">
        <v>47</v>
      </c>
      <c r="AZ2" s="106" t="s">
        <v>47</v>
      </c>
      <c r="BA2" s="106" t="s">
        <v>47</v>
      </c>
      <c r="BB2" s="106" t="s">
        <v>47</v>
      </c>
      <c r="BC2" s="106" t="s">
        <v>47</v>
      </c>
      <c r="BD2" s="106" t="s">
        <v>45</v>
      </c>
      <c r="BE2" s="106" t="s">
        <v>45</v>
      </c>
      <c r="BF2" s="106" t="s">
        <v>45</v>
      </c>
      <c r="BG2" s="106" t="s">
        <v>45</v>
      </c>
      <c r="BH2" s="106" t="s">
        <v>45</v>
      </c>
      <c r="BI2" s="106" t="s">
        <v>45</v>
      </c>
      <c r="BJ2" s="106" t="s">
        <v>45</v>
      </c>
      <c r="BK2" s="106" t="s">
        <v>45</v>
      </c>
      <c r="BL2" s="106" t="s">
        <v>45</v>
      </c>
      <c r="BM2" s="106" t="s">
        <v>85</v>
      </c>
      <c r="BN2" s="106" t="s">
        <v>85</v>
      </c>
      <c r="BO2" s="106" t="s">
        <v>85</v>
      </c>
      <c r="BP2" s="106" t="s">
        <v>85</v>
      </c>
      <c r="BQ2" s="106" t="s">
        <v>85</v>
      </c>
      <c r="BR2" s="106" t="s">
        <v>85</v>
      </c>
      <c r="BS2" s="106" t="s">
        <v>43</v>
      </c>
      <c r="BT2" s="106" t="s">
        <v>43</v>
      </c>
      <c r="BU2" s="106" t="s">
        <v>43</v>
      </c>
      <c r="BV2" s="106" t="s">
        <v>43</v>
      </c>
      <c r="BW2" s="106" t="s">
        <v>43</v>
      </c>
      <c r="BX2" s="106" t="s">
        <v>43</v>
      </c>
      <c r="BY2" s="106" t="s">
        <v>43</v>
      </c>
      <c r="BZ2" s="106" t="s">
        <v>43</v>
      </c>
      <c r="CA2" s="106" t="s">
        <v>43</v>
      </c>
      <c r="CB2" s="106" t="s">
        <v>43</v>
      </c>
      <c r="CC2" s="106" t="s">
        <v>43</v>
      </c>
      <c r="CD2" s="106" t="s">
        <v>43</v>
      </c>
      <c r="CE2" s="106" t="s">
        <v>43</v>
      </c>
      <c r="CF2" s="106" t="s">
        <v>43</v>
      </c>
      <c r="CG2" s="106" t="s">
        <v>43</v>
      </c>
      <c r="CH2" s="106" t="s">
        <v>43</v>
      </c>
      <c r="CI2" s="106" t="s">
        <v>43</v>
      </c>
      <c r="CJ2" s="106" t="s">
        <v>43</v>
      </c>
      <c r="CK2" s="106" t="s">
        <v>43</v>
      </c>
      <c r="CL2" s="106" t="s">
        <v>43</v>
      </c>
      <c r="CM2" s="106" t="s">
        <v>43</v>
      </c>
    </row>
    <row r="3" spans="1:91" ht="25.95" customHeight="1">
      <c r="B3" s="107"/>
      <c r="C3" s="108"/>
      <c r="D3" s="106" t="s">
        <v>233</v>
      </c>
      <c r="E3" s="106" t="s">
        <v>234</v>
      </c>
      <c r="F3" s="106" t="s">
        <v>235</v>
      </c>
      <c r="G3" s="106" t="s">
        <v>236</v>
      </c>
      <c r="H3" s="106" t="s">
        <v>165</v>
      </c>
      <c r="I3" s="106" t="s">
        <v>237</v>
      </c>
      <c r="J3" s="106" t="s">
        <v>238</v>
      </c>
      <c r="K3" s="106" t="s">
        <v>239</v>
      </c>
      <c r="L3" s="106" t="s">
        <v>240</v>
      </c>
      <c r="M3" s="106" t="s">
        <v>241</v>
      </c>
      <c r="N3" s="106" t="s">
        <v>242</v>
      </c>
      <c r="O3" s="106" t="s">
        <v>159</v>
      </c>
      <c r="P3" s="106" t="s">
        <v>166</v>
      </c>
      <c r="Q3" s="106" t="s">
        <v>167</v>
      </c>
      <c r="R3" s="106" t="s">
        <v>168</v>
      </c>
      <c r="S3" s="106" t="s">
        <v>169</v>
      </c>
      <c r="T3" s="106" t="s">
        <v>170</v>
      </c>
      <c r="U3" s="106" t="s">
        <v>171</v>
      </c>
      <c r="V3" s="106" t="s">
        <v>172</v>
      </c>
      <c r="W3" s="106" t="s">
        <v>154</v>
      </c>
      <c r="X3" s="106" t="s">
        <v>197</v>
      </c>
      <c r="Y3" s="106" t="s">
        <v>198</v>
      </c>
      <c r="Z3" s="106" t="s">
        <v>199</v>
      </c>
      <c r="AA3" s="106" t="s">
        <v>200</v>
      </c>
      <c r="AB3" s="106" t="s">
        <v>156</v>
      </c>
      <c r="AC3" s="106" t="s">
        <v>201</v>
      </c>
      <c r="AD3" s="106" t="s">
        <v>202</v>
      </c>
      <c r="AE3" s="106" t="s">
        <v>203</v>
      </c>
      <c r="AF3" s="106" t="s">
        <v>204</v>
      </c>
      <c r="AG3" s="106" t="s">
        <v>205</v>
      </c>
      <c r="AH3" s="106" t="s">
        <v>206</v>
      </c>
      <c r="AI3" s="106" t="s">
        <v>207</v>
      </c>
      <c r="AJ3" s="106" t="s">
        <v>208</v>
      </c>
      <c r="AK3" s="106" t="s">
        <v>209</v>
      </c>
      <c r="AL3" s="106" t="s">
        <v>217</v>
      </c>
      <c r="AM3" s="106" t="s">
        <v>218</v>
      </c>
      <c r="AN3" s="106" t="s">
        <v>219</v>
      </c>
      <c r="AO3" s="106" t="s">
        <v>220</v>
      </c>
      <c r="AP3" s="106" t="s">
        <v>221</v>
      </c>
      <c r="AQ3" s="106" t="s">
        <v>222</v>
      </c>
      <c r="AR3" s="106" t="s">
        <v>158</v>
      </c>
      <c r="AS3" s="106" t="s">
        <v>223</v>
      </c>
      <c r="AT3" s="106" t="s">
        <v>224</v>
      </c>
      <c r="AU3" s="106" t="s">
        <v>225</v>
      </c>
      <c r="AV3" s="106" t="s">
        <v>226</v>
      </c>
      <c r="AW3" s="106" t="s">
        <v>227</v>
      </c>
      <c r="AX3" s="106" t="s">
        <v>164</v>
      </c>
      <c r="AY3" s="106" t="s">
        <v>228</v>
      </c>
      <c r="AZ3" s="106" t="s">
        <v>229</v>
      </c>
      <c r="BA3" s="106" t="s">
        <v>230</v>
      </c>
      <c r="BB3" s="106" t="s">
        <v>231</v>
      </c>
      <c r="BC3" s="106" t="s">
        <v>232</v>
      </c>
      <c r="BD3" s="106" t="s">
        <v>210</v>
      </c>
      <c r="BE3" s="106" t="s">
        <v>211</v>
      </c>
      <c r="BF3" s="106" t="s">
        <v>212</v>
      </c>
      <c r="BG3" s="106" t="s">
        <v>213</v>
      </c>
      <c r="BH3" s="106" t="s">
        <v>214</v>
      </c>
      <c r="BI3" s="106" t="s">
        <v>163</v>
      </c>
      <c r="BJ3" s="106" t="s">
        <v>157</v>
      </c>
      <c r="BK3" s="106" t="s">
        <v>215</v>
      </c>
      <c r="BL3" s="106" t="s">
        <v>216</v>
      </c>
      <c r="BM3" s="106" t="s">
        <v>173</v>
      </c>
      <c r="BN3" s="106" t="s">
        <v>174</v>
      </c>
      <c r="BO3" s="106" t="s">
        <v>175</v>
      </c>
      <c r="BP3" s="106" t="s">
        <v>176</v>
      </c>
      <c r="BQ3" s="106" t="s">
        <v>177</v>
      </c>
      <c r="BR3" s="106" t="s">
        <v>178</v>
      </c>
      <c r="BS3" s="106" t="s">
        <v>179</v>
      </c>
      <c r="BT3" s="106" t="s">
        <v>180</v>
      </c>
      <c r="BU3" s="106" t="s">
        <v>181</v>
      </c>
      <c r="BV3" s="106" t="s">
        <v>182</v>
      </c>
      <c r="BW3" s="106" t="s">
        <v>155</v>
      </c>
      <c r="BX3" s="106" t="s">
        <v>183</v>
      </c>
      <c r="BY3" s="106" t="s">
        <v>184</v>
      </c>
      <c r="BZ3" s="106" t="s">
        <v>185</v>
      </c>
      <c r="CA3" s="106" t="s">
        <v>186</v>
      </c>
      <c r="CB3" s="106" t="s">
        <v>187</v>
      </c>
      <c r="CC3" s="106" t="s">
        <v>188</v>
      </c>
      <c r="CD3" s="106" t="s">
        <v>189</v>
      </c>
      <c r="CE3" s="106" t="s">
        <v>190</v>
      </c>
      <c r="CF3" s="106" t="s">
        <v>191</v>
      </c>
      <c r="CG3" s="106" t="s">
        <v>192</v>
      </c>
      <c r="CH3" s="106" t="s">
        <v>193</v>
      </c>
      <c r="CI3" s="106" t="s">
        <v>194</v>
      </c>
      <c r="CJ3" s="106" t="s">
        <v>195</v>
      </c>
      <c r="CK3" s="106" t="s">
        <v>196</v>
      </c>
      <c r="CL3" s="106" t="s">
        <v>161</v>
      </c>
      <c r="CM3" s="106" t="s">
        <v>162</v>
      </c>
    </row>
    <row r="4" spans="1:91" ht="25.95" customHeight="1">
      <c r="B4" s="109" t="s">
        <v>289</v>
      </c>
      <c r="C4" s="109" t="s">
        <v>290</v>
      </c>
      <c r="D4" s="110" t="s">
        <v>365</v>
      </c>
      <c r="E4" s="110" t="s">
        <v>366</v>
      </c>
      <c r="F4" s="110" t="s">
        <v>367</v>
      </c>
      <c r="G4" s="110" t="s">
        <v>368</v>
      </c>
      <c r="H4" s="110" t="s">
        <v>369</v>
      </c>
      <c r="I4" s="110" t="s">
        <v>370</v>
      </c>
      <c r="J4" s="110" t="s">
        <v>371</v>
      </c>
      <c r="K4" s="110" t="s">
        <v>372</v>
      </c>
      <c r="L4" s="110" t="s">
        <v>373</v>
      </c>
      <c r="M4" s="110" t="s">
        <v>374</v>
      </c>
      <c r="N4" s="110" t="s">
        <v>375</v>
      </c>
      <c r="O4" s="110" t="s">
        <v>376</v>
      </c>
      <c r="P4" s="110" t="s">
        <v>291</v>
      </c>
      <c r="Q4" s="110" t="s">
        <v>292</v>
      </c>
      <c r="R4" s="110" t="s">
        <v>293</v>
      </c>
      <c r="S4" s="110" t="s">
        <v>294</v>
      </c>
      <c r="T4" s="110" t="s">
        <v>295</v>
      </c>
      <c r="U4" s="110" t="s">
        <v>296</v>
      </c>
      <c r="V4" s="110" t="s">
        <v>297</v>
      </c>
      <c r="W4" s="110" t="s">
        <v>298</v>
      </c>
      <c r="X4" s="110" t="s">
        <v>326</v>
      </c>
      <c r="Y4" s="110" t="s">
        <v>327</v>
      </c>
      <c r="Z4" s="110" t="s">
        <v>328</v>
      </c>
      <c r="AA4" s="110" t="s">
        <v>329</v>
      </c>
      <c r="AB4" s="110" t="s">
        <v>330</v>
      </c>
      <c r="AC4" s="110" t="s">
        <v>331</v>
      </c>
      <c r="AD4" s="110" t="s">
        <v>332</v>
      </c>
      <c r="AE4" s="110" t="s">
        <v>333</v>
      </c>
      <c r="AF4" s="110" t="s">
        <v>334</v>
      </c>
      <c r="AG4" s="110" t="s">
        <v>335</v>
      </c>
      <c r="AH4" s="110" t="s">
        <v>336</v>
      </c>
      <c r="AI4" s="110" t="s">
        <v>337</v>
      </c>
      <c r="AJ4" s="110" t="s">
        <v>338</v>
      </c>
      <c r="AK4" s="110" t="s">
        <v>339</v>
      </c>
      <c r="AL4" s="110" t="s">
        <v>349</v>
      </c>
      <c r="AM4" s="110" t="s">
        <v>350</v>
      </c>
      <c r="AN4" s="110" t="s">
        <v>351</v>
      </c>
      <c r="AO4" s="110" t="s">
        <v>352</v>
      </c>
      <c r="AP4" s="110" t="s">
        <v>353</v>
      </c>
      <c r="AQ4" s="110" t="s">
        <v>354</v>
      </c>
      <c r="AR4" s="110" t="s">
        <v>355</v>
      </c>
      <c r="AS4" s="110" t="s">
        <v>356</v>
      </c>
      <c r="AT4" s="110" t="s">
        <v>357</v>
      </c>
      <c r="AU4" s="110" t="s">
        <v>1345</v>
      </c>
      <c r="AV4" s="110" t="s">
        <v>358</v>
      </c>
      <c r="AW4" s="110" t="s">
        <v>1344</v>
      </c>
      <c r="AX4" s="110" t="s">
        <v>359</v>
      </c>
      <c r="AY4" s="110" t="s">
        <v>360</v>
      </c>
      <c r="AZ4" s="110" t="s">
        <v>361</v>
      </c>
      <c r="BA4" s="110" t="s">
        <v>362</v>
      </c>
      <c r="BB4" s="110" t="s">
        <v>363</v>
      </c>
      <c r="BC4" s="110" t="s">
        <v>364</v>
      </c>
      <c r="BD4" s="110" t="s">
        <v>340</v>
      </c>
      <c r="BE4" s="110" t="s">
        <v>341</v>
      </c>
      <c r="BF4" s="110" t="s">
        <v>342</v>
      </c>
      <c r="BG4" s="110" t="s">
        <v>343</v>
      </c>
      <c r="BH4" s="110" t="s">
        <v>344</v>
      </c>
      <c r="BI4" s="110" t="s">
        <v>345</v>
      </c>
      <c r="BJ4" s="110" t="s">
        <v>346</v>
      </c>
      <c r="BK4" s="110" t="s">
        <v>347</v>
      </c>
      <c r="BL4" s="110" t="s">
        <v>348</v>
      </c>
      <c r="BM4" s="110" t="s">
        <v>299</v>
      </c>
      <c r="BN4" s="110" t="s">
        <v>300</v>
      </c>
      <c r="BO4" s="110" t="s">
        <v>301</v>
      </c>
      <c r="BP4" s="110" t="s">
        <v>302</v>
      </c>
      <c r="BQ4" s="110" t="s">
        <v>303</v>
      </c>
      <c r="BR4" s="110" t="s">
        <v>304</v>
      </c>
      <c r="BS4" s="110" t="s">
        <v>305</v>
      </c>
      <c r="BT4" s="110" t="s">
        <v>306</v>
      </c>
      <c r="BU4" s="110" t="s">
        <v>307</v>
      </c>
      <c r="BV4" s="110" t="s">
        <v>308</v>
      </c>
      <c r="BW4" s="110" t="s">
        <v>309</v>
      </c>
      <c r="BX4" s="110" t="s">
        <v>310</v>
      </c>
      <c r="BY4" s="110" t="s">
        <v>311</v>
      </c>
      <c r="BZ4" s="110" t="s">
        <v>312</v>
      </c>
      <c r="CA4" s="110" t="s">
        <v>313</v>
      </c>
      <c r="CB4" s="110" t="s">
        <v>314</v>
      </c>
      <c r="CC4" s="110" t="s">
        <v>315</v>
      </c>
      <c r="CD4" s="110" t="s">
        <v>316</v>
      </c>
      <c r="CE4" s="110" t="s">
        <v>317</v>
      </c>
      <c r="CF4" s="110" t="s">
        <v>318</v>
      </c>
      <c r="CG4" s="110" t="s">
        <v>319</v>
      </c>
      <c r="CH4" s="110" t="s">
        <v>320</v>
      </c>
      <c r="CI4" s="110" t="s">
        <v>321</v>
      </c>
      <c r="CJ4" s="110" t="s">
        <v>322</v>
      </c>
      <c r="CK4" s="110" t="s">
        <v>323</v>
      </c>
      <c r="CL4" s="110" t="s">
        <v>324</v>
      </c>
      <c r="CM4" s="110" t="s">
        <v>325</v>
      </c>
    </row>
    <row r="5" spans="1:91" ht="49.2">
      <c r="A5" s="111"/>
      <c r="B5" s="191" t="s">
        <v>715</v>
      </c>
      <c r="C5" s="112" t="s">
        <v>1179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>
        <v>1496880</v>
      </c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</row>
    <row r="6" spans="1:91" ht="24.6">
      <c r="A6" s="111"/>
      <c r="B6" s="191" t="s">
        <v>716</v>
      </c>
      <c r="C6" s="112" t="s">
        <v>1180</v>
      </c>
      <c r="D6" s="174">
        <v>72832.88</v>
      </c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6">
        <v>11990</v>
      </c>
      <c r="BT6" s="176"/>
      <c r="BU6" s="176"/>
      <c r="BV6" s="176"/>
      <c r="BW6" s="176"/>
      <c r="BX6" s="176"/>
      <c r="BY6" s="176"/>
      <c r="BZ6" s="176"/>
      <c r="CA6" s="176"/>
      <c r="CB6" s="176"/>
      <c r="CC6" s="176"/>
      <c r="CD6" s="176"/>
      <c r="CE6" s="176"/>
      <c r="CF6" s="176"/>
      <c r="CG6" s="176"/>
      <c r="CH6" s="176"/>
      <c r="CI6" s="176"/>
      <c r="CJ6" s="176"/>
      <c r="CK6" s="176"/>
      <c r="CL6" s="176"/>
      <c r="CM6" s="176"/>
    </row>
    <row r="7" spans="1:91" ht="24.6">
      <c r="A7" s="111"/>
      <c r="B7" s="191" t="s">
        <v>717</v>
      </c>
      <c r="C7" s="112" t="s">
        <v>377</v>
      </c>
      <c r="D7" s="174">
        <v>9200</v>
      </c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>
        <v>30400</v>
      </c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>
        <v>1500</v>
      </c>
      <c r="BE7" s="174"/>
      <c r="BF7" s="174"/>
      <c r="BG7" s="174"/>
      <c r="BH7" s="174"/>
      <c r="BI7" s="174"/>
      <c r="BJ7" s="174"/>
      <c r="BK7" s="174"/>
      <c r="BL7" s="174"/>
      <c r="BM7" s="174">
        <v>4000</v>
      </c>
      <c r="BN7" s="174"/>
      <c r="BO7" s="174"/>
      <c r="BP7" s="174"/>
      <c r="BQ7" s="174"/>
      <c r="BR7" s="174"/>
      <c r="BS7" s="176"/>
      <c r="BT7" s="176"/>
      <c r="BU7" s="176"/>
      <c r="BV7" s="176"/>
      <c r="BW7" s="174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>
        <v>8107</v>
      </c>
      <c r="CI7" s="176"/>
      <c r="CJ7" s="176"/>
      <c r="CK7" s="176"/>
      <c r="CL7" s="176"/>
      <c r="CM7" s="176"/>
    </row>
    <row r="8" spans="1:91" ht="24.6">
      <c r="A8" s="111"/>
      <c r="B8" s="191" t="s">
        <v>718</v>
      </c>
      <c r="C8" s="112" t="s">
        <v>378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>
        <v>21000</v>
      </c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>
        <v>8000</v>
      </c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6"/>
      <c r="BT8" s="176"/>
      <c r="BU8" s="176"/>
      <c r="BV8" s="176"/>
      <c r="BW8" s="176"/>
      <c r="BX8" s="176"/>
      <c r="BY8" s="176"/>
      <c r="BZ8" s="176"/>
      <c r="CA8" s="176"/>
      <c r="CB8" s="176"/>
      <c r="CC8" s="176"/>
      <c r="CD8" s="176"/>
      <c r="CE8" s="176"/>
      <c r="CF8" s="174"/>
      <c r="CG8" s="174"/>
      <c r="CH8" s="176"/>
      <c r="CI8" s="176"/>
      <c r="CJ8" s="176"/>
      <c r="CK8" s="176"/>
      <c r="CL8" s="174"/>
      <c r="CM8" s="174"/>
    </row>
    <row r="9" spans="1:91" ht="24.6">
      <c r="A9" s="111"/>
      <c r="B9" s="191" t="s">
        <v>719</v>
      </c>
      <c r="C9" s="112" t="s">
        <v>379</v>
      </c>
      <c r="D9" s="174">
        <v>83000</v>
      </c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6">
        <v>970589</v>
      </c>
      <c r="BT9" s="176"/>
      <c r="BU9" s="176"/>
      <c r="BV9" s="176">
        <v>254800</v>
      </c>
      <c r="BW9" s="174"/>
      <c r="BX9" s="176"/>
      <c r="BY9" s="176"/>
      <c r="BZ9" s="176"/>
      <c r="CA9" s="176"/>
      <c r="CB9" s="176"/>
      <c r="CC9" s="176"/>
      <c r="CD9" s="176"/>
      <c r="CE9" s="176"/>
      <c r="CF9" s="174"/>
      <c r="CG9" s="174"/>
      <c r="CH9" s="176"/>
      <c r="CI9" s="176"/>
      <c r="CJ9" s="176"/>
      <c r="CK9" s="176"/>
      <c r="CL9" s="174"/>
      <c r="CM9" s="176"/>
    </row>
    <row r="10" spans="1:91" ht="24.6">
      <c r="A10" s="111"/>
      <c r="B10" s="191" t="s">
        <v>720</v>
      </c>
      <c r="C10" s="112" t="s">
        <v>380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>
        <v>549.69000000000005</v>
      </c>
      <c r="Q10" s="174"/>
      <c r="R10" s="174"/>
      <c r="S10" s="174"/>
      <c r="T10" s="174"/>
      <c r="U10" s="174">
        <v>30082.03</v>
      </c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>
        <v>9404.48</v>
      </c>
      <c r="BE10" s="174"/>
      <c r="BF10" s="174"/>
      <c r="BG10" s="174"/>
      <c r="BH10" s="174">
        <v>7548.35</v>
      </c>
      <c r="BI10" s="174">
        <v>1978.24</v>
      </c>
      <c r="BJ10" s="174"/>
      <c r="BK10" s="174"/>
      <c r="BL10" s="174"/>
      <c r="BM10" s="174">
        <v>449.04</v>
      </c>
      <c r="BN10" s="174"/>
      <c r="BO10" s="174"/>
      <c r="BP10" s="174"/>
      <c r="BQ10" s="174"/>
      <c r="BR10" s="174"/>
      <c r="BS10" s="176">
        <v>43275.72</v>
      </c>
      <c r="BT10" s="176"/>
      <c r="BU10" s="176"/>
      <c r="BV10" s="176">
        <v>313.45</v>
      </c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</row>
    <row r="11" spans="1:91" ht="24.6">
      <c r="A11" s="111"/>
      <c r="B11" s="191" t="s">
        <v>721</v>
      </c>
      <c r="C11" s="112" t="s">
        <v>381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6"/>
      <c r="BT11" s="176"/>
      <c r="BU11" s="176"/>
      <c r="BV11" s="176"/>
      <c r="BW11" s="174"/>
      <c r="BX11" s="176"/>
      <c r="BY11" s="176"/>
      <c r="BZ11" s="176"/>
      <c r="CA11" s="176"/>
      <c r="CB11" s="176"/>
      <c r="CC11" s="176"/>
      <c r="CD11" s="176"/>
      <c r="CE11" s="176"/>
      <c r="CF11" s="176"/>
      <c r="CG11" s="176"/>
      <c r="CH11" s="176"/>
      <c r="CI11" s="176"/>
      <c r="CJ11" s="176"/>
      <c r="CK11" s="176"/>
      <c r="CL11" s="176"/>
      <c r="CM11" s="176"/>
    </row>
    <row r="12" spans="1:91" ht="24.6">
      <c r="A12" s="111"/>
      <c r="B12" s="191" t="s">
        <v>722</v>
      </c>
      <c r="C12" s="112" t="s">
        <v>382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>
        <v>11400</v>
      </c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>
        <v>95500</v>
      </c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6"/>
      <c r="BT12" s="176"/>
      <c r="BU12" s="176"/>
      <c r="BV12" s="176"/>
      <c r="BW12" s="176"/>
      <c r="BX12" s="176">
        <v>3000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/>
      <c r="CM12" s="176"/>
    </row>
    <row r="13" spans="1:91" ht="24.6">
      <c r="A13" s="111"/>
      <c r="B13" s="191" t="s">
        <v>723</v>
      </c>
      <c r="C13" s="112" t="s">
        <v>383</v>
      </c>
      <c r="D13" s="174">
        <v>13741.21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>
        <v>465865.29</v>
      </c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>
        <v>22979.23</v>
      </c>
      <c r="BN13" s="174"/>
      <c r="BO13" s="174"/>
      <c r="BP13" s="174"/>
      <c r="BQ13" s="174"/>
      <c r="BR13" s="174"/>
      <c r="BS13" s="176">
        <v>1793091.6</v>
      </c>
      <c r="BT13" s="176"/>
      <c r="BU13" s="176"/>
      <c r="BV13" s="176">
        <v>2750</v>
      </c>
      <c r="BW13" s="174"/>
      <c r="BX13" s="176"/>
      <c r="BY13" s="176"/>
      <c r="BZ13" s="176"/>
      <c r="CA13" s="176"/>
      <c r="CB13" s="176"/>
      <c r="CC13" s="176"/>
      <c r="CD13" s="176"/>
      <c r="CE13" s="176"/>
      <c r="CF13" s="176"/>
      <c r="CG13" s="176"/>
      <c r="CH13" s="176"/>
      <c r="CI13" s="176"/>
      <c r="CJ13" s="176"/>
      <c r="CK13" s="176"/>
      <c r="CL13" s="176"/>
      <c r="CM13" s="176"/>
    </row>
    <row r="14" spans="1:91" ht="24.6">
      <c r="A14" s="111"/>
      <c r="B14" s="191" t="s">
        <v>724</v>
      </c>
      <c r="C14" s="112" t="s">
        <v>384</v>
      </c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>
        <v>2838.71</v>
      </c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6"/>
      <c r="BT14" s="176"/>
      <c r="BU14" s="176"/>
      <c r="BV14" s="174"/>
      <c r="BW14" s="174"/>
      <c r="BX14" s="174"/>
      <c r="BY14" s="176"/>
      <c r="BZ14" s="174"/>
      <c r="CA14" s="174"/>
      <c r="CB14" s="176"/>
      <c r="CC14" s="176"/>
      <c r="CD14" s="176"/>
      <c r="CE14" s="176"/>
      <c r="CF14" s="174"/>
      <c r="CG14" s="174"/>
      <c r="CH14" s="174"/>
      <c r="CI14" s="176"/>
      <c r="CJ14" s="174"/>
      <c r="CK14" s="176"/>
      <c r="CL14" s="174"/>
      <c r="CM14" s="176"/>
    </row>
    <row r="15" spans="1:91" ht="24.6">
      <c r="A15" s="111"/>
      <c r="B15" s="191" t="s">
        <v>725</v>
      </c>
      <c r="C15" s="112" t="s">
        <v>385</v>
      </c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6"/>
      <c r="BT15" s="176"/>
      <c r="BU15" s="174"/>
      <c r="BV15" s="174"/>
      <c r="BW15" s="174"/>
      <c r="BX15" s="174"/>
      <c r="BY15" s="176"/>
      <c r="BZ15" s="174"/>
      <c r="CA15" s="174"/>
      <c r="CB15" s="176"/>
      <c r="CC15" s="174"/>
      <c r="CD15" s="176"/>
      <c r="CE15" s="176"/>
      <c r="CF15" s="174"/>
      <c r="CG15" s="174"/>
      <c r="CH15" s="176"/>
      <c r="CI15" s="176"/>
      <c r="CJ15" s="174"/>
      <c r="CK15" s="176"/>
      <c r="CL15" s="174"/>
      <c r="CM15" s="174"/>
    </row>
    <row r="16" spans="1:91" ht="24.6">
      <c r="A16" s="111">
        <v>15</v>
      </c>
      <c r="B16" s="191" t="s">
        <v>726</v>
      </c>
      <c r="C16" s="113" t="s">
        <v>1181</v>
      </c>
      <c r="D16" s="174"/>
      <c r="E16" s="174"/>
      <c r="F16" s="174"/>
      <c r="G16" s="174"/>
      <c r="H16" s="174"/>
      <c r="I16" s="174">
        <v>13543</v>
      </c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>
        <v>164105</v>
      </c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>
        <v>100920</v>
      </c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6"/>
      <c r="BW16" s="174"/>
      <c r="BX16" s="174"/>
      <c r="BY16" s="176"/>
      <c r="BZ16" s="174"/>
      <c r="CA16" s="174"/>
      <c r="CB16" s="174"/>
      <c r="CC16" s="174"/>
      <c r="CD16" s="176"/>
      <c r="CE16" s="174"/>
      <c r="CF16" s="174"/>
      <c r="CG16" s="174"/>
      <c r="CH16" s="174"/>
      <c r="CI16" s="174"/>
      <c r="CJ16" s="176"/>
      <c r="CK16" s="174"/>
      <c r="CL16" s="176"/>
      <c r="CM16" s="174"/>
    </row>
    <row r="17" spans="1:91" ht="24.6">
      <c r="A17" s="111">
        <v>15</v>
      </c>
      <c r="B17" s="191" t="s">
        <v>727</v>
      </c>
      <c r="C17" s="113" t="s">
        <v>1182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6"/>
      <c r="BW17" s="174"/>
      <c r="BX17" s="174"/>
      <c r="BY17" s="174"/>
      <c r="BZ17" s="174"/>
      <c r="CA17" s="174"/>
      <c r="CB17" s="174"/>
      <c r="CC17" s="174"/>
      <c r="CD17" s="176"/>
      <c r="CE17" s="174"/>
      <c r="CF17" s="174"/>
      <c r="CG17" s="174"/>
      <c r="CH17" s="174"/>
      <c r="CI17" s="174"/>
      <c r="CJ17" s="176"/>
      <c r="CK17" s="174"/>
      <c r="CL17" s="176"/>
      <c r="CM17" s="174"/>
    </row>
    <row r="18" spans="1:91" ht="24.6">
      <c r="A18" s="111">
        <v>15</v>
      </c>
      <c r="B18" s="191" t="s">
        <v>728</v>
      </c>
      <c r="C18" s="113" t="s">
        <v>1183</v>
      </c>
      <c r="D18" s="174"/>
      <c r="E18" s="174"/>
      <c r="F18" s="174"/>
      <c r="G18" s="174"/>
      <c r="H18" s="174"/>
      <c r="I18" s="174">
        <v>20450</v>
      </c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>
        <v>10372081</v>
      </c>
      <c r="AP18" s="174"/>
      <c r="AQ18" s="174"/>
      <c r="AR18" s="174"/>
      <c r="AS18" s="174"/>
      <c r="AT18" s="174"/>
      <c r="AU18" s="174"/>
      <c r="AV18" s="174"/>
      <c r="AW18" s="174"/>
      <c r="AX18" s="174"/>
      <c r="AY18" s="174"/>
      <c r="AZ18" s="174"/>
      <c r="BA18" s="174"/>
      <c r="BB18" s="174"/>
      <c r="BC18" s="174"/>
      <c r="BD18" s="174"/>
      <c r="BE18" s="174">
        <v>756617.72</v>
      </c>
      <c r="BF18" s="174"/>
      <c r="BG18" s="174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>
        <v>972190</v>
      </c>
      <c r="BX18" s="176"/>
      <c r="BY18" s="174"/>
      <c r="BZ18" s="174"/>
      <c r="CA18" s="174"/>
      <c r="CB18" s="174"/>
      <c r="CC18" s="174"/>
      <c r="CD18" s="176"/>
      <c r="CE18" s="174"/>
      <c r="CF18" s="174"/>
      <c r="CG18" s="174"/>
      <c r="CH18" s="174"/>
      <c r="CI18" s="174"/>
      <c r="CJ18" s="174"/>
      <c r="CK18" s="174"/>
      <c r="CL18" s="174"/>
      <c r="CM18" s="174"/>
    </row>
    <row r="19" spans="1:91" ht="24.6">
      <c r="A19" s="111">
        <v>15</v>
      </c>
      <c r="B19" s="191" t="s">
        <v>729</v>
      </c>
      <c r="C19" s="113" t="s">
        <v>1184</v>
      </c>
      <c r="D19" s="174"/>
      <c r="E19" s="174"/>
      <c r="F19" s="174"/>
      <c r="G19" s="174"/>
      <c r="H19" s="174">
        <v>909732</v>
      </c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4">
        <v>262786.75</v>
      </c>
      <c r="BN19" s="174"/>
      <c r="BO19" s="174"/>
      <c r="BP19" s="174"/>
      <c r="BQ19" s="174"/>
      <c r="BR19" s="174"/>
      <c r="BS19" s="174"/>
      <c r="BT19" s="174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</row>
    <row r="20" spans="1:91" ht="24.6">
      <c r="A20" s="111">
        <v>15</v>
      </c>
      <c r="B20" s="191" t="s">
        <v>730</v>
      </c>
      <c r="C20" s="113" t="s">
        <v>386</v>
      </c>
      <c r="D20" s="174"/>
      <c r="E20" s="174"/>
      <c r="F20" s="174"/>
      <c r="G20" s="174"/>
      <c r="H20" s="174"/>
      <c r="I20" s="174"/>
      <c r="J20" s="174"/>
      <c r="K20" s="174">
        <v>360</v>
      </c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>
        <v>8340</v>
      </c>
      <c r="Y20" s="174"/>
      <c r="Z20" s="174"/>
      <c r="AA20" s="174"/>
      <c r="AB20" s="174"/>
      <c r="AC20" s="174"/>
      <c r="AD20" s="174">
        <v>4000</v>
      </c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>
        <v>4675</v>
      </c>
      <c r="BC20" s="174"/>
      <c r="BD20" s="174">
        <v>745342</v>
      </c>
      <c r="BE20" s="174">
        <v>11100</v>
      </c>
      <c r="BF20" s="174">
        <v>44740</v>
      </c>
      <c r="BG20" s="174"/>
      <c r="BH20" s="174">
        <v>124890.5</v>
      </c>
      <c r="BI20" s="174"/>
      <c r="BJ20" s="174"/>
      <c r="BK20" s="174"/>
      <c r="BL20" s="174"/>
      <c r="BM20" s="174">
        <v>432256</v>
      </c>
      <c r="BN20" s="174"/>
      <c r="BO20" s="174"/>
      <c r="BP20" s="174"/>
      <c r="BQ20" s="174"/>
      <c r="BR20" s="174"/>
      <c r="BS20" s="176">
        <v>201250</v>
      </c>
      <c r="BT20" s="176"/>
      <c r="BU20" s="176"/>
      <c r="BV20" s="176">
        <v>123270</v>
      </c>
      <c r="BW20" s="176"/>
      <c r="BX20" s="176"/>
      <c r="BY20" s="176">
        <v>31785</v>
      </c>
      <c r="BZ20" s="176"/>
      <c r="CA20" s="176"/>
      <c r="CB20" s="176"/>
      <c r="CC20" s="176"/>
      <c r="CD20" s="176"/>
      <c r="CE20" s="176">
        <v>148270</v>
      </c>
      <c r="CF20" s="176">
        <v>98133.08</v>
      </c>
      <c r="CG20" s="176"/>
      <c r="CH20" s="176"/>
      <c r="CI20" s="176"/>
      <c r="CJ20" s="176"/>
      <c r="CK20" s="176"/>
      <c r="CL20" s="176"/>
      <c r="CM20" s="176"/>
    </row>
    <row r="21" spans="1:91" ht="24.6">
      <c r="A21" s="111">
        <v>15</v>
      </c>
      <c r="B21" s="191" t="s">
        <v>731</v>
      </c>
      <c r="C21" s="113" t="s">
        <v>387</v>
      </c>
      <c r="D21" s="174">
        <v>377380</v>
      </c>
      <c r="E21" s="174"/>
      <c r="F21" s="174"/>
      <c r="G21" s="174"/>
      <c r="H21" s="174">
        <v>32190</v>
      </c>
      <c r="I21" s="174"/>
      <c r="J21" s="174"/>
      <c r="K21" s="174"/>
      <c r="L21" s="174"/>
      <c r="M21" s="174"/>
      <c r="N21" s="174"/>
      <c r="O21" s="174"/>
      <c r="P21" s="174">
        <v>676638.5</v>
      </c>
      <c r="Q21" s="174"/>
      <c r="R21" s="174"/>
      <c r="S21" s="174"/>
      <c r="T21" s="174"/>
      <c r="U21" s="174"/>
      <c r="V21" s="174"/>
      <c r="W21" s="174"/>
      <c r="X21" s="174">
        <v>640213</v>
      </c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>
        <v>8860688.5</v>
      </c>
      <c r="AM21" s="174"/>
      <c r="AN21" s="174"/>
      <c r="AO21" s="174"/>
      <c r="AP21" s="174">
        <v>88830</v>
      </c>
      <c r="AQ21" s="174"/>
      <c r="AR21" s="174"/>
      <c r="AS21" s="174">
        <v>10890</v>
      </c>
      <c r="AT21" s="174"/>
      <c r="AU21" s="174"/>
      <c r="AV21" s="174">
        <v>13630</v>
      </c>
      <c r="AW21" s="174">
        <v>3380</v>
      </c>
      <c r="AX21" s="174"/>
      <c r="AY21" s="174"/>
      <c r="AZ21" s="174"/>
      <c r="BA21" s="174"/>
      <c r="BB21" s="174"/>
      <c r="BC21" s="174"/>
      <c r="BD21" s="174">
        <v>844100.25</v>
      </c>
      <c r="BE21" s="174">
        <v>8500</v>
      </c>
      <c r="BF21" s="174"/>
      <c r="BG21" s="174">
        <v>15710</v>
      </c>
      <c r="BH21" s="174"/>
      <c r="BI21" s="174"/>
      <c r="BJ21" s="174"/>
      <c r="BK21" s="174"/>
      <c r="BL21" s="174"/>
      <c r="BM21" s="174">
        <v>66380</v>
      </c>
      <c r="BN21" s="174"/>
      <c r="BO21" s="174"/>
      <c r="BP21" s="174"/>
      <c r="BQ21" s="174"/>
      <c r="BR21" s="174"/>
      <c r="BS21" s="176"/>
      <c r="BT21" s="176"/>
      <c r="BU21" s="176">
        <v>34104.03</v>
      </c>
      <c r="BV21" s="176">
        <v>310818</v>
      </c>
      <c r="BW21" s="174"/>
      <c r="BX21" s="176"/>
      <c r="BY21" s="176">
        <v>327295</v>
      </c>
      <c r="BZ21" s="176"/>
      <c r="CA21" s="176"/>
      <c r="CB21" s="176"/>
      <c r="CC21" s="176"/>
      <c r="CD21" s="176">
        <v>7850</v>
      </c>
      <c r="CE21" s="176"/>
      <c r="CF21" s="176"/>
      <c r="CG21" s="176"/>
      <c r="CH21" s="176"/>
      <c r="CI21" s="176"/>
      <c r="CJ21" s="176"/>
      <c r="CK21" s="176"/>
      <c r="CL21" s="176"/>
      <c r="CM21" s="176"/>
    </row>
    <row r="22" spans="1:91" ht="24.6">
      <c r="A22" s="111">
        <v>15</v>
      </c>
      <c r="B22" s="191" t="s">
        <v>732</v>
      </c>
      <c r="C22" s="113" t="s">
        <v>388</v>
      </c>
      <c r="D22" s="174">
        <v>11525755</v>
      </c>
      <c r="E22" s="174"/>
      <c r="F22" s="174"/>
      <c r="G22" s="174"/>
      <c r="H22" s="174"/>
      <c r="I22" s="174">
        <v>6000</v>
      </c>
      <c r="J22" s="174"/>
      <c r="K22" s="174">
        <v>9000</v>
      </c>
      <c r="L22" s="174"/>
      <c r="M22" s="174"/>
      <c r="N22" s="174">
        <v>17300</v>
      </c>
      <c r="O22" s="174"/>
      <c r="P22" s="174">
        <v>43380</v>
      </c>
      <c r="Q22" s="174"/>
      <c r="R22" s="174"/>
      <c r="S22" s="174">
        <v>1090</v>
      </c>
      <c r="T22" s="174"/>
      <c r="U22" s="174"/>
      <c r="V22" s="174"/>
      <c r="W22" s="174"/>
      <c r="X22" s="174">
        <v>4048206</v>
      </c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>
        <v>29160</v>
      </c>
      <c r="AJ22" s="174"/>
      <c r="AK22" s="174"/>
      <c r="AL22" s="174">
        <v>1161740</v>
      </c>
      <c r="AM22" s="174"/>
      <c r="AN22" s="174"/>
      <c r="AO22" s="174"/>
      <c r="AP22" s="174"/>
      <c r="AQ22" s="174"/>
      <c r="AR22" s="174">
        <v>1800</v>
      </c>
      <c r="AS22" s="174">
        <v>9000</v>
      </c>
      <c r="AT22" s="174"/>
      <c r="AU22" s="174"/>
      <c r="AV22" s="174"/>
      <c r="AW22" s="174"/>
      <c r="AX22" s="174"/>
      <c r="AY22" s="174"/>
      <c r="AZ22" s="174"/>
      <c r="BA22" s="174"/>
      <c r="BB22" s="174">
        <v>197035</v>
      </c>
      <c r="BC22" s="174"/>
      <c r="BD22" s="174">
        <v>409095</v>
      </c>
      <c r="BE22" s="174">
        <v>5220</v>
      </c>
      <c r="BF22" s="174"/>
      <c r="BG22" s="174"/>
      <c r="BH22" s="174">
        <v>152990</v>
      </c>
      <c r="BI22" s="174"/>
      <c r="BJ22" s="174"/>
      <c r="BK22" s="174"/>
      <c r="BL22" s="174"/>
      <c r="BM22" s="174">
        <v>3397632</v>
      </c>
      <c r="BN22" s="174"/>
      <c r="BO22" s="174"/>
      <c r="BP22" s="174"/>
      <c r="BQ22" s="174"/>
      <c r="BR22" s="174"/>
      <c r="BS22" s="176">
        <v>2082635</v>
      </c>
      <c r="BT22" s="176"/>
      <c r="BU22" s="176"/>
      <c r="BV22" s="176">
        <v>276260</v>
      </c>
      <c r="BW22" s="176"/>
      <c r="BX22" s="176"/>
      <c r="BY22" s="176">
        <v>71560</v>
      </c>
      <c r="BZ22" s="176"/>
      <c r="CA22" s="176"/>
      <c r="CB22" s="176"/>
      <c r="CC22" s="176">
        <v>1000</v>
      </c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</row>
    <row r="23" spans="1:91" ht="24.6">
      <c r="A23" s="111">
        <v>15</v>
      </c>
      <c r="B23" s="191" t="s">
        <v>733</v>
      </c>
      <c r="C23" s="113" t="s">
        <v>389</v>
      </c>
      <c r="D23" s="174">
        <v>655225.5</v>
      </c>
      <c r="E23" s="174"/>
      <c r="F23" s="174">
        <v>480</v>
      </c>
      <c r="G23" s="174">
        <v>60905</v>
      </c>
      <c r="H23" s="174">
        <v>30440</v>
      </c>
      <c r="I23" s="174">
        <v>79100</v>
      </c>
      <c r="J23" s="174">
        <v>5970</v>
      </c>
      <c r="K23" s="174">
        <v>1000</v>
      </c>
      <c r="L23" s="174">
        <v>9590</v>
      </c>
      <c r="M23" s="174">
        <v>44120</v>
      </c>
      <c r="N23" s="174">
        <v>59350</v>
      </c>
      <c r="O23" s="174"/>
      <c r="P23" s="174">
        <v>365780</v>
      </c>
      <c r="Q23" s="174"/>
      <c r="R23" s="174">
        <v>96990</v>
      </c>
      <c r="S23" s="174">
        <v>14480</v>
      </c>
      <c r="T23" s="174">
        <v>52770</v>
      </c>
      <c r="U23" s="174">
        <v>5382</v>
      </c>
      <c r="V23" s="174">
        <v>44080</v>
      </c>
      <c r="W23" s="174"/>
      <c r="X23" s="174">
        <v>1048195</v>
      </c>
      <c r="Y23" s="174">
        <v>78740</v>
      </c>
      <c r="Z23" s="174"/>
      <c r="AA23" s="174">
        <v>40760</v>
      </c>
      <c r="AB23" s="174"/>
      <c r="AC23" s="174">
        <v>10450</v>
      </c>
      <c r="AD23" s="174"/>
      <c r="AE23" s="174">
        <v>60940</v>
      </c>
      <c r="AF23" s="174"/>
      <c r="AG23" s="174">
        <v>48690</v>
      </c>
      <c r="AH23" s="174">
        <v>6569.5</v>
      </c>
      <c r="AI23" s="174">
        <v>2190</v>
      </c>
      <c r="AJ23" s="174"/>
      <c r="AK23" s="174"/>
      <c r="AL23" s="174">
        <v>948800</v>
      </c>
      <c r="AM23" s="174"/>
      <c r="AN23" s="174">
        <v>43840</v>
      </c>
      <c r="AO23" s="174"/>
      <c r="AP23" s="174"/>
      <c r="AQ23" s="174"/>
      <c r="AR23" s="174"/>
      <c r="AS23" s="174">
        <v>10965</v>
      </c>
      <c r="AT23" s="174"/>
      <c r="AU23" s="174"/>
      <c r="AV23" s="174"/>
      <c r="AW23" s="174"/>
      <c r="AX23" s="174"/>
      <c r="AY23" s="174"/>
      <c r="AZ23" s="174"/>
      <c r="BA23" s="174"/>
      <c r="BB23" s="174">
        <v>441180</v>
      </c>
      <c r="BC23" s="174">
        <v>56000</v>
      </c>
      <c r="BD23" s="174">
        <v>1079860</v>
      </c>
      <c r="BE23" s="174">
        <v>57430</v>
      </c>
      <c r="BF23" s="174"/>
      <c r="BG23" s="174">
        <v>19480</v>
      </c>
      <c r="BH23" s="174">
        <v>776505</v>
      </c>
      <c r="BI23" s="174"/>
      <c r="BJ23" s="174">
        <v>125570</v>
      </c>
      <c r="BK23" s="174">
        <v>480</v>
      </c>
      <c r="BL23" s="174">
        <v>38293</v>
      </c>
      <c r="BM23" s="174">
        <v>202890</v>
      </c>
      <c r="BN23" s="174">
        <v>85620</v>
      </c>
      <c r="BO23" s="174">
        <v>81950</v>
      </c>
      <c r="BP23" s="174">
        <v>5780</v>
      </c>
      <c r="BQ23" s="174">
        <v>42500</v>
      </c>
      <c r="BR23" s="174"/>
      <c r="BS23" s="176">
        <v>594219</v>
      </c>
      <c r="BT23" s="174"/>
      <c r="BU23" s="174"/>
      <c r="BV23" s="174">
        <v>8415</v>
      </c>
      <c r="BW23" s="174"/>
      <c r="BX23" s="176"/>
      <c r="BY23" s="174">
        <v>111370</v>
      </c>
      <c r="BZ23" s="174"/>
      <c r="CA23" s="174"/>
      <c r="CB23" s="174"/>
      <c r="CC23" s="174"/>
      <c r="CD23" s="174">
        <v>147005</v>
      </c>
      <c r="CE23" s="174"/>
      <c r="CF23" s="174"/>
      <c r="CG23" s="174"/>
      <c r="CH23" s="174">
        <v>600</v>
      </c>
      <c r="CI23" s="176"/>
      <c r="CJ23" s="174"/>
      <c r="CK23" s="176">
        <v>9255</v>
      </c>
      <c r="CL23" s="174">
        <v>44530</v>
      </c>
      <c r="CM23" s="174"/>
    </row>
    <row r="24" spans="1:91" ht="24.6">
      <c r="A24" s="111">
        <v>4</v>
      </c>
      <c r="B24" s="191" t="s">
        <v>734</v>
      </c>
      <c r="C24" s="114" t="s">
        <v>390</v>
      </c>
      <c r="D24" s="174">
        <v>1000950</v>
      </c>
      <c r="E24" s="174">
        <v>77400</v>
      </c>
      <c r="F24" s="174">
        <v>182950</v>
      </c>
      <c r="G24" s="174">
        <v>93050</v>
      </c>
      <c r="H24" s="174">
        <v>15200</v>
      </c>
      <c r="I24" s="174">
        <v>142600</v>
      </c>
      <c r="J24" s="174">
        <v>85050</v>
      </c>
      <c r="K24" s="174">
        <v>27550</v>
      </c>
      <c r="L24" s="174">
        <v>129250</v>
      </c>
      <c r="M24" s="174">
        <v>108350</v>
      </c>
      <c r="N24" s="174">
        <v>443700</v>
      </c>
      <c r="O24" s="174">
        <v>54350</v>
      </c>
      <c r="P24" s="174">
        <v>384000</v>
      </c>
      <c r="Q24" s="174">
        <v>106400</v>
      </c>
      <c r="R24" s="174">
        <v>101600</v>
      </c>
      <c r="S24" s="174">
        <v>49350</v>
      </c>
      <c r="T24" s="174">
        <v>47850</v>
      </c>
      <c r="U24" s="174">
        <v>81700</v>
      </c>
      <c r="V24" s="174">
        <v>110350</v>
      </c>
      <c r="W24" s="174">
        <v>59100</v>
      </c>
      <c r="X24" s="174">
        <v>966350</v>
      </c>
      <c r="Y24" s="174">
        <v>271500</v>
      </c>
      <c r="Z24" s="174">
        <v>371150</v>
      </c>
      <c r="AA24" s="174">
        <v>302700</v>
      </c>
      <c r="AB24" s="174">
        <v>83200</v>
      </c>
      <c r="AC24" s="174">
        <v>101800</v>
      </c>
      <c r="AD24" s="174">
        <v>454650</v>
      </c>
      <c r="AE24" s="174">
        <v>398750</v>
      </c>
      <c r="AF24" s="174">
        <v>220950</v>
      </c>
      <c r="AG24" s="174">
        <v>107700</v>
      </c>
      <c r="AH24" s="174">
        <v>72450</v>
      </c>
      <c r="AI24" s="174">
        <v>222410</v>
      </c>
      <c r="AJ24" s="174">
        <v>85600</v>
      </c>
      <c r="AK24" s="174">
        <v>371650</v>
      </c>
      <c r="AL24" s="174">
        <v>438050</v>
      </c>
      <c r="AM24" s="174">
        <v>19600</v>
      </c>
      <c r="AN24" s="174">
        <v>10900</v>
      </c>
      <c r="AO24" s="174">
        <v>106850</v>
      </c>
      <c r="AP24" s="174">
        <v>260900</v>
      </c>
      <c r="AQ24" s="174">
        <v>245450</v>
      </c>
      <c r="AR24" s="174">
        <v>81900</v>
      </c>
      <c r="AS24" s="174">
        <v>781150</v>
      </c>
      <c r="AT24" s="174">
        <v>162000</v>
      </c>
      <c r="AU24" s="174">
        <v>203750</v>
      </c>
      <c r="AV24" s="174">
        <v>286750</v>
      </c>
      <c r="AW24" s="174">
        <v>232300</v>
      </c>
      <c r="AX24" s="174">
        <v>38100</v>
      </c>
      <c r="AY24" s="174">
        <v>36450</v>
      </c>
      <c r="AZ24" s="174">
        <v>84400</v>
      </c>
      <c r="BA24" s="174">
        <v>56800</v>
      </c>
      <c r="BB24" s="174">
        <v>241600</v>
      </c>
      <c r="BC24" s="174">
        <v>76700</v>
      </c>
      <c r="BD24" s="174">
        <v>652680</v>
      </c>
      <c r="BE24" s="174">
        <v>107200</v>
      </c>
      <c r="BF24" s="174">
        <v>39700</v>
      </c>
      <c r="BG24" s="174">
        <v>25500</v>
      </c>
      <c r="BH24" s="174">
        <v>91800</v>
      </c>
      <c r="BI24" s="174">
        <v>53400</v>
      </c>
      <c r="BJ24" s="174"/>
      <c r="BK24" s="174">
        <v>81000</v>
      </c>
      <c r="BL24" s="174">
        <v>71750</v>
      </c>
      <c r="BM24" s="174">
        <v>442150</v>
      </c>
      <c r="BN24" s="174">
        <v>163400</v>
      </c>
      <c r="BO24" s="174">
        <v>185200</v>
      </c>
      <c r="BP24" s="174">
        <v>177950</v>
      </c>
      <c r="BQ24" s="174">
        <v>74850</v>
      </c>
      <c r="BR24" s="174">
        <v>12400</v>
      </c>
      <c r="BS24" s="176">
        <v>1743400</v>
      </c>
      <c r="BT24" s="174">
        <v>169250</v>
      </c>
      <c r="BU24" s="174">
        <v>34250</v>
      </c>
      <c r="BV24" s="174">
        <v>171700</v>
      </c>
      <c r="BW24" s="174"/>
      <c r="BX24" s="174">
        <v>55350</v>
      </c>
      <c r="BY24" s="174">
        <v>146550</v>
      </c>
      <c r="BZ24" s="174">
        <v>148100</v>
      </c>
      <c r="CA24" s="174">
        <v>69900</v>
      </c>
      <c r="CB24" s="176">
        <v>22150</v>
      </c>
      <c r="CC24" s="174">
        <v>29900</v>
      </c>
      <c r="CD24" s="176">
        <v>263550</v>
      </c>
      <c r="CE24" s="174">
        <v>69350</v>
      </c>
      <c r="CF24" s="176">
        <v>149150</v>
      </c>
      <c r="CG24" s="174">
        <v>118050</v>
      </c>
      <c r="CH24" s="174">
        <v>26450</v>
      </c>
      <c r="CI24" s="174">
        <v>38200</v>
      </c>
      <c r="CJ24" s="174">
        <v>12450</v>
      </c>
      <c r="CK24" s="176">
        <v>154750</v>
      </c>
      <c r="CL24" s="174">
        <v>13500</v>
      </c>
      <c r="CM24" s="176">
        <v>23550</v>
      </c>
    </row>
    <row r="25" spans="1:91" ht="24.6">
      <c r="A25" s="111">
        <v>19</v>
      </c>
      <c r="B25" s="191" t="s">
        <v>735</v>
      </c>
      <c r="C25" s="115" t="s">
        <v>1334</v>
      </c>
      <c r="D25" s="174">
        <v>5488832.7000000002</v>
      </c>
      <c r="E25" s="174">
        <v>1044838.94</v>
      </c>
      <c r="F25" s="174">
        <v>406987.06</v>
      </c>
      <c r="G25" s="174">
        <v>240180</v>
      </c>
      <c r="H25" s="174">
        <v>519831.69</v>
      </c>
      <c r="I25" s="174">
        <v>1213101.26</v>
      </c>
      <c r="J25" s="174">
        <v>142237</v>
      </c>
      <c r="K25" s="174">
        <v>2061035.87</v>
      </c>
      <c r="L25" s="174">
        <v>1344291.23</v>
      </c>
      <c r="M25" s="174">
        <v>985220.31</v>
      </c>
      <c r="N25" s="174">
        <v>1397318.08</v>
      </c>
      <c r="O25" s="174">
        <v>488692.3</v>
      </c>
      <c r="P25" s="174">
        <v>30387.08</v>
      </c>
      <c r="Q25" s="174">
        <v>348607.56</v>
      </c>
      <c r="R25" s="174">
        <v>57771.73</v>
      </c>
      <c r="S25" s="174">
        <v>40726.629999999997</v>
      </c>
      <c r="T25" s="174">
        <v>23974.15</v>
      </c>
      <c r="U25" s="174">
        <v>3407.65</v>
      </c>
      <c r="V25" s="174">
        <v>391852.42</v>
      </c>
      <c r="W25" s="174">
        <v>50359.25</v>
      </c>
      <c r="X25" s="174">
        <v>112243.84</v>
      </c>
      <c r="Y25" s="174">
        <v>312543.65999999997</v>
      </c>
      <c r="Z25" s="174">
        <v>976529.01</v>
      </c>
      <c r="AA25" s="174"/>
      <c r="AB25" s="174"/>
      <c r="AC25" s="174">
        <v>453694.23</v>
      </c>
      <c r="AD25" s="174">
        <v>6703.61</v>
      </c>
      <c r="AE25" s="174">
        <v>2752545.54</v>
      </c>
      <c r="AF25" s="174"/>
      <c r="AG25" s="174">
        <v>182665.35</v>
      </c>
      <c r="AH25" s="174">
        <v>7446.74</v>
      </c>
      <c r="AI25" s="174">
        <v>179051.2</v>
      </c>
      <c r="AJ25" s="174">
        <v>1112082.3799999999</v>
      </c>
      <c r="AK25" s="174"/>
      <c r="AL25" s="174"/>
      <c r="AM25" s="174">
        <v>528630.24</v>
      </c>
      <c r="AN25" s="174">
        <v>178400.25</v>
      </c>
      <c r="AO25" s="174">
        <v>1925451.69</v>
      </c>
      <c r="AP25" s="174">
        <v>1047799.67</v>
      </c>
      <c r="AQ25" s="174">
        <v>861474.17</v>
      </c>
      <c r="AR25" s="174">
        <v>322526.81</v>
      </c>
      <c r="AS25" s="174">
        <v>2112734.73</v>
      </c>
      <c r="AT25" s="174">
        <v>6757.9</v>
      </c>
      <c r="AU25" s="174">
        <v>433727.35</v>
      </c>
      <c r="AV25" s="174">
        <v>263621.09999999998</v>
      </c>
      <c r="AW25" s="174">
        <v>1209512.69</v>
      </c>
      <c r="AX25" s="174">
        <v>91697.78</v>
      </c>
      <c r="AY25" s="174">
        <v>714572.35</v>
      </c>
      <c r="AZ25" s="174">
        <v>1089837.78</v>
      </c>
      <c r="BA25" s="174">
        <v>188676.26</v>
      </c>
      <c r="BB25" s="174">
        <v>5389492.5599999996</v>
      </c>
      <c r="BC25" s="174">
        <v>425152.64</v>
      </c>
      <c r="BD25" s="174">
        <v>7430888.7800000003</v>
      </c>
      <c r="BE25" s="174"/>
      <c r="BF25" s="174"/>
      <c r="BG25" s="174"/>
      <c r="BH25" s="174"/>
      <c r="BI25" s="174"/>
      <c r="BJ25" s="174"/>
      <c r="BK25" s="174"/>
      <c r="BL25" s="174"/>
      <c r="BM25" s="174">
        <v>5087653.0999999996</v>
      </c>
      <c r="BN25" s="174"/>
      <c r="BO25" s="174">
        <v>118469.92</v>
      </c>
      <c r="BP25" s="174"/>
      <c r="BQ25" s="174"/>
      <c r="BR25" s="174"/>
      <c r="BS25" s="174">
        <v>65726340.280000001</v>
      </c>
      <c r="BT25" s="174"/>
      <c r="BU25" s="174"/>
      <c r="BV25" s="174">
        <v>2397086.92</v>
      </c>
      <c r="BW25" s="174">
        <v>1119044.96</v>
      </c>
      <c r="BX25" s="174">
        <v>840123.02</v>
      </c>
      <c r="BY25" s="174"/>
      <c r="BZ25" s="174">
        <v>120183.24</v>
      </c>
      <c r="CA25" s="174"/>
      <c r="CB25" s="174">
        <v>655321.61</v>
      </c>
      <c r="CC25" s="174">
        <v>846476.77</v>
      </c>
      <c r="CD25" s="174">
        <v>427033.78</v>
      </c>
      <c r="CE25" s="174">
        <v>26949.18</v>
      </c>
      <c r="CF25" s="174">
        <v>105734.78</v>
      </c>
      <c r="CG25" s="174">
        <v>677492.42</v>
      </c>
      <c r="CH25" s="174">
        <v>204778.97</v>
      </c>
      <c r="CI25" s="174"/>
      <c r="CJ25" s="174"/>
      <c r="CK25" s="174">
        <v>365488.11</v>
      </c>
      <c r="CL25" s="174">
        <v>5000</v>
      </c>
      <c r="CM25" s="174"/>
    </row>
    <row r="26" spans="1:91" ht="24.6">
      <c r="A26" s="111">
        <v>8</v>
      </c>
      <c r="B26" s="191" t="s">
        <v>736</v>
      </c>
      <c r="C26" s="116" t="s">
        <v>391</v>
      </c>
      <c r="D26" s="174">
        <v>520</v>
      </c>
      <c r="E26" s="174"/>
      <c r="F26" s="174"/>
      <c r="G26" s="174"/>
      <c r="H26" s="174"/>
      <c r="I26" s="174"/>
      <c r="J26" s="174"/>
      <c r="K26" s="174">
        <v>23590</v>
      </c>
      <c r="L26" s="174"/>
      <c r="M26" s="174"/>
      <c r="N26" s="174"/>
      <c r="O26" s="174"/>
      <c r="P26" s="174">
        <v>10540</v>
      </c>
      <c r="Q26" s="174">
        <v>480</v>
      </c>
      <c r="R26" s="174"/>
      <c r="S26" s="174"/>
      <c r="T26" s="174">
        <v>3214.5</v>
      </c>
      <c r="U26" s="174">
        <v>4305</v>
      </c>
      <c r="V26" s="174"/>
      <c r="W26" s="174"/>
      <c r="X26" s="174">
        <v>15460.5</v>
      </c>
      <c r="Y26" s="174">
        <v>6293</v>
      </c>
      <c r="Z26" s="174">
        <v>1565</v>
      </c>
      <c r="AA26" s="174">
        <v>393520.11</v>
      </c>
      <c r="AB26" s="174">
        <v>6259</v>
      </c>
      <c r="AC26" s="174">
        <v>2563</v>
      </c>
      <c r="AD26" s="174"/>
      <c r="AE26" s="174"/>
      <c r="AF26" s="174">
        <v>1134</v>
      </c>
      <c r="AG26" s="174">
        <v>11000</v>
      </c>
      <c r="AH26" s="174">
        <v>2360</v>
      </c>
      <c r="AI26" s="174">
        <v>24549</v>
      </c>
      <c r="AJ26" s="174">
        <v>450</v>
      </c>
      <c r="AK26" s="174">
        <v>231861</v>
      </c>
      <c r="AL26" s="174">
        <v>335996</v>
      </c>
      <c r="AM26" s="174"/>
      <c r="AN26" s="174"/>
      <c r="AO26" s="174"/>
      <c r="AP26" s="174"/>
      <c r="AQ26" s="174"/>
      <c r="AR26" s="174"/>
      <c r="AS26" s="174"/>
      <c r="AT26" s="174">
        <v>8511</v>
      </c>
      <c r="AU26" s="174">
        <v>7760</v>
      </c>
      <c r="AV26" s="174">
        <v>61370</v>
      </c>
      <c r="AW26" s="174"/>
      <c r="AX26" s="174">
        <v>2120</v>
      </c>
      <c r="AY26" s="174"/>
      <c r="AZ26" s="174"/>
      <c r="BA26" s="174"/>
      <c r="BB26" s="174">
        <v>163474</v>
      </c>
      <c r="BC26" s="174">
        <v>8867.5</v>
      </c>
      <c r="BD26" s="174">
        <v>659154</v>
      </c>
      <c r="BE26" s="174">
        <v>28522.5</v>
      </c>
      <c r="BF26" s="174"/>
      <c r="BG26" s="174"/>
      <c r="BH26" s="174">
        <v>125848</v>
      </c>
      <c r="BI26" s="174"/>
      <c r="BJ26" s="174"/>
      <c r="BK26" s="174"/>
      <c r="BL26" s="174">
        <v>22984</v>
      </c>
      <c r="BM26" s="174">
        <v>40304.5</v>
      </c>
      <c r="BN26" s="174">
        <v>215</v>
      </c>
      <c r="BO26" s="174"/>
      <c r="BP26" s="174"/>
      <c r="BQ26" s="174"/>
      <c r="BR26" s="174"/>
      <c r="BS26" s="174">
        <v>1213022.8999999999</v>
      </c>
      <c r="BT26" s="176">
        <v>4220</v>
      </c>
      <c r="BU26" s="176"/>
      <c r="BV26" s="176"/>
      <c r="BW26" s="174"/>
      <c r="BX26" s="176">
        <v>6520</v>
      </c>
      <c r="BY26" s="176"/>
      <c r="BZ26" s="176">
        <v>15854</v>
      </c>
      <c r="CA26" s="176"/>
      <c r="CB26" s="176"/>
      <c r="CC26" s="174">
        <v>4828</v>
      </c>
      <c r="CD26" s="176"/>
      <c r="CE26" s="176"/>
      <c r="CF26" s="176"/>
      <c r="CG26" s="174"/>
      <c r="CH26" s="174"/>
      <c r="CI26" s="176"/>
      <c r="CJ26" s="174"/>
      <c r="CK26" s="176"/>
      <c r="CL26" s="176"/>
      <c r="CM26" s="174"/>
    </row>
    <row r="27" spans="1:91" ht="24.6">
      <c r="A27" s="111">
        <v>8</v>
      </c>
      <c r="B27" s="191" t="s">
        <v>737</v>
      </c>
      <c r="C27" s="116" t="s">
        <v>392</v>
      </c>
      <c r="D27" s="174">
        <v>666299.25</v>
      </c>
      <c r="E27" s="174"/>
      <c r="F27" s="174"/>
      <c r="G27" s="174">
        <v>54235</v>
      </c>
      <c r="H27" s="174"/>
      <c r="I27" s="174">
        <v>59970.75</v>
      </c>
      <c r="J27" s="174">
        <v>5405.25</v>
      </c>
      <c r="K27" s="174">
        <v>12664</v>
      </c>
      <c r="L27" s="174">
        <v>26115</v>
      </c>
      <c r="M27" s="174"/>
      <c r="N27" s="174">
        <v>285347</v>
      </c>
      <c r="O27" s="174"/>
      <c r="P27" s="174">
        <v>892177.81</v>
      </c>
      <c r="Q27" s="174"/>
      <c r="R27" s="174">
        <v>33868.75</v>
      </c>
      <c r="S27" s="174">
        <v>191170</v>
      </c>
      <c r="T27" s="174">
        <v>15227.75</v>
      </c>
      <c r="U27" s="174">
        <v>18925</v>
      </c>
      <c r="V27" s="174"/>
      <c r="W27" s="174"/>
      <c r="X27" s="174">
        <v>2525583.19</v>
      </c>
      <c r="Y27" s="174"/>
      <c r="Z27" s="174">
        <v>21079</v>
      </c>
      <c r="AA27" s="174">
        <v>253357.61</v>
      </c>
      <c r="AB27" s="174">
        <v>2268.5</v>
      </c>
      <c r="AC27" s="174"/>
      <c r="AD27" s="174">
        <v>55618</v>
      </c>
      <c r="AE27" s="174">
        <v>43223</v>
      </c>
      <c r="AF27" s="174">
        <v>18794.5</v>
      </c>
      <c r="AG27" s="174">
        <v>56735</v>
      </c>
      <c r="AH27" s="174"/>
      <c r="AI27" s="174">
        <v>0.4</v>
      </c>
      <c r="AJ27" s="174">
        <v>11232</v>
      </c>
      <c r="AK27" s="174">
        <v>86003</v>
      </c>
      <c r="AL27" s="174">
        <v>4740927.67</v>
      </c>
      <c r="AM27" s="174"/>
      <c r="AN27" s="174"/>
      <c r="AO27" s="174">
        <v>52505</v>
      </c>
      <c r="AP27" s="174">
        <v>163044</v>
      </c>
      <c r="AQ27" s="174">
        <v>24318</v>
      </c>
      <c r="AR27" s="174"/>
      <c r="AS27" s="174">
        <v>458321</v>
      </c>
      <c r="AT27" s="174"/>
      <c r="AU27" s="174">
        <v>68084.08</v>
      </c>
      <c r="AV27" s="174">
        <v>16522.5</v>
      </c>
      <c r="AW27" s="174"/>
      <c r="AX27" s="174">
        <v>16706.5</v>
      </c>
      <c r="AY27" s="174">
        <v>28853.75</v>
      </c>
      <c r="AZ27" s="174"/>
      <c r="BA27" s="174"/>
      <c r="BB27" s="174">
        <v>710125.75</v>
      </c>
      <c r="BC27" s="174">
        <v>21271.31</v>
      </c>
      <c r="BD27" s="174">
        <v>5395247.5300000003</v>
      </c>
      <c r="BE27" s="174">
        <v>256496</v>
      </c>
      <c r="BF27" s="174"/>
      <c r="BG27" s="174">
        <v>9649.25</v>
      </c>
      <c r="BH27" s="174">
        <v>1788809.75</v>
      </c>
      <c r="BI27" s="174"/>
      <c r="BJ27" s="174"/>
      <c r="BK27" s="174"/>
      <c r="BL27" s="174"/>
      <c r="BM27" s="174">
        <v>548049.5</v>
      </c>
      <c r="BN27" s="174">
        <v>12049.5</v>
      </c>
      <c r="BO27" s="174">
        <v>2704</v>
      </c>
      <c r="BP27" s="174">
        <v>35979</v>
      </c>
      <c r="BQ27" s="174">
        <v>9430.1</v>
      </c>
      <c r="BR27" s="174"/>
      <c r="BS27" s="174">
        <v>9191426.9000000004</v>
      </c>
      <c r="BT27" s="174">
        <v>29639</v>
      </c>
      <c r="BU27" s="174">
        <v>28199.79</v>
      </c>
      <c r="BV27" s="174">
        <v>547781</v>
      </c>
      <c r="BW27" s="174"/>
      <c r="BX27" s="174">
        <v>5441.27</v>
      </c>
      <c r="BY27" s="174">
        <v>43856.5</v>
      </c>
      <c r="BZ27" s="174">
        <v>27923</v>
      </c>
      <c r="CA27" s="174"/>
      <c r="CB27" s="174">
        <v>33752.5</v>
      </c>
      <c r="CC27" s="174">
        <v>47883</v>
      </c>
      <c r="CD27" s="174">
        <v>163048</v>
      </c>
      <c r="CE27" s="174">
        <v>12079.4</v>
      </c>
      <c r="CF27" s="174">
        <v>127781.5</v>
      </c>
      <c r="CG27" s="174">
        <v>6026</v>
      </c>
      <c r="CH27" s="174"/>
      <c r="CI27" s="174"/>
      <c r="CJ27" s="174"/>
      <c r="CK27" s="176">
        <v>93997.5</v>
      </c>
      <c r="CL27" s="174"/>
      <c r="CM27" s="174"/>
    </row>
    <row r="28" spans="1:91" ht="24.6">
      <c r="A28" s="111">
        <v>11</v>
      </c>
      <c r="B28" s="191" t="s">
        <v>738</v>
      </c>
      <c r="C28" s="117" t="s">
        <v>393</v>
      </c>
      <c r="D28" s="174">
        <v>18253258.5</v>
      </c>
      <c r="E28" s="174">
        <v>689853.65</v>
      </c>
      <c r="F28" s="174">
        <v>854608.5</v>
      </c>
      <c r="G28" s="174">
        <v>2017643</v>
      </c>
      <c r="H28" s="174">
        <v>462681.5</v>
      </c>
      <c r="I28" s="174">
        <v>888213.4</v>
      </c>
      <c r="J28" s="174">
        <v>1067048</v>
      </c>
      <c r="K28" s="174">
        <v>1670737</v>
      </c>
      <c r="L28" s="174">
        <v>1156517</v>
      </c>
      <c r="M28" s="174">
        <v>798039.25</v>
      </c>
      <c r="N28" s="174">
        <v>5124495</v>
      </c>
      <c r="O28" s="174">
        <v>153773</v>
      </c>
      <c r="P28" s="174">
        <v>6685380.2000000002</v>
      </c>
      <c r="Q28" s="174">
        <v>1623069</v>
      </c>
      <c r="R28" s="174">
        <v>819675.5</v>
      </c>
      <c r="S28" s="174">
        <v>1822837</v>
      </c>
      <c r="T28" s="174">
        <v>1122740.8400000001</v>
      </c>
      <c r="U28" s="174">
        <v>2215331.6800000002</v>
      </c>
      <c r="V28" s="174">
        <v>928760</v>
      </c>
      <c r="W28" s="174">
        <v>794725.5</v>
      </c>
      <c r="X28" s="174">
        <v>19850045.59</v>
      </c>
      <c r="Y28" s="174">
        <v>791910.5</v>
      </c>
      <c r="Z28" s="174">
        <v>3619608</v>
      </c>
      <c r="AA28" s="174">
        <v>1649567</v>
      </c>
      <c r="AB28" s="174">
        <v>432409</v>
      </c>
      <c r="AC28" s="174">
        <v>663519</v>
      </c>
      <c r="AD28" s="174">
        <v>2542637</v>
      </c>
      <c r="AE28" s="174">
        <v>3296675</v>
      </c>
      <c r="AF28" s="174">
        <v>577305.75</v>
      </c>
      <c r="AG28" s="174">
        <v>637879.38</v>
      </c>
      <c r="AH28" s="174">
        <v>613231</v>
      </c>
      <c r="AI28" s="174">
        <v>3134490.77</v>
      </c>
      <c r="AJ28" s="174">
        <v>829275.08</v>
      </c>
      <c r="AK28" s="174">
        <v>1208729.5</v>
      </c>
      <c r="AL28" s="174">
        <v>45451141.289999999</v>
      </c>
      <c r="AM28" s="174">
        <v>461598</v>
      </c>
      <c r="AN28" s="174">
        <v>711320.25</v>
      </c>
      <c r="AO28" s="174">
        <v>1473719.89</v>
      </c>
      <c r="AP28" s="174">
        <v>1597614</v>
      </c>
      <c r="AQ28" s="174">
        <v>1073181</v>
      </c>
      <c r="AR28" s="174">
        <v>180052.5</v>
      </c>
      <c r="AS28" s="174">
        <v>7586166.2999999998</v>
      </c>
      <c r="AT28" s="174">
        <v>2119103.15</v>
      </c>
      <c r="AU28" s="174">
        <v>1544964.43</v>
      </c>
      <c r="AV28" s="174">
        <v>1601415.12</v>
      </c>
      <c r="AW28" s="174">
        <v>858358.9</v>
      </c>
      <c r="AX28" s="174">
        <v>602921.5</v>
      </c>
      <c r="AY28" s="174">
        <v>925096</v>
      </c>
      <c r="AZ28" s="174">
        <v>596053.75</v>
      </c>
      <c r="BA28" s="174">
        <v>534980</v>
      </c>
      <c r="BB28" s="174">
        <v>7296114</v>
      </c>
      <c r="BC28" s="174">
        <v>662858</v>
      </c>
      <c r="BD28" s="174">
        <v>33527784.75</v>
      </c>
      <c r="BE28" s="174">
        <v>4446743.5</v>
      </c>
      <c r="BF28" s="174">
        <v>790438.25</v>
      </c>
      <c r="BG28" s="174">
        <v>918757.5</v>
      </c>
      <c r="BH28" s="174">
        <v>14121003.15</v>
      </c>
      <c r="BI28" s="174">
        <v>367889.5</v>
      </c>
      <c r="BJ28" s="174">
        <v>337967</v>
      </c>
      <c r="BK28" s="174">
        <v>939413</v>
      </c>
      <c r="BL28" s="174">
        <v>671881.5</v>
      </c>
      <c r="BM28" s="174">
        <v>7530484.0700000003</v>
      </c>
      <c r="BN28" s="174">
        <v>1560189.2</v>
      </c>
      <c r="BO28" s="174">
        <v>820514.38</v>
      </c>
      <c r="BP28" s="174">
        <v>1836825</v>
      </c>
      <c r="BQ28" s="174">
        <v>943830.69</v>
      </c>
      <c r="BR28" s="174">
        <v>1033848.4</v>
      </c>
      <c r="BS28" s="174">
        <v>104023556.14</v>
      </c>
      <c r="BT28" s="174">
        <v>1145346</v>
      </c>
      <c r="BU28" s="174">
        <v>1077373.57</v>
      </c>
      <c r="BV28" s="174">
        <v>6832224</v>
      </c>
      <c r="BW28" s="174">
        <v>111873</v>
      </c>
      <c r="BX28" s="174">
        <v>784121</v>
      </c>
      <c r="BY28" s="174">
        <v>3443248.5</v>
      </c>
      <c r="BZ28" s="174">
        <v>398636</v>
      </c>
      <c r="CA28" s="174">
        <v>717958.92</v>
      </c>
      <c r="CB28" s="174">
        <v>652849</v>
      </c>
      <c r="CC28" s="174">
        <v>411089.85</v>
      </c>
      <c r="CD28" s="174">
        <v>2365480.75</v>
      </c>
      <c r="CE28" s="174">
        <v>1258433.47</v>
      </c>
      <c r="CF28" s="174">
        <v>2238220.5</v>
      </c>
      <c r="CG28" s="174">
        <v>544082.5</v>
      </c>
      <c r="CH28" s="174">
        <v>701465</v>
      </c>
      <c r="CI28" s="174">
        <v>429934.25</v>
      </c>
      <c r="CJ28" s="174">
        <v>543150</v>
      </c>
      <c r="CK28" s="176">
        <v>3443217.75</v>
      </c>
      <c r="CL28" s="174">
        <v>402008</v>
      </c>
      <c r="CM28" s="174">
        <v>438795.35</v>
      </c>
    </row>
    <row r="29" spans="1:91" ht="24.6">
      <c r="A29" s="111">
        <v>11</v>
      </c>
      <c r="B29" s="191" t="s">
        <v>739</v>
      </c>
      <c r="C29" s="117" t="s">
        <v>394</v>
      </c>
      <c r="D29" s="174">
        <v>24075671</v>
      </c>
      <c r="E29" s="174">
        <v>110479.75</v>
      </c>
      <c r="F29" s="174">
        <v>392413</v>
      </c>
      <c r="G29" s="174">
        <v>1748129</v>
      </c>
      <c r="H29" s="174">
        <v>85632</v>
      </c>
      <c r="I29" s="174">
        <v>299025.25</v>
      </c>
      <c r="J29" s="174">
        <v>382349</v>
      </c>
      <c r="K29" s="174">
        <v>1206715</v>
      </c>
      <c r="L29" s="174">
        <v>275202</v>
      </c>
      <c r="M29" s="174">
        <v>496584.75</v>
      </c>
      <c r="N29" s="174">
        <v>9181556</v>
      </c>
      <c r="O29" s="174">
        <v>152693</v>
      </c>
      <c r="P29" s="174">
        <v>16192830.25</v>
      </c>
      <c r="Q29" s="174">
        <v>628397.04</v>
      </c>
      <c r="R29" s="174">
        <v>676604.5</v>
      </c>
      <c r="S29" s="174">
        <v>3216454.1</v>
      </c>
      <c r="T29" s="174">
        <v>752173.75</v>
      </c>
      <c r="U29" s="174">
        <v>1576827.93</v>
      </c>
      <c r="V29" s="174">
        <v>490552</v>
      </c>
      <c r="W29" s="174">
        <v>549807</v>
      </c>
      <c r="X29" s="174">
        <v>41676021.759999998</v>
      </c>
      <c r="Y29" s="174">
        <v>540583</v>
      </c>
      <c r="Z29" s="174">
        <v>2352661</v>
      </c>
      <c r="AA29" s="174">
        <v>1495249</v>
      </c>
      <c r="AB29" s="174">
        <v>176977</v>
      </c>
      <c r="AC29" s="174">
        <v>668638</v>
      </c>
      <c r="AD29" s="174">
        <v>2266772</v>
      </c>
      <c r="AE29" s="174">
        <v>3258379</v>
      </c>
      <c r="AF29" s="174">
        <v>217740</v>
      </c>
      <c r="AG29" s="174">
        <v>695987</v>
      </c>
      <c r="AH29" s="174">
        <v>390328</v>
      </c>
      <c r="AI29" s="174">
        <v>2683692.2999999998</v>
      </c>
      <c r="AJ29" s="174">
        <v>383488</v>
      </c>
      <c r="AK29" s="174">
        <v>712608</v>
      </c>
      <c r="AL29" s="174">
        <v>31046808.550000001</v>
      </c>
      <c r="AM29" s="174">
        <v>204403</v>
      </c>
      <c r="AN29" s="174">
        <v>234406</v>
      </c>
      <c r="AO29" s="174">
        <v>627026.75</v>
      </c>
      <c r="AP29" s="174">
        <v>3521639</v>
      </c>
      <c r="AQ29" s="174">
        <v>745705.5</v>
      </c>
      <c r="AR29" s="174">
        <v>166472</v>
      </c>
      <c r="AS29" s="174">
        <v>12119345.539999999</v>
      </c>
      <c r="AT29" s="174">
        <v>306408.73</v>
      </c>
      <c r="AU29" s="174">
        <v>966229</v>
      </c>
      <c r="AV29" s="174">
        <v>871998</v>
      </c>
      <c r="AW29" s="174">
        <v>698567.5</v>
      </c>
      <c r="AX29" s="174">
        <v>130626</v>
      </c>
      <c r="AY29" s="174">
        <v>424124</v>
      </c>
      <c r="AZ29" s="174">
        <v>252748</v>
      </c>
      <c r="BA29" s="174">
        <v>102333</v>
      </c>
      <c r="BB29" s="174">
        <v>19553282.5</v>
      </c>
      <c r="BC29" s="174">
        <v>245450</v>
      </c>
      <c r="BD29" s="174">
        <v>59565258.460000001</v>
      </c>
      <c r="BE29" s="174">
        <v>4006046.8</v>
      </c>
      <c r="BF29" s="174">
        <v>869137.75</v>
      </c>
      <c r="BG29" s="174">
        <v>286696.25</v>
      </c>
      <c r="BH29" s="174">
        <v>32932150.140000001</v>
      </c>
      <c r="BI29" s="174">
        <v>255198</v>
      </c>
      <c r="BJ29" s="174">
        <v>187180</v>
      </c>
      <c r="BK29" s="174">
        <v>434298</v>
      </c>
      <c r="BL29" s="174">
        <v>685463</v>
      </c>
      <c r="BM29" s="174">
        <v>16912807.82</v>
      </c>
      <c r="BN29" s="174">
        <v>1340499.5</v>
      </c>
      <c r="BO29" s="174">
        <v>284959.81</v>
      </c>
      <c r="BP29" s="174">
        <v>1595092</v>
      </c>
      <c r="BQ29" s="174">
        <v>209851</v>
      </c>
      <c r="BR29" s="174">
        <v>605109.11</v>
      </c>
      <c r="BS29" s="176">
        <v>88313095</v>
      </c>
      <c r="BT29" s="176">
        <v>242061.5</v>
      </c>
      <c r="BU29" s="176">
        <v>385954</v>
      </c>
      <c r="BV29" s="176">
        <v>10407128.560000001</v>
      </c>
      <c r="BW29" s="176">
        <v>284950</v>
      </c>
      <c r="BX29" s="174">
        <v>275071.5</v>
      </c>
      <c r="BY29" s="176">
        <v>6958217.75</v>
      </c>
      <c r="BZ29" s="176">
        <v>270782</v>
      </c>
      <c r="CA29" s="174">
        <v>36505</v>
      </c>
      <c r="CB29" s="174">
        <v>166767</v>
      </c>
      <c r="CC29" s="174">
        <v>1181108</v>
      </c>
      <c r="CD29" s="174">
        <v>4679586</v>
      </c>
      <c r="CE29" s="176">
        <v>879128</v>
      </c>
      <c r="CF29" s="176">
        <v>2808944</v>
      </c>
      <c r="CG29" s="174">
        <v>180081</v>
      </c>
      <c r="CH29" s="174">
        <v>179705</v>
      </c>
      <c r="CI29" s="176">
        <v>154772</v>
      </c>
      <c r="CJ29" s="176">
        <v>152902</v>
      </c>
      <c r="CK29" s="176">
        <v>5682577.25</v>
      </c>
      <c r="CL29" s="176">
        <v>120830.1</v>
      </c>
      <c r="CM29" s="176">
        <v>192008.5</v>
      </c>
    </row>
    <row r="30" spans="1:91" ht="24.6">
      <c r="A30" s="111">
        <v>6</v>
      </c>
      <c r="B30" s="191" t="s">
        <v>740</v>
      </c>
      <c r="C30" s="118" t="s">
        <v>1185</v>
      </c>
      <c r="D30" s="174">
        <v>108571.75</v>
      </c>
      <c r="E30" s="174">
        <v>560</v>
      </c>
      <c r="F30" s="174">
        <v>6547</v>
      </c>
      <c r="G30" s="174">
        <v>4206.5</v>
      </c>
      <c r="H30" s="174">
        <v>3024</v>
      </c>
      <c r="I30" s="174">
        <v>2125</v>
      </c>
      <c r="J30" s="174"/>
      <c r="K30" s="174">
        <v>3912</v>
      </c>
      <c r="L30" s="174">
        <v>670</v>
      </c>
      <c r="M30" s="174"/>
      <c r="N30" s="174">
        <v>9091</v>
      </c>
      <c r="O30" s="174"/>
      <c r="P30" s="174">
        <v>28259.25</v>
      </c>
      <c r="Q30" s="174">
        <v>5671</v>
      </c>
      <c r="R30" s="174"/>
      <c r="S30" s="174">
        <v>21677</v>
      </c>
      <c r="T30" s="174"/>
      <c r="U30" s="174">
        <v>8547.5</v>
      </c>
      <c r="V30" s="174">
        <v>5540</v>
      </c>
      <c r="W30" s="174"/>
      <c r="X30" s="174">
        <v>80343.5</v>
      </c>
      <c r="Y30" s="174">
        <v>11406.5</v>
      </c>
      <c r="Z30" s="174">
        <v>2076</v>
      </c>
      <c r="AA30" s="174">
        <v>2003</v>
      </c>
      <c r="AB30" s="174"/>
      <c r="AC30" s="174"/>
      <c r="AD30" s="174"/>
      <c r="AE30" s="174">
        <v>1556</v>
      </c>
      <c r="AF30" s="174"/>
      <c r="AG30" s="174">
        <v>6366</v>
      </c>
      <c r="AH30" s="174">
        <v>3969</v>
      </c>
      <c r="AI30" s="174"/>
      <c r="AJ30" s="174"/>
      <c r="AK30" s="174"/>
      <c r="AL30" s="174">
        <v>52571</v>
      </c>
      <c r="AM30" s="174">
        <v>6285</v>
      </c>
      <c r="AN30" s="174"/>
      <c r="AO30" s="174">
        <v>64622</v>
      </c>
      <c r="AP30" s="174">
        <v>27192.400000000001</v>
      </c>
      <c r="AQ30" s="174">
        <v>4517</v>
      </c>
      <c r="AR30" s="174"/>
      <c r="AS30" s="174">
        <v>5110</v>
      </c>
      <c r="AT30" s="174">
        <v>6071.5</v>
      </c>
      <c r="AU30" s="174"/>
      <c r="AV30" s="174">
        <v>12440</v>
      </c>
      <c r="AW30" s="174">
        <v>2681</v>
      </c>
      <c r="AX30" s="174"/>
      <c r="AY30" s="174"/>
      <c r="AZ30" s="174">
        <v>8129.75</v>
      </c>
      <c r="BA30" s="174"/>
      <c r="BB30" s="174">
        <v>18463.5</v>
      </c>
      <c r="BC30" s="174">
        <v>3066.5</v>
      </c>
      <c r="BD30" s="174">
        <v>396172.5</v>
      </c>
      <c r="BE30" s="174">
        <v>45992.5</v>
      </c>
      <c r="BF30" s="174">
        <v>213</v>
      </c>
      <c r="BG30" s="174"/>
      <c r="BH30" s="174">
        <v>21496</v>
      </c>
      <c r="BI30" s="174"/>
      <c r="BJ30" s="174"/>
      <c r="BK30" s="174">
        <v>5729</v>
      </c>
      <c r="BL30" s="174">
        <v>4486</v>
      </c>
      <c r="BM30" s="174">
        <v>10529.5</v>
      </c>
      <c r="BN30" s="174"/>
      <c r="BO30" s="174">
        <v>4191.25</v>
      </c>
      <c r="BP30" s="174"/>
      <c r="BQ30" s="174"/>
      <c r="BR30" s="174"/>
      <c r="BS30" s="176">
        <v>282915</v>
      </c>
      <c r="BT30" s="176"/>
      <c r="BU30" s="176">
        <v>216.83</v>
      </c>
      <c r="BV30" s="176">
        <v>12182.5</v>
      </c>
      <c r="BW30" s="174">
        <v>2644</v>
      </c>
      <c r="BX30" s="174"/>
      <c r="BY30" s="174">
        <v>25122.5</v>
      </c>
      <c r="BZ30" s="176"/>
      <c r="CA30" s="174"/>
      <c r="CB30" s="176"/>
      <c r="CC30" s="176"/>
      <c r="CD30" s="176"/>
      <c r="CE30" s="176"/>
      <c r="CF30" s="176">
        <v>2955</v>
      </c>
      <c r="CG30" s="174"/>
      <c r="CH30" s="174"/>
      <c r="CI30" s="174"/>
      <c r="CJ30" s="176"/>
      <c r="CK30" s="176">
        <v>12591.5</v>
      </c>
      <c r="CL30" s="174"/>
      <c r="CM30" s="174">
        <v>791</v>
      </c>
    </row>
    <row r="31" spans="1:91" ht="24.6">
      <c r="A31" s="111">
        <v>6</v>
      </c>
      <c r="B31" s="191" t="s">
        <v>741</v>
      </c>
      <c r="C31" s="118" t="s">
        <v>1186</v>
      </c>
      <c r="D31" s="174">
        <v>214116.25</v>
      </c>
      <c r="E31" s="174"/>
      <c r="F31" s="174"/>
      <c r="G31" s="174"/>
      <c r="H31" s="174"/>
      <c r="I31" s="174"/>
      <c r="J31" s="174"/>
      <c r="K31" s="174"/>
      <c r="L31" s="174"/>
      <c r="M31" s="174"/>
      <c r="N31" s="174">
        <v>44400.21</v>
      </c>
      <c r="O31" s="174"/>
      <c r="P31" s="174">
        <v>3568</v>
      </c>
      <c r="Q31" s="174"/>
      <c r="R31" s="174"/>
      <c r="S31" s="174"/>
      <c r="T31" s="174"/>
      <c r="U31" s="174"/>
      <c r="V31" s="174"/>
      <c r="W31" s="174"/>
      <c r="X31" s="174"/>
      <c r="Y31" s="174">
        <v>7183</v>
      </c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>
        <v>77404</v>
      </c>
      <c r="AM31" s="174"/>
      <c r="AN31" s="174"/>
      <c r="AO31" s="174">
        <v>56051.86</v>
      </c>
      <c r="AP31" s="174">
        <v>13329.5</v>
      </c>
      <c r="AQ31" s="174"/>
      <c r="AR31" s="174"/>
      <c r="AS31" s="174"/>
      <c r="AT31" s="174"/>
      <c r="AU31" s="174"/>
      <c r="AV31" s="174"/>
      <c r="AW31" s="174">
        <v>223.04</v>
      </c>
      <c r="AX31" s="174"/>
      <c r="AY31" s="174"/>
      <c r="AZ31" s="174"/>
      <c r="BA31" s="174"/>
      <c r="BB31" s="174">
        <v>265182.25</v>
      </c>
      <c r="BC31" s="174"/>
      <c r="BD31" s="174"/>
      <c r="BE31" s="174">
        <v>45549.5</v>
      </c>
      <c r="BF31" s="174"/>
      <c r="BG31" s="174"/>
      <c r="BH31" s="174"/>
      <c r="BI31" s="174"/>
      <c r="BJ31" s="174"/>
      <c r="BK31" s="174"/>
      <c r="BL31" s="174">
        <v>6950.5</v>
      </c>
      <c r="BM31" s="174">
        <v>17751.240000000002</v>
      </c>
      <c r="BN31" s="174"/>
      <c r="BO31" s="174"/>
      <c r="BP31" s="174"/>
      <c r="BQ31" s="174"/>
      <c r="BR31" s="174"/>
      <c r="BS31" s="176">
        <v>328577.28000000003</v>
      </c>
      <c r="BT31" s="174"/>
      <c r="BU31" s="176"/>
      <c r="BV31" s="174">
        <v>17595.75</v>
      </c>
      <c r="BW31" s="176"/>
      <c r="BX31" s="176"/>
      <c r="BY31" s="176">
        <v>28550.5</v>
      </c>
      <c r="BZ31" s="176"/>
      <c r="CA31" s="174"/>
      <c r="CB31" s="176"/>
      <c r="CC31" s="176"/>
      <c r="CD31" s="174"/>
      <c r="CE31" s="176"/>
      <c r="CF31" s="176"/>
      <c r="CG31" s="174"/>
      <c r="CH31" s="176"/>
      <c r="CI31" s="176"/>
      <c r="CJ31" s="176"/>
      <c r="CK31" s="174"/>
      <c r="CL31" s="176"/>
      <c r="CM31" s="174"/>
    </row>
    <row r="32" spans="1:91" ht="49.2">
      <c r="A32" s="111">
        <v>6</v>
      </c>
      <c r="B32" s="191" t="s">
        <v>742</v>
      </c>
      <c r="C32" s="118" t="s">
        <v>1187</v>
      </c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>
        <v>-11624.79</v>
      </c>
      <c r="AM32" s="174"/>
      <c r="AN32" s="174"/>
      <c r="AO32" s="174">
        <v>-1328.14</v>
      </c>
      <c r="AP32" s="174">
        <v>-3.91</v>
      </c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>
        <v>-18577.86</v>
      </c>
      <c r="BC32" s="174"/>
      <c r="BD32" s="174"/>
      <c r="BE32" s="174">
        <v>-9009.9</v>
      </c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6"/>
      <c r="BT32" s="176"/>
      <c r="BU32" s="176"/>
      <c r="BV32" s="176">
        <v>-891.31</v>
      </c>
      <c r="BW32" s="176"/>
      <c r="BX32" s="176"/>
      <c r="BY32" s="176"/>
      <c r="BZ32" s="174"/>
      <c r="CA32" s="176"/>
      <c r="CB32" s="174"/>
      <c r="CC32" s="174"/>
      <c r="CD32" s="176"/>
      <c r="CE32" s="176"/>
      <c r="CF32" s="176"/>
      <c r="CG32" s="176"/>
      <c r="CH32" s="176"/>
      <c r="CI32" s="176"/>
      <c r="CJ32" s="174"/>
      <c r="CK32" s="176"/>
      <c r="CL32" s="174"/>
      <c r="CM32" s="176"/>
    </row>
    <row r="33" spans="1:91" ht="49.2">
      <c r="A33" s="111">
        <v>6</v>
      </c>
      <c r="B33" s="191" t="s">
        <v>743</v>
      </c>
      <c r="C33" s="118" t="s">
        <v>1188</v>
      </c>
      <c r="D33" s="174"/>
      <c r="E33" s="174"/>
      <c r="F33" s="174">
        <v>1480</v>
      </c>
      <c r="G33" s="174"/>
      <c r="H33" s="174"/>
      <c r="I33" s="174"/>
      <c r="J33" s="174"/>
      <c r="K33" s="174"/>
      <c r="L33" s="174"/>
      <c r="M33" s="174"/>
      <c r="N33" s="174">
        <v>40135.75</v>
      </c>
      <c r="O33" s="174"/>
      <c r="P33" s="174">
        <v>416.75</v>
      </c>
      <c r="Q33" s="174"/>
      <c r="R33" s="174"/>
      <c r="S33" s="174"/>
      <c r="T33" s="174"/>
      <c r="U33" s="174"/>
      <c r="V33" s="174"/>
      <c r="W33" s="174"/>
      <c r="X33" s="174"/>
      <c r="Y33" s="174">
        <v>952.32</v>
      </c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>
        <v>540.59</v>
      </c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>
        <v>13500.7</v>
      </c>
      <c r="BC33" s="174"/>
      <c r="BD33" s="174"/>
      <c r="BE33" s="174">
        <v>27994.28</v>
      </c>
      <c r="BF33" s="174"/>
      <c r="BG33" s="174"/>
      <c r="BH33" s="174"/>
      <c r="BI33" s="174"/>
      <c r="BJ33" s="174"/>
      <c r="BK33" s="174"/>
      <c r="BL33" s="174"/>
      <c r="BM33" s="174">
        <v>2000</v>
      </c>
      <c r="BN33" s="174"/>
      <c r="BO33" s="174">
        <v>1400</v>
      </c>
      <c r="BP33" s="174"/>
      <c r="BQ33" s="174"/>
      <c r="BR33" s="174"/>
      <c r="BS33" s="174">
        <v>225966.46</v>
      </c>
      <c r="BT33" s="174"/>
      <c r="BU33" s="174"/>
      <c r="BV33" s="174">
        <v>20850.87</v>
      </c>
      <c r="BW33" s="174"/>
      <c r="BX33" s="174"/>
      <c r="BY33" s="174"/>
      <c r="BZ33" s="174"/>
      <c r="CA33" s="174"/>
      <c r="CB33" s="174"/>
      <c r="CC33" s="174"/>
      <c r="CD33" s="174"/>
      <c r="CE33" s="174"/>
      <c r="CF33" s="174"/>
      <c r="CG33" s="174"/>
      <c r="CH33" s="174"/>
      <c r="CI33" s="174">
        <v>8938</v>
      </c>
      <c r="CJ33" s="174"/>
      <c r="CK33" s="174"/>
      <c r="CL33" s="174"/>
      <c r="CM33" s="174"/>
    </row>
    <row r="34" spans="1:91" ht="24.6">
      <c r="A34" s="111">
        <v>6</v>
      </c>
      <c r="B34" s="191" t="s">
        <v>744</v>
      </c>
      <c r="C34" s="118" t="s">
        <v>395</v>
      </c>
      <c r="D34" s="174">
        <v>54420079.329999998</v>
      </c>
      <c r="E34" s="174">
        <v>4463976.4000000004</v>
      </c>
      <c r="F34" s="174">
        <v>3643496.5</v>
      </c>
      <c r="G34" s="174">
        <v>4071516.54</v>
      </c>
      <c r="H34" s="174">
        <v>1462802.5</v>
      </c>
      <c r="I34" s="174">
        <v>12197872.42</v>
      </c>
      <c r="J34" s="174">
        <v>3373197.6</v>
      </c>
      <c r="K34" s="174">
        <v>9135681.8499999996</v>
      </c>
      <c r="L34" s="174">
        <v>3296076.59</v>
      </c>
      <c r="M34" s="174">
        <v>3637405.14</v>
      </c>
      <c r="N34" s="174">
        <v>21654818.699999999</v>
      </c>
      <c r="O34" s="174">
        <v>1715619.75</v>
      </c>
      <c r="P34" s="174">
        <v>28793977.5</v>
      </c>
      <c r="Q34" s="174">
        <v>3822822.93</v>
      </c>
      <c r="R34" s="174">
        <v>11169517.35</v>
      </c>
      <c r="S34" s="174">
        <v>12038433.25</v>
      </c>
      <c r="T34" s="174">
        <v>3609165.67</v>
      </c>
      <c r="U34" s="174">
        <v>4424773.49</v>
      </c>
      <c r="V34" s="174">
        <v>4215090</v>
      </c>
      <c r="W34" s="174">
        <v>2619921</v>
      </c>
      <c r="X34" s="174">
        <v>56120669.539999999</v>
      </c>
      <c r="Y34" s="174">
        <v>2910718.75</v>
      </c>
      <c r="Z34" s="174">
        <v>9434558.25</v>
      </c>
      <c r="AA34" s="174">
        <v>9256015.6199999992</v>
      </c>
      <c r="AB34" s="174">
        <v>1336796.5</v>
      </c>
      <c r="AC34" s="174">
        <v>2189433.5</v>
      </c>
      <c r="AD34" s="174">
        <v>2494555.5</v>
      </c>
      <c r="AE34" s="174">
        <v>11383588.75</v>
      </c>
      <c r="AF34" s="174">
        <v>1692317.8</v>
      </c>
      <c r="AG34" s="174">
        <v>2109068.48</v>
      </c>
      <c r="AH34" s="174">
        <v>2656450.1800000002</v>
      </c>
      <c r="AI34" s="174">
        <v>9045657.3800000008</v>
      </c>
      <c r="AJ34" s="174">
        <v>2467147.9</v>
      </c>
      <c r="AK34" s="174">
        <v>8673085</v>
      </c>
      <c r="AL34" s="174">
        <v>187682494.34999999</v>
      </c>
      <c r="AM34" s="174">
        <v>5765062</v>
      </c>
      <c r="AN34" s="174">
        <v>6379837.0999999996</v>
      </c>
      <c r="AO34" s="174">
        <v>15267095</v>
      </c>
      <c r="AP34" s="174">
        <v>10078879</v>
      </c>
      <c r="AQ34" s="174">
        <v>3934327.75</v>
      </c>
      <c r="AR34" s="174">
        <v>2060365.5</v>
      </c>
      <c r="AS34" s="174">
        <v>23914583.059999999</v>
      </c>
      <c r="AT34" s="174">
        <v>4875183.33</v>
      </c>
      <c r="AU34" s="174">
        <v>9444295.8800000008</v>
      </c>
      <c r="AV34" s="174">
        <v>15928459.779999999</v>
      </c>
      <c r="AW34" s="174">
        <v>2953424.8</v>
      </c>
      <c r="AX34" s="174">
        <v>2065732.5</v>
      </c>
      <c r="AY34" s="174">
        <v>12838631.449999999</v>
      </c>
      <c r="AZ34" s="174">
        <v>3920997.55</v>
      </c>
      <c r="BA34" s="174">
        <v>3188208</v>
      </c>
      <c r="BB34" s="174">
        <v>32660892</v>
      </c>
      <c r="BC34" s="174">
        <v>2279812.1800000002</v>
      </c>
      <c r="BD34" s="174">
        <v>100647321.75</v>
      </c>
      <c r="BE34" s="174">
        <v>11668171.68</v>
      </c>
      <c r="BF34" s="174">
        <v>3682727.25</v>
      </c>
      <c r="BG34" s="174">
        <v>3615436.25</v>
      </c>
      <c r="BH34" s="174">
        <v>31532254.25</v>
      </c>
      <c r="BI34" s="174">
        <v>703905.5</v>
      </c>
      <c r="BJ34" s="174">
        <v>2272958.37</v>
      </c>
      <c r="BK34" s="174">
        <v>2279029.2999999998</v>
      </c>
      <c r="BL34" s="174">
        <v>1826411.25</v>
      </c>
      <c r="BM34" s="174">
        <v>37349771.460000001</v>
      </c>
      <c r="BN34" s="174">
        <v>4572045.41</v>
      </c>
      <c r="BO34" s="174">
        <v>3612670.52</v>
      </c>
      <c r="BP34" s="174">
        <v>4597739</v>
      </c>
      <c r="BQ34" s="174">
        <v>3602282.15</v>
      </c>
      <c r="BR34" s="174">
        <v>3156495.04</v>
      </c>
      <c r="BS34" s="174">
        <v>263744309.81999999</v>
      </c>
      <c r="BT34" s="174">
        <v>8804022.5</v>
      </c>
      <c r="BU34" s="174">
        <v>2691145.61</v>
      </c>
      <c r="BV34" s="174">
        <v>24607564</v>
      </c>
      <c r="BW34" s="174">
        <v>4581124</v>
      </c>
      <c r="BX34" s="176">
        <v>3548863.5</v>
      </c>
      <c r="BY34" s="174">
        <v>12920425.880000001</v>
      </c>
      <c r="BZ34" s="174">
        <v>2332377.1800000002</v>
      </c>
      <c r="CA34" s="174">
        <v>1958883.5</v>
      </c>
      <c r="CB34" s="174">
        <v>4292768</v>
      </c>
      <c r="CC34" s="174">
        <v>6822091.75</v>
      </c>
      <c r="CD34" s="174">
        <v>11562409.5</v>
      </c>
      <c r="CE34" s="174">
        <v>4190213.25</v>
      </c>
      <c r="CF34" s="174">
        <v>9870863.0399999991</v>
      </c>
      <c r="CG34" s="174">
        <v>6330723.5</v>
      </c>
      <c r="CH34" s="174">
        <v>1987187</v>
      </c>
      <c r="CI34" s="174">
        <v>1194565.2</v>
      </c>
      <c r="CJ34" s="174">
        <v>2577815.6</v>
      </c>
      <c r="CK34" s="174">
        <v>12779497.1</v>
      </c>
      <c r="CL34" s="174">
        <v>1579855.1</v>
      </c>
      <c r="CM34" s="174">
        <v>2480543.75</v>
      </c>
    </row>
    <row r="35" spans="1:91" ht="24.6">
      <c r="A35" s="111">
        <v>6</v>
      </c>
      <c r="B35" s="191" t="s">
        <v>745</v>
      </c>
      <c r="C35" s="118" t="s">
        <v>396</v>
      </c>
      <c r="D35" s="174">
        <v>32586585.75</v>
      </c>
      <c r="E35" s="174">
        <v>537388.5</v>
      </c>
      <c r="F35" s="174">
        <v>545150</v>
      </c>
      <c r="G35" s="174">
        <v>1238678.74</v>
      </c>
      <c r="H35" s="174">
        <v>205233.5</v>
      </c>
      <c r="I35" s="174">
        <v>1164940.96</v>
      </c>
      <c r="J35" s="174">
        <v>1025691.61</v>
      </c>
      <c r="K35" s="174">
        <v>2089257.4</v>
      </c>
      <c r="L35" s="174">
        <v>497105.5</v>
      </c>
      <c r="M35" s="174">
        <v>670067.32999999996</v>
      </c>
      <c r="N35" s="174">
        <v>10147908.5</v>
      </c>
      <c r="O35" s="174">
        <v>353096.58</v>
      </c>
      <c r="P35" s="174">
        <v>17757270.300000001</v>
      </c>
      <c r="Q35" s="174">
        <v>1168954.7</v>
      </c>
      <c r="R35" s="174">
        <v>1574282.73</v>
      </c>
      <c r="S35" s="174">
        <v>4990326.0599999996</v>
      </c>
      <c r="T35" s="174">
        <v>776365</v>
      </c>
      <c r="U35" s="174">
        <v>992488.76</v>
      </c>
      <c r="V35" s="174">
        <v>983492</v>
      </c>
      <c r="W35" s="174">
        <v>486808.5</v>
      </c>
      <c r="X35" s="174">
        <v>53278897.25</v>
      </c>
      <c r="Y35" s="174">
        <v>625317.5</v>
      </c>
      <c r="Z35" s="174">
        <v>1281068</v>
      </c>
      <c r="AA35" s="174">
        <v>943148.68</v>
      </c>
      <c r="AB35" s="174">
        <v>348394.75</v>
      </c>
      <c r="AC35" s="174">
        <v>571614</v>
      </c>
      <c r="AD35" s="174">
        <v>1204720.07</v>
      </c>
      <c r="AE35" s="174">
        <v>4258105.28</v>
      </c>
      <c r="AF35" s="174">
        <v>409509.01</v>
      </c>
      <c r="AG35" s="174">
        <v>642645.88</v>
      </c>
      <c r="AH35" s="174">
        <v>671289.9</v>
      </c>
      <c r="AI35" s="174">
        <v>2046954.05</v>
      </c>
      <c r="AJ35" s="174">
        <v>560863</v>
      </c>
      <c r="AK35" s="174">
        <v>944331.25</v>
      </c>
      <c r="AL35" s="174">
        <v>116062160.52</v>
      </c>
      <c r="AM35" s="174">
        <v>676458</v>
      </c>
      <c r="AN35" s="174">
        <v>717918.94</v>
      </c>
      <c r="AO35" s="174">
        <v>5834504</v>
      </c>
      <c r="AP35" s="174">
        <v>5382544.6200000001</v>
      </c>
      <c r="AQ35" s="174">
        <v>1118932.75</v>
      </c>
      <c r="AR35" s="174">
        <v>395237</v>
      </c>
      <c r="AS35" s="174">
        <v>17392993.870000001</v>
      </c>
      <c r="AT35" s="174">
        <v>626590.75</v>
      </c>
      <c r="AU35" s="174">
        <v>1670781.57</v>
      </c>
      <c r="AV35" s="174">
        <v>2435260.77</v>
      </c>
      <c r="AW35" s="174">
        <v>829767.75</v>
      </c>
      <c r="AX35" s="174">
        <v>473154.25</v>
      </c>
      <c r="AY35" s="174">
        <v>1202135.2</v>
      </c>
      <c r="AZ35" s="174">
        <v>399976.7</v>
      </c>
      <c r="BA35" s="174">
        <v>351581</v>
      </c>
      <c r="BB35" s="174">
        <v>14754541.949999999</v>
      </c>
      <c r="BC35" s="174">
        <v>511007.45</v>
      </c>
      <c r="BD35" s="174">
        <v>43655272.770000003</v>
      </c>
      <c r="BE35" s="174">
        <v>5059322.16</v>
      </c>
      <c r="BF35" s="174">
        <v>1016187.75</v>
      </c>
      <c r="BG35" s="174">
        <v>765444</v>
      </c>
      <c r="BH35" s="174">
        <v>19891196</v>
      </c>
      <c r="BI35" s="174">
        <v>157232.98000000001</v>
      </c>
      <c r="BJ35" s="174">
        <v>421565.05</v>
      </c>
      <c r="BK35" s="174">
        <v>263684.5</v>
      </c>
      <c r="BL35" s="174">
        <v>699983.5</v>
      </c>
      <c r="BM35" s="174">
        <v>16098623.73</v>
      </c>
      <c r="BN35" s="174">
        <v>1355893.29</v>
      </c>
      <c r="BO35" s="174">
        <v>662011.35</v>
      </c>
      <c r="BP35" s="174">
        <v>2614412.5</v>
      </c>
      <c r="BQ35" s="174">
        <v>499589.14</v>
      </c>
      <c r="BR35" s="174">
        <v>1100413.42</v>
      </c>
      <c r="BS35" s="176">
        <v>181958825.97</v>
      </c>
      <c r="BT35" s="174">
        <v>662168.54</v>
      </c>
      <c r="BU35" s="174">
        <v>875948.26</v>
      </c>
      <c r="BV35" s="174">
        <v>14003334.83</v>
      </c>
      <c r="BW35" s="176">
        <v>2824976</v>
      </c>
      <c r="BX35" s="174">
        <v>803724.5</v>
      </c>
      <c r="BY35" s="174">
        <v>4509521.55</v>
      </c>
      <c r="BZ35" s="176">
        <v>538971.17000000004</v>
      </c>
      <c r="CA35" s="176">
        <v>442304.25</v>
      </c>
      <c r="CB35" s="174">
        <v>1511644</v>
      </c>
      <c r="CC35" s="176">
        <v>1529431.75</v>
      </c>
      <c r="CD35" s="174">
        <v>5190374.25</v>
      </c>
      <c r="CE35" s="174">
        <v>1269177.2</v>
      </c>
      <c r="CF35" s="174">
        <v>2695925</v>
      </c>
      <c r="CG35" s="174">
        <v>447389.5</v>
      </c>
      <c r="CH35" s="174">
        <v>476299.25</v>
      </c>
      <c r="CI35" s="174">
        <v>466183.4</v>
      </c>
      <c r="CJ35" s="176">
        <v>618719.35</v>
      </c>
      <c r="CK35" s="176">
        <v>5502186.3099999996</v>
      </c>
      <c r="CL35" s="176">
        <v>346421.99</v>
      </c>
      <c r="CM35" s="176">
        <v>244306.43</v>
      </c>
    </row>
    <row r="36" spans="1:91" ht="49.2">
      <c r="A36" s="111">
        <v>6</v>
      </c>
      <c r="B36" s="191" t="s">
        <v>746</v>
      </c>
      <c r="C36" s="118" t="s">
        <v>1189</v>
      </c>
      <c r="D36" s="174">
        <v>-4066744.63</v>
      </c>
      <c r="E36" s="174">
        <v>-62448.82</v>
      </c>
      <c r="F36" s="174">
        <v>-75114.38</v>
      </c>
      <c r="G36" s="174">
        <v>-251116.34</v>
      </c>
      <c r="H36" s="174">
        <v>-31288.67</v>
      </c>
      <c r="I36" s="174">
        <v>-171449.74</v>
      </c>
      <c r="J36" s="174">
        <v>-193235.37</v>
      </c>
      <c r="K36" s="174">
        <v>-321323.90000000002</v>
      </c>
      <c r="L36" s="174">
        <v>-62674.68</v>
      </c>
      <c r="M36" s="174">
        <v>-177588.12</v>
      </c>
      <c r="N36" s="174">
        <v>-2086962.39</v>
      </c>
      <c r="O36" s="174">
        <v>-41542.06</v>
      </c>
      <c r="P36" s="174">
        <v>-2279075.5099999998</v>
      </c>
      <c r="Q36" s="174">
        <v>-231439.14</v>
      </c>
      <c r="R36" s="174">
        <v>-492126.21</v>
      </c>
      <c r="S36" s="174">
        <v>-1127116.6299999999</v>
      </c>
      <c r="T36" s="174">
        <v>-113024.7</v>
      </c>
      <c r="U36" s="174">
        <v>-211708.25</v>
      </c>
      <c r="V36" s="174">
        <v>-169767.43</v>
      </c>
      <c r="W36" s="174">
        <v>-68986.259999999995</v>
      </c>
      <c r="X36" s="174">
        <v>-13428162.1</v>
      </c>
      <c r="Y36" s="174">
        <v>-147593.94</v>
      </c>
      <c r="Z36" s="174">
        <v>-215157.19</v>
      </c>
      <c r="AA36" s="174">
        <v>-87460.39</v>
      </c>
      <c r="AB36" s="174">
        <v>-34349.440000000002</v>
      </c>
      <c r="AC36" s="174">
        <v>-40585.129999999997</v>
      </c>
      <c r="AD36" s="174">
        <v>-51381.87</v>
      </c>
      <c r="AE36" s="174">
        <v>-686905.17</v>
      </c>
      <c r="AF36" s="174">
        <v>-17872.580000000002</v>
      </c>
      <c r="AG36" s="174">
        <v>-38798.71</v>
      </c>
      <c r="AH36" s="174">
        <v>-37576.36</v>
      </c>
      <c r="AI36" s="174">
        <v>-286439.02</v>
      </c>
      <c r="AJ36" s="174">
        <v>-65335.23</v>
      </c>
      <c r="AK36" s="174">
        <v>-273368.42</v>
      </c>
      <c r="AL36" s="174">
        <v>-30973502.77</v>
      </c>
      <c r="AM36" s="174">
        <v>-72003.839999999997</v>
      </c>
      <c r="AN36" s="174">
        <v>-103754.14</v>
      </c>
      <c r="AO36" s="174">
        <v>-2067388.62</v>
      </c>
      <c r="AP36" s="174">
        <v>-1231242.1200000001</v>
      </c>
      <c r="AQ36" s="174">
        <v>-186726.67</v>
      </c>
      <c r="AR36" s="174">
        <v>-59153.98</v>
      </c>
      <c r="AS36" s="174">
        <v>-3630198.67</v>
      </c>
      <c r="AT36" s="174">
        <v>-167949.98</v>
      </c>
      <c r="AU36" s="174">
        <v>-695503.75</v>
      </c>
      <c r="AV36" s="174">
        <v>-274498.57</v>
      </c>
      <c r="AW36" s="174">
        <v>-174478.4</v>
      </c>
      <c r="AX36" s="174">
        <v>-121809.28</v>
      </c>
      <c r="AY36" s="174">
        <v>-188201.95</v>
      </c>
      <c r="AZ36" s="174">
        <v>-96128.57</v>
      </c>
      <c r="BA36" s="174">
        <v>-30873.14</v>
      </c>
      <c r="BB36" s="174">
        <v>-2164041.73</v>
      </c>
      <c r="BC36" s="174">
        <v>-41488.1</v>
      </c>
      <c r="BD36" s="174">
        <v>-6593615.0499999998</v>
      </c>
      <c r="BE36" s="174">
        <v>-1407118.17</v>
      </c>
      <c r="BF36" s="174">
        <v>-260796.02</v>
      </c>
      <c r="BG36" s="174">
        <v>-155772.32</v>
      </c>
      <c r="BH36" s="174">
        <v>-2070087.4</v>
      </c>
      <c r="BI36" s="174">
        <v>-11677.3</v>
      </c>
      <c r="BJ36" s="174">
        <v>-73490.69</v>
      </c>
      <c r="BK36" s="174">
        <v>-69529.009999999995</v>
      </c>
      <c r="BL36" s="174">
        <v>-107277.87</v>
      </c>
      <c r="BM36" s="174">
        <v>-12000</v>
      </c>
      <c r="BN36" s="174">
        <v>-225303.84</v>
      </c>
      <c r="BO36" s="174">
        <v>-177600.74</v>
      </c>
      <c r="BP36" s="174">
        <v>-533562.73</v>
      </c>
      <c r="BQ36" s="174">
        <v>-26941.85</v>
      </c>
      <c r="BR36" s="174">
        <v>-134040.73000000001</v>
      </c>
      <c r="BS36" s="176">
        <v>-21702463.960000001</v>
      </c>
      <c r="BT36" s="176">
        <v>-38110.61</v>
      </c>
      <c r="BU36" s="176">
        <v>-109101.38</v>
      </c>
      <c r="BV36" s="174">
        <v>-892375.65</v>
      </c>
      <c r="BW36" s="176">
        <v>-9716.4699999999993</v>
      </c>
      <c r="BX36" s="176">
        <v>-84767.52</v>
      </c>
      <c r="BY36" s="174">
        <v>-735368.65</v>
      </c>
      <c r="BZ36" s="176">
        <v>-82175.12</v>
      </c>
      <c r="CA36" s="176">
        <v>-31580.73</v>
      </c>
      <c r="CB36" s="174">
        <v>-297899.5</v>
      </c>
      <c r="CC36" s="176">
        <v>-120239.91</v>
      </c>
      <c r="CD36" s="174">
        <v>-774508.42</v>
      </c>
      <c r="CE36" s="174">
        <v>-119935.54</v>
      </c>
      <c r="CF36" s="174">
        <v>-322624.17</v>
      </c>
      <c r="CG36" s="176">
        <v>-45577.919999999998</v>
      </c>
      <c r="CH36" s="176">
        <v>-24569.42</v>
      </c>
      <c r="CI36" s="174">
        <v>-85708.37</v>
      </c>
      <c r="CJ36" s="176">
        <v>-69577.210000000006</v>
      </c>
      <c r="CK36" s="176">
        <v>-1060089.8</v>
      </c>
      <c r="CL36" s="176">
        <v>-22336</v>
      </c>
      <c r="CM36" s="176">
        <v>-18520.990000000002</v>
      </c>
    </row>
    <row r="37" spans="1:91" ht="49.2">
      <c r="A37" s="111">
        <v>6</v>
      </c>
      <c r="B37" s="191" t="s">
        <v>747</v>
      </c>
      <c r="C37" s="118" t="s">
        <v>1190</v>
      </c>
      <c r="D37" s="174">
        <v>6351439.04</v>
      </c>
      <c r="E37" s="174">
        <v>86815.39</v>
      </c>
      <c r="F37" s="174">
        <v>134529.24</v>
      </c>
      <c r="G37" s="174">
        <v>95376.51</v>
      </c>
      <c r="H37" s="174">
        <v>42777.83</v>
      </c>
      <c r="I37" s="174">
        <v>230467.06</v>
      </c>
      <c r="J37" s="174">
        <v>241748.07</v>
      </c>
      <c r="K37" s="174">
        <v>512996.42</v>
      </c>
      <c r="L37" s="174">
        <v>88707.54</v>
      </c>
      <c r="M37" s="174">
        <v>59782.22</v>
      </c>
      <c r="N37" s="174">
        <v>1644103.98</v>
      </c>
      <c r="O37" s="174">
        <v>35624.699999999997</v>
      </c>
      <c r="P37" s="174">
        <v>4489992.67</v>
      </c>
      <c r="Q37" s="174">
        <v>166267.79999999999</v>
      </c>
      <c r="R37" s="174">
        <v>94421.06</v>
      </c>
      <c r="S37" s="174">
        <v>161256.68</v>
      </c>
      <c r="T37" s="174">
        <v>178628.75</v>
      </c>
      <c r="U37" s="174">
        <v>124170.95</v>
      </c>
      <c r="V37" s="174">
        <v>75697.37</v>
      </c>
      <c r="W37" s="174">
        <v>68557.710000000006</v>
      </c>
      <c r="X37" s="174">
        <v>5655742.7300000004</v>
      </c>
      <c r="Y37" s="174">
        <v>249147.2</v>
      </c>
      <c r="Z37" s="174">
        <v>443711.69</v>
      </c>
      <c r="AA37" s="174">
        <v>241258.03</v>
      </c>
      <c r="AB37" s="174">
        <v>100723.53</v>
      </c>
      <c r="AC37" s="174">
        <v>375749.9</v>
      </c>
      <c r="AD37" s="174">
        <v>102064.96000000001</v>
      </c>
      <c r="AE37" s="174">
        <v>974981.57</v>
      </c>
      <c r="AF37" s="174">
        <v>167389.79999999999</v>
      </c>
      <c r="AG37" s="174">
        <v>210685.85</v>
      </c>
      <c r="AH37" s="174">
        <v>307826.92</v>
      </c>
      <c r="AI37" s="174">
        <v>737872.19</v>
      </c>
      <c r="AJ37" s="174">
        <v>163176.18</v>
      </c>
      <c r="AK37" s="174">
        <v>216241.62</v>
      </c>
      <c r="AL37" s="174">
        <v>17767795.170000002</v>
      </c>
      <c r="AM37" s="174">
        <v>40328.660000000003</v>
      </c>
      <c r="AN37" s="174">
        <v>70184.56</v>
      </c>
      <c r="AO37" s="174">
        <v>254833.54</v>
      </c>
      <c r="AP37" s="174">
        <v>554485.22</v>
      </c>
      <c r="AQ37" s="174">
        <v>122370.71</v>
      </c>
      <c r="AR37" s="174">
        <v>35060.410000000003</v>
      </c>
      <c r="AS37" s="174">
        <v>3031161.72</v>
      </c>
      <c r="AT37" s="174">
        <v>129697.47</v>
      </c>
      <c r="AU37" s="174">
        <v>610416.87</v>
      </c>
      <c r="AV37" s="174">
        <v>523179.65</v>
      </c>
      <c r="AW37" s="174">
        <v>107130.27</v>
      </c>
      <c r="AX37" s="174">
        <v>161915.68</v>
      </c>
      <c r="AY37" s="174">
        <v>125057.58</v>
      </c>
      <c r="AZ37" s="174">
        <v>850625.64</v>
      </c>
      <c r="BA37" s="174">
        <v>102174.8</v>
      </c>
      <c r="BB37" s="174">
        <v>3145336.07</v>
      </c>
      <c r="BC37" s="174">
        <v>64606.83</v>
      </c>
      <c r="BD37" s="174">
        <v>7758947.4900000002</v>
      </c>
      <c r="BE37" s="174">
        <v>536099.75</v>
      </c>
      <c r="BF37" s="174">
        <v>152456.54999999999</v>
      </c>
      <c r="BG37" s="174">
        <v>124105.49</v>
      </c>
      <c r="BH37" s="174">
        <v>4203402.82</v>
      </c>
      <c r="BI37" s="174">
        <v>146873.06</v>
      </c>
      <c r="BJ37" s="174">
        <v>34738.99</v>
      </c>
      <c r="BK37" s="174">
        <v>45689.37</v>
      </c>
      <c r="BL37" s="174">
        <v>107044.37</v>
      </c>
      <c r="BM37" s="174">
        <v>6313389.7699999996</v>
      </c>
      <c r="BN37" s="174">
        <v>501867.66</v>
      </c>
      <c r="BO37" s="174">
        <v>66989.440000000002</v>
      </c>
      <c r="BP37" s="174">
        <v>403270.29</v>
      </c>
      <c r="BQ37" s="174">
        <v>184555.67</v>
      </c>
      <c r="BR37" s="174">
        <v>335831.4</v>
      </c>
      <c r="BS37" s="176">
        <v>27537756.98</v>
      </c>
      <c r="BT37" s="176">
        <v>177724.59</v>
      </c>
      <c r="BU37" s="174">
        <v>170971.22</v>
      </c>
      <c r="BV37" s="176">
        <v>5389900.9299999997</v>
      </c>
      <c r="BW37" s="174">
        <v>614600.66</v>
      </c>
      <c r="BX37" s="176">
        <v>229726.42</v>
      </c>
      <c r="BY37" s="176">
        <v>897420.65</v>
      </c>
      <c r="BZ37" s="176">
        <v>107398.83</v>
      </c>
      <c r="CA37" s="176">
        <v>106325.24</v>
      </c>
      <c r="CB37" s="176">
        <v>218197.08</v>
      </c>
      <c r="CC37" s="176">
        <v>433662.22</v>
      </c>
      <c r="CD37" s="176">
        <v>1289234.8700000001</v>
      </c>
      <c r="CE37" s="176">
        <v>199846.27</v>
      </c>
      <c r="CF37" s="176">
        <v>877525.87</v>
      </c>
      <c r="CG37" s="176">
        <v>130768.09</v>
      </c>
      <c r="CH37" s="176">
        <v>103442.96</v>
      </c>
      <c r="CI37" s="176">
        <v>294931.40000000002</v>
      </c>
      <c r="CJ37" s="176">
        <v>75766.27</v>
      </c>
      <c r="CK37" s="176">
        <v>1293334.97</v>
      </c>
      <c r="CL37" s="176">
        <v>257965.56</v>
      </c>
      <c r="CM37" s="176">
        <v>84772</v>
      </c>
    </row>
    <row r="38" spans="1:91" ht="24.6">
      <c r="A38" s="111">
        <v>7</v>
      </c>
      <c r="B38" s="191" t="s">
        <v>748</v>
      </c>
      <c r="C38" s="119" t="s">
        <v>397</v>
      </c>
      <c r="D38" s="174">
        <v>263275</v>
      </c>
      <c r="E38" s="174">
        <v>107479.5</v>
      </c>
      <c r="F38" s="174">
        <v>91720</v>
      </c>
      <c r="G38" s="174">
        <v>37270</v>
      </c>
      <c r="H38" s="174">
        <v>158814.25</v>
      </c>
      <c r="I38" s="174">
        <v>184997.25</v>
      </c>
      <c r="J38" s="174">
        <v>279879.25</v>
      </c>
      <c r="K38" s="174">
        <v>355310</v>
      </c>
      <c r="L38" s="174">
        <v>127449.2</v>
      </c>
      <c r="M38" s="174">
        <v>367798.5</v>
      </c>
      <c r="N38" s="174">
        <v>728909</v>
      </c>
      <c r="O38" s="174">
        <v>73618.25</v>
      </c>
      <c r="P38" s="174">
        <v>396625.25</v>
      </c>
      <c r="Q38" s="174">
        <v>263968.94</v>
      </c>
      <c r="R38" s="174">
        <v>464212.25</v>
      </c>
      <c r="S38" s="174">
        <v>99573</v>
      </c>
      <c r="T38" s="174">
        <v>263385.5</v>
      </c>
      <c r="U38" s="174">
        <v>238846.8</v>
      </c>
      <c r="V38" s="174">
        <v>144579</v>
      </c>
      <c r="W38" s="174">
        <v>78639</v>
      </c>
      <c r="X38" s="174">
        <v>219803</v>
      </c>
      <c r="Y38" s="174">
        <v>122891.75</v>
      </c>
      <c r="Z38" s="174">
        <v>511960</v>
      </c>
      <c r="AA38" s="174">
        <v>180695</v>
      </c>
      <c r="AB38" s="174">
        <v>58061.5</v>
      </c>
      <c r="AC38" s="174">
        <v>140769</v>
      </c>
      <c r="AD38" s="174">
        <v>76768</v>
      </c>
      <c r="AE38" s="174">
        <v>477804</v>
      </c>
      <c r="AF38" s="174">
        <v>115952.25</v>
      </c>
      <c r="AG38" s="174">
        <v>70029</v>
      </c>
      <c r="AH38" s="174">
        <v>208532.4</v>
      </c>
      <c r="AI38" s="174">
        <v>233709</v>
      </c>
      <c r="AJ38" s="174">
        <v>119726</v>
      </c>
      <c r="AK38" s="174">
        <v>193778</v>
      </c>
      <c r="AL38" s="174">
        <v>608418.75</v>
      </c>
      <c r="AM38" s="174">
        <v>216665</v>
      </c>
      <c r="AN38" s="174">
        <v>260867</v>
      </c>
      <c r="AO38" s="174">
        <v>649269.72</v>
      </c>
      <c r="AP38" s="174">
        <v>416656</v>
      </c>
      <c r="AQ38" s="174">
        <v>665097</v>
      </c>
      <c r="AR38" s="174">
        <v>91813</v>
      </c>
      <c r="AS38" s="174">
        <v>547660.5</v>
      </c>
      <c r="AT38" s="174">
        <v>476220</v>
      </c>
      <c r="AU38" s="174">
        <v>518404</v>
      </c>
      <c r="AV38" s="174">
        <v>407272</v>
      </c>
      <c r="AW38" s="174">
        <v>125958</v>
      </c>
      <c r="AX38" s="174">
        <v>268230</v>
      </c>
      <c r="AY38" s="174">
        <v>177581</v>
      </c>
      <c r="AZ38" s="174">
        <v>180509</v>
      </c>
      <c r="BA38" s="174">
        <v>237930</v>
      </c>
      <c r="BB38" s="174">
        <v>907497.5</v>
      </c>
      <c r="BC38" s="174">
        <v>165173</v>
      </c>
      <c r="BD38" s="174">
        <v>806979.5</v>
      </c>
      <c r="BE38" s="174">
        <v>240740.5</v>
      </c>
      <c r="BF38" s="174">
        <v>196283</v>
      </c>
      <c r="BG38" s="174">
        <v>183811</v>
      </c>
      <c r="BH38" s="174">
        <v>315051.5</v>
      </c>
      <c r="BI38" s="174">
        <v>114623</v>
      </c>
      <c r="BJ38" s="174">
        <v>90515</v>
      </c>
      <c r="BK38" s="174">
        <v>387625</v>
      </c>
      <c r="BL38" s="174">
        <v>161799</v>
      </c>
      <c r="BM38" s="174">
        <v>227482</v>
      </c>
      <c r="BN38" s="174">
        <v>77009</v>
      </c>
      <c r="BO38" s="174">
        <v>62888.27</v>
      </c>
      <c r="BP38" s="174">
        <v>272025.5</v>
      </c>
      <c r="BQ38" s="174">
        <v>105638</v>
      </c>
      <c r="BR38" s="174">
        <v>76153.5</v>
      </c>
      <c r="BS38" s="174">
        <v>1012772.25</v>
      </c>
      <c r="BT38" s="174">
        <v>472033.5</v>
      </c>
      <c r="BU38" s="174">
        <v>195137</v>
      </c>
      <c r="BV38" s="174">
        <v>1024049</v>
      </c>
      <c r="BW38" s="174">
        <v>60022</v>
      </c>
      <c r="BX38" s="174">
        <v>187231</v>
      </c>
      <c r="BY38" s="174">
        <v>656167</v>
      </c>
      <c r="BZ38" s="174">
        <v>127518</v>
      </c>
      <c r="CA38" s="174">
        <v>41227</v>
      </c>
      <c r="CB38" s="174">
        <v>314557.5</v>
      </c>
      <c r="CC38" s="174">
        <v>273306</v>
      </c>
      <c r="CD38" s="174">
        <v>691661</v>
      </c>
      <c r="CE38" s="174">
        <v>238785</v>
      </c>
      <c r="CF38" s="174">
        <v>533036.5</v>
      </c>
      <c r="CG38" s="174">
        <v>48586</v>
      </c>
      <c r="CH38" s="174">
        <v>189500</v>
      </c>
      <c r="CI38" s="174">
        <v>131088</v>
      </c>
      <c r="CJ38" s="174">
        <v>162240</v>
      </c>
      <c r="CK38" s="174">
        <v>498458</v>
      </c>
      <c r="CL38" s="174">
        <v>152000.97</v>
      </c>
      <c r="CM38" s="174">
        <v>153890.9</v>
      </c>
    </row>
    <row r="39" spans="1:91" ht="24.6">
      <c r="A39" s="111">
        <v>7</v>
      </c>
      <c r="B39" s="191" t="s">
        <v>749</v>
      </c>
      <c r="C39" s="119" t="s">
        <v>398</v>
      </c>
      <c r="D39" s="174">
        <v>9319745.75</v>
      </c>
      <c r="E39" s="174">
        <v>39217</v>
      </c>
      <c r="F39" s="174">
        <v>49180</v>
      </c>
      <c r="G39" s="174">
        <v>47001</v>
      </c>
      <c r="H39" s="174">
        <v>36748.5</v>
      </c>
      <c r="I39" s="174">
        <v>37348</v>
      </c>
      <c r="J39" s="174">
        <v>107564.25</v>
      </c>
      <c r="K39" s="174">
        <v>146665</v>
      </c>
      <c r="L39" s="174">
        <v>61982.94</v>
      </c>
      <c r="M39" s="174">
        <v>282708.5</v>
      </c>
      <c r="N39" s="174">
        <v>922057</v>
      </c>
      <c r="O39" s="174">
        <v>66574</v>
      </c>
      <c r="P39" s="174">
        <v>5169450.51</v>
      </c>
      <c r="Q39" s="174">
        <v>290373.24</v>
      </c>
      <c r="R39" s="174">
        <v>227814</v>
      </c>
      <c r="S39" s="174">
        <v>578083.25</v>
      </c>
      <c r="T39" s="174">
        <v>326746</v>
      </c>
      <c r="U39" s="174">
        <v>148664.29</v>
      </c>
      <c r="V39" s="174">
        <v>135525</v>
      </c>
      <c r="W39" s="174">
        <v>105585</v>
      </c>
      <c r="X39" s="174">
        <v>12097687.189999999</v>
      </c>
      <c r="Y39" s="174">
        <v>72334.25</v>
      </c>
      <c r="Z39" s="174">
        <v>426567</v>
      </c>
      <c r="AA39" s="174">
        <v>116106</v>
      </c>
      <c r="AB39" s="174">
        <v>43872</v>
      </c>
      <c r="AC39" s="174">
        <v>63856</v>
      </c>
      <c r="AD39" s="174">
        <v>58989</v>
      </c>
      <c r="AE39" s="174">
        <v>786785</v>
      </c>
      <c r="AF39" s="174">
        <v>25852</v>
      </c>
      <c r="AG39" s="174">
        <v>71978</v>
      </c>
      <c r="AH39" s="174">
        <v>69795</v>
      </c>
      <c r="AI39" s="174">
        <v>283555.20000000001</v>
      </c>
      <c r="AJ39" s="174">
        <v>78912</v>
      </c>
      <c r="AK39" s="174">
        <v>477106</v>
      </c>
      <c r="AL39" s="174">
        <v>19974449.550000001</v>
      </c>
      <c r="AM39" s="174">
        <v>33785.5</v>
      </c>
      <c r="AN39" s="174">
        <v>33081</v>
      </c>
      <c r="AO39" s="174">
        <v>113470</v>
      </c>
      <c r="AP39" s="174">
        <v>791339</v>
      </c>
      <c r="AQ39" s="174">
        <v>46697</v>
      </c>
      <c r="AR39" s="174">
        <v>34124</v>
      </c>
      <c r="AS39" s="174">
        <v>5847968.9500000002</v>
      </c>
      <c r="AT39" s="174">
        <v>413028</v>
      </c>
      <c r="AU39" s="174">
        <v>704939</v>
      </c>
      <c r="AV39" s="174">
        <v>117456</v>
      </c>
      <c r="AW39" s="174">
        <v>103768</v>
      </c>
      <c r="AX39" s="174">
        <v>37963</v>
      </c>
      <c r="AY39" s="174">
        <v>62391</v>
      </c>
      <c r="AZ39" s="174">
        <v>77046</v>
      </c>
      <c r="BA39" s="174">
        <v>11613</v>
      </c>
      <c r="BB39" s="174">
        <v>4013045.75</v>
      </c>
      <c r="BC39" s="174">
        <v>18485</v>
      </c>
      <c r="BD39" s="174">
        <v>7219281.7000000002</v>
      </c>
      <c r="BE39" s="174">
        <v>1144364.6000000001</v>
      </c>
      <c r="BF39" s="174">
        <v>426812</v>
      </c>
      <c r="BG39" s="174">
        <v>96519.5</v>
      </c>
      <c r="BH39" s="174">
        <v>2112448.66</v>
      </c>
      <c r="BI39" s="174">
        <v>123029.5</v>
      </c>
      <c r="BJ39" s="174">
        <v>178936</v>
      </c>
      <c r="BK39" s="174">
        <v>217968</v>
      </c>
      <c r="BL39" s="174">
        <v>233709</v>
      </c>
      <c r="BM39" s="174">
        <v>3775162.5</v>
      </c>
      <c r="BN39" s="174">
        <v>118538</v>
      </c>
      <c r="BO39" s="174">
        <v>25438.36</v>
      </c>
      <c r="BP39" s="174">
        <v>460595</v>
      </c>
      <c r="BQ39" s="174">
        <v>18564</v>
      </c>
      <c r="BR39" s="174">
        <v>28525</v>
      </c>
      <c r="BS39" s="174">
        <v>25060483.300000001</v>
      </c>
      <c r="BT39" s="174">
        <v>83658.16</v>
      </c>
      <c r="BU39" s="174">
        <v>40703</v>
      </c>
      <c r="BV39" s="174">
        <v>4789987</v>
      </c>
      <c r="BW39" s="174"/>
      <c r="BX39" s="176">
        <v>123046.5</v>
      </c>
      <c r="BY39" s="174">
        <v>3140091.5</v>
      </c>
      <c r="BZ39" s="174">
        <v>51539</v>
      </c>
      <c r="CA39" s="174">
        <v>56556</v>
      </c>
      <c r="CB39" s="174">
        <v>124297</v>
      </c>
      <c r="CC39" s="174">
        <v>54872</v>
      </c>
      <c r="CD39" s="174">
        <v>3624070</v>
      </c>
      <c r="CE39" s="176">
        <v>168681</v>
      </c>
      <c r="CF39" s="174">
        <v>640647</v>
      </c>
      <c r="CG39" s="174">
        <v>32741</v>
      </c>
      <c r="CH39" s="174">
        <v>71924</v>
      </c>
      <c r="CI39" s="174">
        <v>106258</v>
      </c>
      <c r="CJ39" s="174">
        <v>28911</v>
      </c>
      <c r="CK39" s="174">
        <v>1558375</v>
      </c>
      <c r="CL39" s="174">
        <v>29323.71</v>
      </c>
      <c r="CM39" s="174">
        <v>19193.25</v>
      </c>
    </row>
    <row r="40" spans="1:91" ht="24.6">
      <c r="A40" s="111">
        <v>9</v>
      </c>
      <c r="B40" s="191" t="s">
        <v>750</v>
      </c>
      <c r="C40" s="116" t="s">
        <v>1191</v>
      </c>
      <c r="D40" s="174">
        <v>6775306.75</v>
      </c>
      <c r="E40" s="174">
        <v>620139.80000000005</v>
      </c>
      <c r="F40" s="174">
        <v>420892.5</v>
      </c>
      <c r="G40" s="174">
        <v>607707.5</v>
      </c>
      <c r="H40" s="174">
        <v>277174</v>
      </c>
      <c r="I40" s="174">
        <v>1443850.5</v>
      </c>
      <c r="J40" s="174">
        <v>456419.55</v>
      </c>
      <c r="K40" s="174">
        <v>2127991.9500000002</v>
      </c>
      <c r="L40" s="174">
        <v>628921.06000000006</v>
      </c>
      <c r="M40" s="174">
        <v>688037.16</v>
      </c>
      <c r="N40" s="174">
        <v>2219306</v>
      </c>
      <c r="O40" s="174">
        <v>305358.55</v>
      </c>
      <c r="P40" s="174">
        <v>5945346.25</v>
      </c>
      <c r="Q40" s="174">
        <v>897332.93</v>
      </c>
      <c r="R40" s="174">
        <v>1224539.3400000001</v>
      </c>
      <c r="S40" s="174">
        <v>2285424.25</v>
      </c>
      <c r="T40" s="174">
        <v>527333</v>
      </c>
      <c r="U40" s="174">
        <v>750247.95</v>
      </c>
      <c r="V40" s="174">
        <v>861367.5</v>
      </c>
      <c r="W40" s="174">
        <v>348327.5</v>
      </c>
      <c r="X40" s="174">
        <v>9529902.2400000002</v>
      </c>
      <c r="Y40" s="174">
        <v>436300.25</v>
      </c>
      <c r="Z40" s="174">
        <v>1682891</v>
      </c>
      <c r="AA40" s="174">
        <v>1071946</v>
      </c>
      <c r="AB40" s="174">
        <v>282533.75</v>
      </c>
      <c r="AC40" s="174">
        <v>563179.5</v>
      </c>
      <c r="AD40" s="174">
        <v>475212</v>
      </c>
      <c r="AE40" s="174">
        <v>1922847.5</v>
      </c>
      <c r="AF40" s="174">
        <v>330490.95</v>
      </c>
      <c r="AG40" s="174">
        <v>617392.6</v>
      </c>
      <c r="AH40" s="174">
        <v>342493.91</v>
      </c>
      <c r="AI40" s="174">
        <v>719526.24</v>
      </c>
      <c r="AJ40" s="174">
        <v>458568.16</v>
      </c>
      <c r="AK40" s="174">
        <v>1236142.5</v>
      </c>
      <c r="AL40" s="174">
        <v>30168920.5</v>
      </c>
      <c r="AM40" s="174">
        <v>1330303</v>
      </c>
      <c r="AN40" s="174">
        <v>1636922</v>
      </c>
      <c r="AO40" s="174">
        <v>2909928.6</v>
      </c>
      <c r="AP40" s="174">
        <v>2140943</v>
      </c>
      <c r="AQ40" s="174">
        <v>674254.25</v>
      </c>
      <c r="AR40" s="174">
        <v>658795</v>
      </c>
      <c r="AS40" s="174">
        <v>4810657.5</v>
      </c>
      <c r="AT40" s="174">
        <v>1475527.79</v>
      </c>
      <c r="AU40" s="174">
        <v>3531371.66</v>
      </c>
      <c r="AV40" s="174">
        <v>2367740.96</v>
      </c>
      <c r="AW40" s="174">
        <v>791638</v>
      </c>
      <c r="AX40" s="174">
        <v>303046.25</v>
      </c>
      <c r="AY40" s="174">
        <v>1473893.9</v>
      </c>
      <c r="AZ40" s="174">
        <v>525081</v>
      </c>
      <c r="BA40" s="174">
        <v>572499</v>
      </c>
      <c r="BB40" s="174">
        <v>4636847.25</v>
      </c>
      <c r="BC40" s="174">
        <v>337004.91</v>
      </c>
      <c r="BD40" s="174">
        <v>14600463.25</v>
      </c>
      <c r="BE40" s="174">
        <v>1467155.5</v>
      </c>
      <c r="BF40" s="174">
        <v>468253</v>
      </c>
      <c r="BG40" s="174">
        <v>1189240.75</v>
      </c>
      <c r="BH40" s="174">
        <v>5975999.6799999997</v>
      </c>
      <c r="BI40" s="174">
        <v>94231</v>
      </c>
      <c r="BJ40" s="174">
        <v>208766.77</v>
      </c>
      <c r="BK40" s="174">
        <v>352286.3</v>
      </c>
      <c r="BL40" s="174">
        <v>364061</v>
      </c>
      <c r="BM40" s="174">
        <v>5653814.5</v>
      </c>
      <c r="BN40" s="174">
        <v>759537.2</v>
      </c>
      <c r="BO40" s="174">
        <v>961779.65</v>
      </c>
      <c r="BP40" s="174">
        <v>904484.5</v>
      </c>
      <c r="BQ40" s="174">
        <v>703952.62</v>
      </c>
      <c r="BR40" s="174">
        <v>776093.21</v>
      </c>
      <c r="BS40" s="176">
        <v>32357359.510000002</v>
      </c>
      <c r="BT40" s="176">
        <v>1158005</v>
      </c>
      <c r="BU40" s="176">
        <v>458674.39</v>
      </c>
      <c r="BV40" s="176">
        <v>3640414</v>
      </c>
      <c r="BW40" s="176">
        <v>1276967</v>
      </c>
      <c r="BX40" s="176">
        <v>494395.5</v>
      </c>
      <c r="BY40" s="176">
        <v>1754347.95</v>
      </c>
      <c r="BZ40" s="176">
        <v>559911.61</v>
      </c>
      <c r="CA40" s="176">
        <v>388897.5</v>
      </c>
      <c r="CB40" s="176">
        <v>837696.5</v>
      </c>
      <c r="CC40" s="176">
        <v>2542319.1</v>
      </c>
      <c r="CD40" s="176">
        <v>1809819.75</v>
      </c>
      <c r="CE40" s="176">
        <v>671205</v>
      </c>
      <c r="CF40" s="176">
        <v>1702214.52</v>
      </c>
      <c r="CG40" s="176">
        <v>895299.96</v>
      </c>
      <c r="CH40" s="176">
        <v>305464</v>
      </c>
      <c r="CI40" s="176">
        <v>250672.1</v>
      </c>
      <c r="CJ40" s="176">
        <v>467682.8</v>
      </c>
      <c r="CK40" s="176">
        <v>1892851.9</v>
      </c>
      <c r="CL40" s="176">
        <v>309676.33</v>
      </c>
      <c r="CM40" s="176">
        <v>751512.75</v>
      </c>
    </row>
    <row r="41" spans="1:91" ht="24.6">
      <c r="A41" s="111">
        <v>9</v>
      </c>
      <c r="B41" s="191" t="s">
        <v>751</v>
      </c>
      <c r="C41" s="116" t="s">
        <v>1192</v>
      </c>
      <c r="D41" s="174">
        <v>5863941.75</v>
      </c>
      <c r="E41" s="174">
        <v>82883.55</v>
      </c>
      <c r="F41" s="174">
        <v>102221</v>
      </c>
      <c r="G41" s="174">
        <v>179237.5</v>
      </c>
      <c r="H41" s="174">
        <v>30827.5</v>
      </c>
      <c r="I41" s="174">
        <v>114263</v>
      </c>
      <c r="J41" s="174">
        <v>245573.3</v>
      </c>
      <c r="K41" s="174">
        <v>308636</v>
      </c>
      <c r="L41" s="174">
        <v>68163.19</v>
      </c>
      <c r="M41" s="174">
        <v>55316.25</v>
      </c>
      <c r="N41" s="174">
        <v>1240406</v>
      </c>
      <c r="O41" s="174">
        <v>50803.42</v>
      </c>
      <c r="P41" s="174">
        <v>5128525.5</v>
      </c>
      <c r="Q41" s="174">
        <v>333988.15000000002</v>
      </c>
      <c r="R41" s="174">
        <v>309717</v>
      </c>
      <c r="S41" s="174">
        <v>1322644</v>
      </c>
      <c r="T41" s="174">
        <v>105207.5</v>
      </c>
      <c r="U41" s="174">
        <v>220339.68</v>
      </c>
      <c r="V41" s="174">
        <v>339810.5</v>
      </c>
      <c r="W41" s="174">
        <v>71082</v>
      </c>
      <c r="X41" s="174">
        <v>11158990.91</v>
      </c>
      <c r="Y41" s="174">
        <v>177608.5</v>
      </c>
      <c r="Z41" s="174">
        <v>355402.53</v>
      </c>
      <c r="AA41" s="174">
        <v>175632</v>
      </c>
      <c r="AB41" s="174">
        <v>63262</v>
      </c>
      <c r="AC41" s="174">
        <v>120920.5</v>
      </c>
      <c r="AD41" s="174">
        <v>77027.81</v>
      </c>
      <c r="AE41" s="174">
        <v>562285.75</v>
      </c>
      <c r="AF41" s="174">
        <v>120600</v>
      </c>
      <c r="AG41" s="174">
        <v>306806.67</v>
      </c>
      <c r="AH41" s="174">
        <v>88590.44</v>
      </c>
      <c r="AI41" s="174">
        <v>249863.02</v>
      </c>
      <c r="AJ41" s="174">
        <v>206035.89</v>
      </c>
      <c r="AK41" s="174">
        <v>69040.25</v>
      </c>
      <c r="AL41" s="174">
        <v>17927918.469999999</v>
      </c>
      <c r="AM41" s="174">
        <v>119975</v>
      </c>
      <c r="AN41" s="174">
        <v>317898.19</v>
      </c>
      <c r="AO41" s="174">
        <v>1178548.3</v>
      </c>
      <c r="AP41" s="174">
        <v>1180364</v>
      </c>
      <c r="AQ41" s="174">
        <v>160122</v>
      </c>
      <c r="AR41" s="174">
        <v>144247</v>
      </c>
      <c r="AS41" s="174">
        <v>2734839.49</v>
      </c>
      <c r="AT41" s="174">
        <v>517205.75</v>
      </c>
      <c r="AU41" s="174">
        <v>236732.44</v>
      </c>
      <c r="AV41" s="174">
        <v>457366.17</v>
      </c>
      <c r="AW41" s="174">
        <v>135095.5</v>
      </c>
      <c r="AX41" s="174">
        <v>63366.75</v>
      </c>
      <c r="AY41" s="174">
        <v>271933.5</v>
      </c>
      <c r="AZ41" s="174">
        <v>123161.5</v>
      </c>
      <c r="BA41" s="174">
        <v>145297</v>
      </c>
      <c r="BB41" s="174">
        <v>2518859.11</v>
      </c>
      <c r="BC41" s="174">
        <v>193826.75</v>
      </c>
      <c r="BD41" s="174">
        <v>6657668.8899999997</v>
      </c>
      <c r="BE41" s="174">
        <v>821173.5</v>
      </c>
      <c r="BF41" s="174">
        <v>162205.25</v>
      </c>
      <c r="BG41" s="174">
        <v>60196.75</v>
      </c>
      <c r="BH41" s="174">
        <v>2522560</v>
      </c>
      <c r="BI41" s="174">
        <v>53652.5</v>
      </c>
      <c r="BJ41" s="174">
        <v>49743.38</v>
      </c>
      <c r="BK41" s="174">
        <v>25299</v>
      </c>
      <c r="BL41" s="174">
        <v>266029.75</v>
      </c>
      <c r="BM41" s="174">
        <v>5888949.9699999997</v>
      </c>
      <c r="BN41" s="174">
        <v>417986</v>
      </c>
      <c r="BO41" s="174">
        <v>114228.75</v>
      </c>
      <c r="BP41" s="174">
        <v>391004</v>
      </c>
      <c r="BQ41" s="174">
        <v>87689.16</v>
      </c>
      <c r="BR41" s="174">
        <v>333886.95</v>
      </c>
      <c r="BS41" s="176">
        <v>25424658.800000001</v>
      </c>
      <c r="BT41" s="174">
        <v>87773.5</v>
      </c>
      <c r="BU41" s="174">
        <v>243519.14</v>
      </c>
      <c r="BV41" s="176">
        <v>2256158.75</v>
      </c>
      <c r="BW41" s="174">
        <v>213044</v>
      </c>
      <c r="BX41" s="174">
        <v>152632.5</v>
      </c>
      <c r="BY41" s="174">
        <v>570010.65</v>
      </c>
      <c r="BZ41" s="174">
        <v>64831.75</v>
      </c>
      <c r="CA41" s="174">
        <v>120620.8</v>
      </c>
      <c r="CB41" s="174">
        <v>346428.5</v>
      </c>
      <c r="CC41" s="176">
        <v>347897.37</v>
      </c>
      <c r="CD41" s="174">
        <v>841728</v>
      </c>
      <c r="CE41" s="174">
        <v>268747.59999999998</v>
      </c>
      <c r="CF41" s="176">
        <v>263769</v>
      </c>
      <c r="CG41" s="176">
        <v>54674.41</v>
      </c>
      <c r="CH41" s="174">
        <v>56744.75</v>
      </c>
      <c r="CI41" s="174">
        <v>58284.75</v>
      </c>
      <c r="CJ41" s="174">
        <v>79354.600000000006</v>
      </c>
      <c r="CK41" s="176">
        <v>1205459.45</v>
      </c>
      <c r="CL41" s="176">
        <v>34500.720000000001</v>
      </c>
      <c r="CM41" s="174">
        <v>9924</v>
      </c>
    </row>
    <row r="42" spans="1:91" ht="49.2">
      <c r="A42" s="111">
        <v>9</v>
      </c>
      <c r="B42" s="191" t="s">
        <v>752</v>
      </c>
      <c r="C42" s="116" t="s">
        <v>1193</v>
      </c>
      <c r="D42" s="174">
        <v>-2350373.84</v>
      </c>
      <c r="E42" s="174">
        <v>-20705.7</v>
      </c>
      <c r="F42" s="174">
        <v>-13713.19</v>
      </c>
      <c r="G42" s="174">
        <v>-14883.54</v>
      </c>
      <c r="H42" s="174">
        <v>-9428.24</v>
      </c>
      <c r="I42" s="174">
        <v>-13862.64</v>
      </c>
      <c r="J42" s="174">
        <v>-55978.29</v>
      </c>
      <c r="K42" s="174">
        <v>-45302.84</v>
      </c>
      <c r="L42" s="174">
        <v>-8566.14</v>
      </c>
      <c r="M42" s="174">
        <v>-1821</v>
      </c>
      <c r="N42" s="174">
        <v>-251417.56</v>
      </c>
      <c r="O42" s="174">
        <v>-2401.7600000000002</v>
      </c>
      <c r="P42" s="174">
        <v>-438846.84</v>
      </c>
      <c r="Q42" s="174">
        <v>-66378.399999999994</v>
      </c>
      <c r="R42" s="174">
        <v>-74230.710000000006</v>
      </c>
      <c r="S42" s="174">
        <v>-279995.95</v>
      </c>
      <c r="T42" s="174">
        <v>-3370.08</v>
      </c>
      <c r="U42" s="174">
        <v>-30625.34</v>
      </c>
      <c r="V42" s="174">
        <v>-97226.96</v>
      </c>
      <c r="W42" s="174">
        <v>-8809.7800000000007</v>
      </c>
      <c r="X42" s="174">
        <v>-2671192.29</v>
      </c>
      <c r="Y42" s="174">
        <v>-19653.41</v>
      </c>
      <c r="Z42" s="174">
        <v>-91064.79</v>
      </c>
      <c r="AA42" s="174">
        <v>-25230.48</v>
      </c>
      <c r="AB42" s="174">
        <v>-6974.36</v>
      </c>
      <c r="AC42" s="174">
        <v>-7298.48</v>
      </c>
      <c r="AD42" s="174"/>
      <c r="AE42" s="174">
        <v>-121668.83</v>
      </c>
      <c r="AF42" s="174">
        <v>-3535.02</v>
      </c>
      <c r="AG42" s="174">
        <v>-21918.33</v>
      </c>
      <c r="AH42" s="174"/>
      <c r="AI42" s="174">
        <v>-45508.31</v>
      </c>
      <c r="AJ42" s="174">
        <v>-30694.59</v>
      </c>
      <c r="AK42" s="174">
        <v>-11249.36</v>
      </c>
      <c r="AL42" s="174">
        <v>-3360432.25</v>
      </c>
      <c r="AM42" s="174">
        <v>-14983.29</v>
      </c>
      <c r="AN42" s="174">
        <v>-49417.41</v>
      </c>
      <c r="AO42" s="174">
        <v>-432266.93</v>
      </c>
      <c r="AP42" s="174">
        <v>-269039.77</v>
      </c>
      <c r="AQ42" s="174">
        <v>-28255.360000000001</v>
      </c>
      <c r="AR42" s="174">
        <v>-13037.97</v>
      </c>
      <c r="AS42" s="174">
        <v>-903790.52</v>
      </c>
      <c r="AT42" s="174">
        <v>-176933.07</v>
      </c>
      <c r="AU42" s="174">
        <v>-193584.99</v>
      </c>
      <c r="AV42" s="174">
        <v>-48808.61</v>
      </c>
      <c r="AW42" s="174">
        <v>-10318.67</v>
      </c>
      <c r="AX42" s="174">
        <v>-5816.92</v>
      </c>
      <c r="AY42" s="174">
        <v>-81871.820000000007</v>
      </c>
      <c r="AZ42" s="174">
        <v>-21071.72</v>
      </c>
      <c r="BA42" s="174">
        <v>-20074.79</v>
      </c>
      <c r="BB42" s="174">
        <v>-373400.55</v>
      </c>
      <c r="BC42" s="174">
        <v>-47380.18</v>
      </c>
      <c r="BD42" s="174">
        <v>-1318039.94</v>
      </c>
      <c r="BE42" s="174">
        <v>-208459.39</v>
      </c>
      <c r="BF42" s="174">
        <v>-26341.42</v>
      </c>
      <c r="BG42" s="174">
        <v>-11300.51</v>
      </c>
      <c r="BH42" s="174">
        <v>-86377.53</v>
      </c>
      <c r="BI42" s="174">
        <v>-6.93</v>
      </c>
      <c r="BJ42" s="174">
        <v>-6103.97</v>
      </c>
      <c r="BK42" s="174">
        <v>-6569</v>
      </c>
      <c r="BL42" s="174">
        <v>-43857.16</v>
      </c>
      <c r="BM42" s="174">
        <v>-2649690.96</v>
      </c>
      <c r="BN42" s="174">
        <v>-81189.11</v>
      </c>
      <c r="BO42" s="174">
        <v>-33595.94</v>
      </c>
      <c r="BP42" s="174">
        <v>-74098.03</v>
      </c>
      <c r="BQ42" s="174">
        <v>-3355.27</v>
      </c>
      <c r="BR42" s="174">
        <v>-41718.11</v>
      </c>
      <c r="BS42" s="174">
        <v>-2574443.65</v>
      </c>
      <c r="BT42" s="174">
        <v>-6014.78</v>
      </c>
      <c r="BU42" s="174">
        <v>-33148.11</v>
      </c>
      <c r="BV42" s="174">
        <v>-151537.45000000001</v>
      </c>
      <c r="BW42" s="174"/>
      <c r="BX42" s="174">
        <v>-14001.54</v>
      </c>
      <c r="BY42" s="174">
        <v>-100338.33</v>
      </c>
      <c r="BZ42" s="174">
        <v>-1625.76</v>
      </c>
      <c r="CA42" s="174">
        <v>-14963.45</v>
      </c>
      <c r="CB42" s="174">
        <v>-72714.11</v>
      </c>
      <c r="CC42" s="174">
        <v>-25711.74</v>
      </c>
      <c r="CD42" s="174">
        <v>-199737.3</v>
      </c>
      <c r="CE42" s="174">
        <v>-14714.17</v>
      </c>
      <c r="CF42" s="174">
        <v>-37695.65</v>
      </c>
      <c r="CG42" s="174">
        <v>-1282.8699999999999</v>
      </c>
      <c r="CH42" s="174"/>
      <c r="CI42" s="174">
        <v>-3369.72</v>
      </c>
      <c r="CJ42" s="174">
        <v>-10745.9</v>
      </c>
      <c r="CK42" s="174">
        <v>-238939.18</v>
      </c>
      <c r="CL42" s="174"/>
      <c r="CM42" s="174"/>
    </row>
    <row r="43" spans="1:91" ht="49.2">
      <c r="A43" s="111">
        <v>9</v>
      </c>
      <c r="B43" s="191" t="s">
        <v>753</v>
      </c>
      <c r="C43" s="116" t="s">
        <v>1194</v>
      </c>
      <c r="D43" s="174">
        <v>1786742.73</v>
      </c>
      <c r="E43" s="174">
        <v>121216.7</v>
      </c>
      <c r="F43" s="174">
        <v>8342.1299999999992</v>
      </c>
      <c r="G43" s="174">
        <v>13726.24</v>
      </c>
      <c r="H43" s="174"/>
      <c r="I43" s="174">
        <v>22181.15</v>
      </c>
      <c r="J43" s="174">
        <v>51034.51</v>
      </c>
      <c r="K43" s="174">
        <v>62261.94</v>
      </c>
      <c r="L43" s="174">
        <v>15421.41</v>
      </c>
      <c r="M43" s="174">
        <v>13911.74</v>
      </c>
      <c r="N43" s="174">
        <v>159023.67999999999</v>
      </c>
      <c r="O43" s="174"/>
      <c r="P43" s="174">
        <v>1153377.79</v>
      </c>
      <c r="Q43" s="174">
        <v>47638.27</v>
      </c>
      <c r="R43" s="174">
        <v>24394.32</v>
      </c>
      <c r="S43" s="174">
        <v>38028.239999999998</v>
      </c>
      <c r="T43" s="174">
        <v>16311.01</v>
      </c>
      <c r="U43" s="174">
        <v>50026.29</v>
      </c>
      <c r="V43" s="174">
        <v>41912.980000000003</v>
      </c>
      <c r="W43" s="174">
        <v>5378.72</v>
      </c>
      <c r="X43" s="174">
        <v>1028580.98</v>
      </c>
      <c r="Y43" s="174">
        <v>42381.32</v>
      </c>
      <c r="Z43" s="174">
        <v>63370.94</v>
      </c>
      <c r="AA43" s="174">
        <v>89823.99</v>
      </c>
      <c r="AB43" s="174">
        <v>14586.24</v>
      </c>
      <c r="AC43" s="174">
        <v>107737.07</v>
      </c>
      <c r="AD43" s="174"/>
      <c r="AE43" s="174">
        <v>170495.81</v>
      </c>
      <c r="AF43" s="174">
        <v>57918.720000000001</v>
      </c>
      <c r="AG43" s="174">
        <v>101583.63</v>
      </c>
      <c r="AH43" s="174">
        <v>49239.5</v>
      </c>
      <c r="AI43" s="174">
        <v>106995.75</v>
      </c>
      <c r="AJ43" s="174">
        <v>24055.360000000001</v>
      </c>
      <c r="AK43" s="174">
        <v>50044.28</v>
      </c>
      <c r="AL43" s="174">
        <v>3232358.95</v>
      </c>
      <c r="AM43" s="174">
        <v>46664.17</v>
      </c>
      <c r="AN43" s="174">
        <v>27562.02</v>
      </c>
      <c r="AO43" s="174">
        <v>70382.52</v>
      </c>
      <c r="AP43" s="174">
        <v>109423.73</v>
      </c>
      <c r="AQ43" s="174">
        <v>38739.9</v>
      </c>
      <c r="AR43" s="174">
        <v>27584.959999999999</v>
      </c>
      <c r="AS43" s="174">
        <v>453609.84</v>
      </c>
      <c r="AT43" s="174">
        <v>23065.03</v>
      </c>
      <c r="AU43" s="174">
        <v>169344.84</v>
      </c>
      <c r="AV43" s="174">
        <v>87552.42</v>
      </c>
      <c r="AW43" s="174">
        <v>27758.41</v>
      </c>
      <c r="AX43" s="174">
        <v>15428.77</v>
      </c>
      <c r="AY43" s="174">
        <v>23178.78</v>
      </c>
      <c r="AZ43" s="174">
        <v>4236.03</v>
      </c>
      <c r="BA43" s="174">
        <v>11791.95</v>
      </c>
      <c r="BB43" s="174">
        <v>717509.37</v>
      </c>
      <c r="BC43" s="174">
        <v>7081.56</v>
      </c>
      <c r="BD43" s="174">
        <v>1078076.5900000001</v>
      </c>
      <c r="BE43" s="174">
        <v>57140.5</v>
      </c>
      <c r="BF43" s="174">
        <v>38856.1</v>
      </c>
      <c r="BG43" s="174">
        <v>27254.77</v>
      </c>
      <c r="BH43" s="174">
        <v>1340373.93</v>
      </c>
      <c r="BI43" s="174">
        <v>25790.07</v>
      </c>
      <c r="BJ43" s="174">
        <v>1226.58</v>
      </c>
      <c r="BK43" s="174">
        <v>2616.0100000000002</v>
      </c>
      <c r="BL43" s="174">
        <v>22134.95</v>
      </c>
      <c r="BM43" s="174">
        <v>1449924.57</v>
      </c>
      <c r="BN43" s="174">
        <v>165152.75</v>
      </c>
      <c r="BO43" s="174">
        <v>3658.95</v>
      </c>
      <c r="BP43" s="174">
        <v>92566.61</v>
      </c>
      <c r="BQ43" s="174">
        <v>31884.06</v>
      </c>
      <c r="BR43" s="174">
        <v>93229.2</v>
      </c>
      <c r="BS43" s="174">
        <v>3556102.33</v>
      </c>
      <c r="BT43" s="174">
        <v>11117.22</v>
      </c>
      <c r="BU43" s="174">
        <v>40544.82</v>
      </c>
      <c r="BV43" s="174">
        <v>938708.83</v>
      </c>
      <c r="BW43" s="174">
        <v>75536.759999999995</v>
      </c>
      <c r="BX43" s="174">
        <v>30380.46</v>
      </c>
      <c r="BY43" s="174">
        <v>65543.149999999994</v>
      </c>
      <c r="BZ43" s="174">
        <v>21334.880000000001</v>
      </c>
      <c r="CA43" s="174">
        <v>29118.42</v>
      </c>
      <c r="CB43" s="174">
        <v>39392.92</v>
      </c>
      <c r="CC43" s="174">
        <v>121800.99</v>
      </c>
      <c r="CD43" s="174">
        <v>140314.39000000001</v>
      </c>
      <c r="CE43" s="174">
        <v>42204.78</v>
      </c>
      <c r="CF43" s="174">
        <v>96335.12</v>
      </c>
      <c r="CG43" s="174">
        <v>18952.46</v>
      </c>
      <c r="CH43" s="174"/>
      <c r="CI43" s="174">
        <v>2041.04</v>
      </c>
      <c r="CJ43" s="174">
        <v>30902.89</v>
      </c>
      <c r="CK43" s="174">
        <v>346685.8</v>
      </c>
      <c r="CL43" s="174">
        <v>13942.27</v>
      </c>
      <c r="CM43" s="174">
        <v>5008.76</v>
      </c>
    </row>
    <row r="44" spans="1:91" ht="24.6">
      <c r="A44" s="111">
        <v>9</v>
      </c>
      <c r="B44" s="191" t="s">
        <v>754</v>
      </c>
      <c r="C44" s="116" t="s">
        <v>399</v>
      </c>
      <c r="D44" s="174">
        <v>1342697.5</v>
      </c>
      <c r="E44" s="174">
        <v>5833.8</v>
      </c>
      <c r="F44" s="174">
        <v>44651</v>
      </c>
      <c r="G44" s="174">
        <v>11558.25</v>
      </c>
      <c r="H44" s="174">
        <v>17795</v>
      </c>
      <c r="I44" s="174">
        <v>12298</v>
      </c>
      <c r="J44" s="174">
        <v>44685.2</v>
      </c>
      <c r="K44" s="174">
        <v>326921.75</v>
      </c>
      <c r="L44" s="174">
        <v>36168.550000000003</v>
      </c>
      <c r="M44" s="174">
        <v>51144.25</v>
      </c>
      <c r="N44" s="174">
        <v>61097.5</v>
      </c>
      <c r="O44" s="174">
        <v>1585</v>
      </c>
      <c r="P44" s="174">
        <v>310637.25</v>
      </c>
      <c r="Q44" s="174">
        <v>31981.79</v>
      </c>
      <c r="R44" s="174">
        <v>9703</v>
      </c>
      <c r="S44" s="174">
        <v>78976</v>
      </c>
      <c r="T44" s="174">
        <v>26622</v>
      </c>
      <c r="U44" s="174">
        <v>59327</v>
      </c>
      <c r="V44" s="174">
        <v>54600</v>
      </c>
      <c r="W44" s="174">
        <v>14845</v>
      </c>
      <c r="X44" s="174">
        <v>477243</v>
      </c>
      <c r="Y44" s="174">
        <v>5525.5</v>
      </c>
      <c r="Z44" s="174">
        <v>36329</v>
      </c>
      <c r="AA44" s="174">
        <v>14419</v>
      </c>
      <c r="AB44" s="174">
        <v>2067</v>
      </c>
      <c r="AC44" s="174">
        <v>10766.5</v>
      </c>
      <c r="AD44" s="174">
        <v>29664</v>
      </c>
      <c r="AE44" s="174">
        <v>73244.75</v>
      </c>
      <c r="AF44" s="174">
        <v>19155</v>
      </c>
      <c r="AG44" s="174">
        <v>17616.75</v>
      </c>
      <c r="AH44" s="174">
        <v>34782.43</v>
      </c>
      <c r="AI44" s="174">
        <v>38610.5</v>
      </c>
      <c r="AJ44" s="174">
        <v>23563</v>
      </c>
      <c r="AK44" s="174">
        <v>29055.25</v>
      </c>
      <c r="AL44" s="174">
        <v>1215684.25</v>
      </c>
      <c r="AM44" s="174">
        <v>8959</v>
      </c>
      <c r="AN44" s="174">
        <v>61148.5</v>
      </c>
      <c r="AO44" s="174">
        <v>279628.86</v>
      </c>
      <c r="AP44" s="174">
        <v>79518</v>
      </c>
      <c r="AQ44" s="174">
        <v>32997.5</v>
      </c>
      <c r="AR44" s="174">
        <v>32599</v>
      </c>
      <c r="AS44" s="174">
        <v>355116</v>
      </c>
      <c r="AT44" s="174">
        <v>67281</v>
      </c>
      <c r="AU44" s="174">
        <v>71797.34</v>
      </c>
      <c r="AV44" s="174">
        <v>98316.83</v>
      </c>
      <c r="AW44" s="174">
        <v>29287.75</v>
      </c>
      <c r="AX44" s="174">
        <v>30146.75</v>
      </c>
      <c r="AY44" s="174">
        <v>34968</v>
      </c>
      <c r="AZ44" s="174">
        <v>11816.75</v>
      </c>
      <c r="BA44" s="174">
        <v>15266</v>
      </c>
      <c r="BB44" s="174">
        <v>873116.25</v>
      </c>
      <c r="BC44" s="174">
        <v>9339</v>
      </c>
      <c r="BD44" s="174">
        <v>822364</v>
      </c>
      <c r="BE44" s="174">
        <v>57844.5</v>
      </c>
      <c r="BF44" s="174">
        <v>14349</v>
      </c>
      <c r="BG44" s="174">
        <v>3583</v>
      </c>
      <c r="BH44" s="174">
        <v>159946.25</v>
      </c>
      <c r="BI44" s="174">
        <v>10898</v>
      </c>
      <c r="BJ44" s="174"/>
      <c r="BK44" s="174">
        <v>28224.5</v>
      </c>
      <c r="BL44" s="174">
        <v>29457</v>
      </c>
      <c r="BM44" s="174">
        <v>510045</v>
      </c>
      <c r="BN44" s="174">
        <v>39453.25</v>
      </c>
      <c r="BO44" s="174">
        <v>30427.5</v>
      </c>
      <c r="BP44" s="174">
        <v>47052</v>
      </c>
      <c r="BQ44" s="174">
        <v>19442.62</v>
      </c>
      <c r="BR44" s="174">
        <v>19491</v>
      </c>
      <c r="BS44" s="174">
        <v>1636155</v>
      </c>
      <c r="BT44" s="174">
        <v>13897.5</v>
      </c>
      <c r="BU44" s="174">
        <v>33626.39</v>
      </c>
      <c r="BV44" s="174">
        <v>515506</v>
      </c>
      <c r="BW44" s="174">
        <v>13040</v>
      </c>
      <c r="BX44" s="174"/>
      <c r="BY44" s="174">
        <v>259118</v>
      </c>
      <c r="BZ44" s="174">
        <v>7543.5</v>
      </c>
      <c r="CA44" s="174">
        <v>11770</v>
      </c>
      <c r="CB44" s="174">
        <v>29464</v>
      </c>
      <c r="CC44" s="174">
        <v>52495</v>
      </c>
      <c r="CD44" s="174">
        <v>48289.25</v>
      </c>
      <c r="CE44" s="174">
        <v>21180.5</v>
      </c>
      <c r="CF44" s="174">
        <v>36556</v>
      </c>
      <c r="CG44" s="174">
        <v>17241</v>
      </c>
      <c r="CH44" s="174">
        <v>8584</v>
      </c>
      <c r="CI44" s="174">
        <v>7267</v>
      </c>
      <c r="CJ44" s="174">
        <v>15964</v>
      </c>
      <c r="CK44" s="174">
        <v>64586.5</v>
      </c>
      <c r="CL44" s="174">
        <v>2792.5</v>
      </c>
      <c r="CM44" s="174">
        <v>13242.5</v>
      </c>
    </row>
    <row r="45" spans="1:91" ht="24.6">
      <c r="A45" s="111">
        <v>9</v>
      </c>
      <c r="B45" s="191" t="s">
        <v>755</v>
      </c>
      <c r="C45" s="116" t="s">
        <v>1195</v>
      </c>
      <c r="D45" s="174">
        <v>214843.5</v>
      </c>
      <c r="E45" s="174"/>
      <c r="F45" s="174">
        <v>11127.5</v>
      </c>
      <c r="G45" s="174"/>
      <c r="H45" s="174">
        <v>5463</v>
      </c>
      <c r="I45" s="174">
        <v>4153</v>
      </c>
      <c r="J45" s="174">
        <v>6629.25</v>
      </c>
      <c r="K45" s="174">
        <v>13936.75</v>
      </c>
      <c r="L45" s="174"/>
      <c r="M45" s="174">
        <v>27686.560000000001</v>
      </c>
      <c r="N45" s="174">
        <v>2227</v>
      </c>
      <c r="O45" s="174"/>
      <c r="P45" s="174">
        <v>149614</v>
      </c>
      <c r="Q45" s="174">
        <v>8932</v>
      </c>
      <c r="R45" s="174">
        <v>10633.5</v>
      </c>
      <c r="S45" s="174">
        <v>163387.13</v>
      </c>
      <c r="T45" s="174">
        <v>28638</v>
      </c>
      <c r="U45" s="174">
        <v>24083.5</v>
      </c>
      <c r="V45" s="174">
        <v>4688.5</v>
      </c>
      <c r="W45" s="174"/>
      <c r="X45" s="174">
        <v>523882.75</v>
      </c>
      <c r="Y45" s="174"/>
      <c r="Z45" s="174"/>
      <c r="AA45" s="174"/>
      <c r="AB45" s="174"/>
      <c r="AC45" s="174"/>
      <c r="AD45" s="174"/>
      <c r="AE45" s="174">
        <v>6234</v>
      </c>
      <c r="AF45" s="174"/>
      <c r="AG45" s="174">
        <v>17524.45</v>
      </c>
      <c r="AH45" s="174"/>
      <c r="AI45" s="174"/>
      <c r="AJ45" s="174">
        <v>4340</v>
      </c>
      <c r="AK45" s="174">
        <v>6690.73</v>
      </c>
      <c r="AL45" s="174">
        <v>2100670.4500000002</v>
      </c>
      <c r="AM45" s="174"/>
      <c r="AN45" s="174">
        <v>10576</v>
      </c>
      <c r="AO45" s="174">
        <v>118098.14</v>
      </c>
      <c r="AP45" s="174">
        <v>36414</v>
      </c>
      <c r="AQ45" s="174">
        <v>9416</v>
      </c>
      <c r="AR45" s="174">
        <v>8141</v>
      </c>
      <c r="AS45" s="174">
        <v>291772.5</v>
      </c>
      <c r="AT45" s="174">
        <v>91361.5</v>
      </c>
      <c r="AU45" s="174">
        <v>23643.66</v>
      </c>
      <c r="AV45" s="174">
        <v>41927.879999999997</v>
      </c>
      <c r="AW45" s="174">
        <v>33479.46</v>
      </c>
      <c r="AX45" s="174">
        <v>20182.25</v>
      </c>
      <c r="AY45" s="174">
        <v>1738</v>
      </c>
      <c r="AZ45" s="174">
        <v>4754.5</v>
      </c>
      <c r="BA45" s="174">
        <v>2438</v>
      </c>
      <c r="BB45" s="174">
        <v>162209</v>
      </c>
      <c r="BC45" s="174">
        <v>27937.9</v>
      </c>
      <c r="BD45" s="174">
        <v>214788.25</v>
      </c>
      <c r="BE45" s="174">
        <v>13563</v>
      </c>
      <c r="BF45" s="174">
        <v>9271.75</v>
      </c>
      <c r="BG45" s="174">
        <v>2531</v>
      </c>
      <c r="BH45" s="174">
        <v>101768.25</v>
      </c>
      <c r="BI45" s="174">
        <v>13126</v>
      </c>
      <c r="BJ45" s="174"/>
      <c r="BK45" s="174">
        <v>62412</v>
      </c>
      <c r="BL45" s="174">
        <v>14940.75</v>
      </c>
      <c r="BM45" s="174">
        <v>297071.40999999997</v>
      </c>
      <c r="BN45" s="174">
        <v>3161.5</v>
      </c>
      <c r="BO45" s="174"/>
      <c r="BP45" s="174"/>
      <c r="BQ45" s="174">
        <v>2766.74</v>
      </c>
      <c r="BR45" s="174">
        <v>4859</v>
      </c>
      <c r="BS45" s="174">
        <v>897624.27</v>
      </c>
      <c r="BT45" s="174">
        <v>1853</v>
      </c>
      <c r="BU45" s="174">
        <v>81949.14</v>
      </c>
      <c r="BV45" s="174">
        <v>211426</v>
      </c>
      <c r="BW45" s="174">
        <v>9720</v>
      </c>
      <c r="BX45" s="174"/>
      <c r="BY45" s="174">
        <v>17125.5</v>
      </c>
      <c r="BZ45" s="174"/>
      <c r="CA45" s="174"/>
      <c r="CB45" s="174">
        <v>10316</v>
      </c>
      <c r="CC45" s="174"/>
      <c r="CD45" s="174">
        <v>20650.75</v>
      </c>
      <c r="CE45" s="174"/>
      <c r="CF45" s="174">
        <v>26737.45</v>
      </c>
      <c r="CG45" s="174"/>
      <c r="CH45" s="174">
        <v>5300.5</v>
      </c>
      <c r="CI45" s="174"/>
      <c r="CJ45" s="174"/>
      <c r="CK45" s="174">
        <v>63862</v>
      </c>
      <c r="CL45" s="174"/>
      <c r="CM45" s="174"/>
    </row>
    <row r="46" spans="1:91" ht="49.2">
      <c r="A46" s="111">
        <v>9</v>
      </c>
      <c r="B46" s="191" t="s">
        <v>756</v>
      </c>
      <c r="C46" s="116" t="s">
        <v>1196</v>
      </c>
      <c r="D46" s="174"/>
      <c r="E46" s="174"/>
      <c r="F46" s="174">
        <v>-5845.15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>
        <v>-4370.01</v>
      </c>
      <c r="Q46" s="174"/>
      <c r="R46" s="174"/>
      <c r="S46" s="174">
        <v>-20276.64</v>
      </c>
      <c r="T46" s="174">
        <v>-5657.13</v>
      </c>
      <c r="U46" s="174">
        <v>-1013.41</v>
      </c>
      <c r="V46" s="174">
        <v>-1885</v>
      </c>
      <c r="W46" s="174"/>
      <c r="X46" s="174">
        <v>-218241.63</v>
      </c>
      <c r="Y46" s="174"/>
      <c r="Z46" s="174"/>
      <c r="AA46" s="174"/>
      <c r="AB46" s="174"/>
      <c r="AC46" s="174"/>
      <c r="AD46" s="174"/>
      <c r="AE46" s="174"/>
      <c r="AF46" s="174"/>
      <c r="AG46" s="174">
        <v>-4.8899999999999997</v>
      </c>
      <c r="AH46" s="174"/>
      <c r="AI46" s="174"/>
      <c r="AJ46" s="174"/>
      <c r="AK46" s="174">
        <v>-1084.54</v>
      </c>
      <c r="AL46" s="174">
        <v>-433486.96</v>
      </c>
      <c r="AM46" s="174"/>
      <c r="AN46" s="174">
        <v>-3452.32</v>
      </c>
      <c r="AO46" s="174">
        <v>-33239.879999999997</v>
      </c>
      <c r="AP46" s="174">
        <v>-5593.5</v>
      </c>
      <c r="AQ46" s="174"/>
      <c r="AR46" s="174"/>
      <c r="AS46" s="174">
        <v>-40353.040000000001</v>
      </c>
      <c r="AT46" s="174">
        <v>-23086.48</v>
      </c>
      <c r="AU46" s="174">
        <v>-32784.61</v>
      </c>
      <c r="AV46" s="174">
        <v>-2244.5100000000002</v>
      </c>
      <c r="AW46" s="174">
        <v>-1849.72</v>
      </c>
      <c r="AX46" s="174">
        <v>-1085.31</v>
      </c>
      <c r="AY46" s="174">
        <v>-555</v>
      </c>
      <c r="AZ46" s="174"/>
      <c r="BA46" s="174"/>
      <c r="BB46" s="174">
        <v>-14558.76</v>
      </c>
      <c r="BC46" s="174">
        <v>-3525.76</v>
      </c>
      <c r="BD46" s="174">
        <v>-47248.72</v>
      </c>
      <c r="BE46" s="174">
        <v>-920.65</v>
      </c>
      <c r="BF46" s="174">
        <v>-693.8</v>
      </c>
      <c r="BG46" s="174"/>
      <c r="BH46" s="174"/>
      <c r="BI46" s="174"/>
      <c r="BJ46" s="174"/>
      <c r="BK46" s="174">
        <v>-15996.68</v>
      </c>
      <c r="BL46" s="174"/>
      <c r="BM46" s="174">
        <v>-74698.399999999994</v>
      </c>
      <c r="BN46" s="174"/>
      <c r="BO46" s="174"/>
      <c r="BP46" s="174"/>
      <c r="BQ46" s="174">
        <v>-327.52999999999997</v>
      </c>
      <c r="BR46" s="174">
        <v>-319.35000000000002</v>
      </c>
      <c r="BS46" s="176">
        <v>-61897.05</v>
      </c>
      <c r="BT46" s="176"/>
      <c r="BU46" s="174">
        <v>-14351.8</v>
      </c>
      <c r="BV46" s="176">
        <v>-8705.73</v>
      </c>
      <c r="BW46" s="174"/>
      <c r="BX46" s="176"/>
      <c r="BY46" s="176">
        <v>-3907.57</v>
      </c>
      <c r="BZ46" s="174"/>
      <c r="CA46" s="176"/>
      <c r="CB46" s="176"/>
      <c r="CC46" s="174"/>
      <c r="CD46" s="176">
        <v>-1824.72</v>
      </c>
      <c r="CE46" s="176"/>
      <c r="CF46" s="176"/>
      <c r="CG46" s="176"/>
      <c r="CH46" s="176"/>
      <c r="CI46" s="176"/>
      <c r="CJ46" s="176"/>
      <c r="CK46" s="176"/>
      <c r="CL46" s="174"/>
      <c r="CM46" s="176"/>
    </row>
    <row r="47" spans="1:91" ht="49.2">
      <c r="A47" s="111">
        <v>9</v>
      </c>
      <c r="B47" s="191" t="s">
        <v>757</v>
      </c>
      <c r="C47" s="116" t="s">
        <v>1197</v>
      </c>
      <c r="D47" s="174"/>
      <c r="E47" s="174"/>
      <c r="F47" s="174">
        <v>2920.3</v>
      </c>
      <c r="G47" s="174"/>
      <c r="H47" s="174"/>
      <c r="I47" s="174"/>
      <c r="J47" s="174"/>
      <c r="K47" s="174">
        <v>6317.77</v>
      </c>
      <c r="L47" s="174"/>
      <c r="M47" s="174"/>
      <c r="N47" s="174"/>
      <c r="O47" s="174"/>
      <c r="P47" s="174">
        <v>64180.91</v>
      </c>
      <c r="Q47" s="174">
        <v>1610.33</v>
      </c>
      <c r="R47" s="174">
        <v>3118.8</v>
      </c>
      <c r="S47" s="174">
        <v>6176.37</v>
      </c>
      <c r="T47" s="174">
        <v>897.55</v>
      </c>
      <c r="U47" s="174">
        <v>11193.9</v>
      </c>
      <c r="V47" s="174">
        <v>2383.89</v>
      </c>
      <c r="W47" s="174"/>
      <c r="X47" s="174">
        <v>79804.2</v>
      </c>
      <c r="Y47" s="174"/>
      <c r="Z47" s="174"/>
      <c r="AA47" s="174"/>
      <c r="AB47" s="174"/>
      <c r="AC47" s="174">
        <v>895.44</v>
      </c>
      <c r="AD47" s="174"/>
      <c r="AE47" s="174">
        <v>13667.29</v>
      </c>
      <c r="AF47" s="174"/>
      <c r="AG47" s="174">
        <v>14619.07</v>
      </c>
      <c r="AH47" s="174"/>
      <c r="AI47" s="174"/>
      <c r="AJ47" s="174">
        <v>8247.6</v>
      </c>
      <c r="AK47" s="174"/>
      <c r="AL47" s="174">
        <v>184844.09</v>
      </c>
      <c r="AM47" s="174"/>
      <c r="AN47" s="174"/>
      <c r="AO47" s="174">
        <v>9776.01</v>
      </c>
      <c r="AP47" s="174">
        <v>1837.93</v>
      </c>
      <c r="AQ47" s="174"/>
      <c r="AR47" s="174">
        <v>2029.38</v>
      </c>
      <c r="AS47" s="174">
        <v>92245.53</v>
      </c>
      <c r="AT47" s="174">
        <v>793.19</v>
      </c>
      <c r="AU47" s="174">
        <v>4903.8999999999996</v>
      </c>
      <c r="AV47" s="174">
        <v>4184.93</v>
      </c>
      <c r="AW47" s="174"/>
      <c r="AX47" s="174">
        <v>1489.99</v>
      </c>
      <c r="AY47" s="174">
        <v>256.02</v>
      </c>
      <c r="AZ47" s="174">
        <v>1436.99</v>
      </c>
      <c r="BA47" s="174">
        <v>1454.76</v>
      </c>
      <c r="BB47" s="174">
        <v>111517.4</v>
      </c>
      <c r="BC47" s="174"/>
      <c r="BD47" s="174">
        <v>24314.55</v>
      </c>
      <c r="BE47" s="174"/>
      <c r="BF47" s="174"/>
      <c r="BG47" s="174"/>
      <c r="BH47" s="174"/>
      <c r="BI47" s="174">
        <v>1150.52</v>
      </c>
      <c r="BJ47" s="174"/>
      <c r="BK47" s="174">
        <v>3313.26</v>
      </c>
      <c r="BL47" s="174"/>
      <c r="BM47" s="174">
        <v>66801.09</v>
      </c>
      <c r="BN47" s="174">
        <v>678.33</v>
      </c>
      <c r="BO47" s="174">
        <v>299.07</v>
      </c>
      <c r="BP47" s="174"/>
      <c r="BQ47" s="174">
        <v>9833.7900000000009</v>
      </c>
      <c r="BR47" s="174">
        <v>1647.17</v>
      </c>
      <c r="BS47" s="174">
        <v>73367.12</v>
      </c>
      <c r="BT47" s="174">
        <v>1662.75</v>
      </c>
      <c r="BU47" s="174">
        <v>1943.38</v>
      </c>
      <c r="BV47" s="174">
        <v>74945.34</v>
      </c>
      <c r="BW47" s="174">
        <v>2881.48</v>
      </c>
      <c r="BX47" s="174"/>
      <c r="BY47" s="174">
        <v>2846.01</v>
      </c>
      <c r="BZ47" s="174"/>
      <c r="CA47" s="174"/>
      <c r="CB47" s="174"/>
      <c r="CC47" s="174"/>
      <c r="CD47" s="174">
        <v>4362.92</v>
      </c>
      <c r="CE47" s="174"/>
      <c r="CF47" s="174"/>
      <c r="CG47" s="174"/>
      <c r="CH47" s="174">
        <v>5797.99</v>
      </c>
      <c r="CI47" s="174"/>
      <c r="CJ47" s="174"/>
      <c r="CK47" s="174"/>
      <c r="CL47" s="174"/>
      <c r="CM47" s="174"/>
    </row>
    <row r="48" spans="1:91" ht="24.6">
      <c r="A48" s="111">
        <v>1</v>
      </c>
      <c r="B48" s="191" t="s">
        <v>758</v>
      </c>
      <c r="C48" s="120" t="s">
        <v>1198</v>
      </c>
      <c r="D48" s="174">
        <v>72754366</v>
      </c>
      <c r="E48" s="174">
        <v>18070769.670000002</v>
      </c>
      <c r="F48" s="174">
        <v>20290513</v>
      </c>
      <c r="G48" s="174">
        <v>22730600</v>
      </c>
      <c r="H48" s="174">
        <v>11859728.75</v>
      </c>
      <c r="I48" s="174">
        <v>20035859.059999999</v>
      </c>
      <c r="J48" s="174">
        <v>30610556.09</v>
      </c>
      <c r="K48" s="174">
        <v>48329289.149999999</v>
      </c>
      <c r="L48" s="174">
        <v>20453372.510000002</v>
      </c>
      <c r="M48" s="174">
        <v>28282931.309999999</v>
      </c>
      <c r="N48" s="174">
        <v>46918224</v>
      </c>
      <c r="O48" s="174">
        <v>8911185.5500000007</v>
      </c>
      <c r="P48" s="174">
        <v>43909141.009999998</v>
      </c>
      <c r="Q48" s="174">
        <v>29990158.66</v>
      </c>
      <c r="R48" s="174">
        <v>27326398.629999999</v>
      </c>
      <c r="S48" s="174">
        <v>45494658.810000002</v>
      </c>
      <c r="T48" s="174">
        <v>18062785.350000001</v>
      </c>
      <c r="U48" s="174">
        <v>29801173.739999998</v>
      </c>
      <c r="V48" s="174">
        <v>19762768.620000001</v>
      </c>
      <c r="W48" s="174">
        <v>13094452.5</v>
      </c>
      <c r="X48" s="174">
        <v>68647814.969999999</v>
      </c>
      <c r="Y48" s="174">
        <v>15570600</v>
      </c>
      <c r="Z48" s="174">
        <v>33051474.75</v>
      </c>
      <c r="AA48" s="174">
        <v>23354552</v>
      </c>
      <c r="AB48" s="174">
        <v>7195746.75</v>
      </c>
      <c r="AC48" s="174">
        <v>14888218</v>
      </c>
      <c r="AD48" s="174">
        <v>17356303</v>
      </c>
      <c r="AE48" s="174">
        <v>52486310</v>
      </c>
      <c r="AF48" s="174">
        <v>13746646.91</v>
      </c>
      <c r="AG48" s="174">
        <v>15800589.85</v>
      </c>
      <c r="AH48" s="174">
        <v>18282089.43</v>
      </c>
      <c r="AI48" s="174">
        <v>26756986.989999998</v>
      </c>
      <c r="AJ48" s="174">
        <v>19622833</v>
      </c>
      <c r="AK48" s="174">
        <v>16277879</v>
      </c>
      <c r="AL48" s="174">
        <v>121188760.15000001</v>
      </c>
      <c r="AM48" s="174">
        <v>22099050</v>
      </c>
      <c r="AN48" s="174">
        <v>14325624.25</v>
      </c>
      <c r="AO48" s="174">
        <v>45374316.109999999</v>
      </c>
      <c r="AP48" s="174">
        <v>23732552.300000001</v>
      </c>
      <c r="AQ48" s="174">
        <v>19072057.690000001</v>
      </c>
      <c r="AR48" s="174">
        <v>6379462</v>
      </c>
      <c r="AS48" s="174">
        <v>81947190</v>
      </c>
      <c r="AT48" s="174">
        <v>29878091.48</v>
      </c>
      <c r="AU48" s="174">
        <v>40640040.469999999</v>
      </c>
      <c r="AV48" s="174">
        <v>40756406.68</v>
      </c>
      <c r="AW48" s="174">
        <v>16436126</v>
      </c>
      <c r="AX48" s="174">
        <v>11840909.550000001</v>
      </c>
      <c r="AY48" s="174">
        <v>17326678.93</v>
      </c>
      <c r="AZ48" s="174">
        <v>19400299.129999999</v>
      </c>
      <c r="BA48" s="174">
        <v>19760490</v>
      </c>
      <c r="BB48" s="174">
        <v>90453102.469999999</v>
      </c>
      <c r="BC48" s="174">
        <v>13714438.720000001</v>
      </c>
      <c r="BD48" s="174">
        <v>107722041.90000001</v>
      </c>
      <c r="BE48" s="174">
        <v>41054066.990000002</v>
      </c>
      <c r="BF48" s="174">
        <v>12782241.75</v>
      </c>
      <c r="BG48" s="174">
        <v>12407601.35</v>
      </c>
      <c r="BH48" s="174">
        <v>49236487.68</v>
      </c>
      <c r="BI48" s="174">
        <v>8265515.75</v>
      </c>
      <c r="BJ48" s="174">
        <v>6749355.2999999998</v>
      </c>
      <c r="BK48" s="174">
        <v>22895002</v>
      </c>
      <c r="BL48" s="174">
        <v>18750987</v>
      </c>
      <c r="BM48" s="174">
        <v>8829673.5</v>
      </c>
      <c r="BN48" s="174">
        <v>41233099.149999999</v>
      </c>
      <c r="BO48" s="174">
        <v>24913678.98</v>
      </c>
      <c r="BP48" s="174">
        <v>37893215.5</v>
      </c>
      <c r="BQ48" s="174">
        <v>26643301.609999999</v>
      </c>
      <c r="BR48" s="174">
        <v>18950868.050000001</v>
      </c>
      <c r="BS48" s="176">
        <v>226303809.44999999</v>
      </c>
      <c r="BT48" s="174">
        <v>29193515.109999999</v>
      </c>
      <c r="BU48" s="174">
        <v>23742487.800000001</v>
      </c>
      <c r="BV48" s="174">
        <v>57155692.780000001</v>
      </c>
      <c r="BW48" s="174">
        <v>2151252</v>
      </c>
      <c r="BX48" s="174">
        <v>23333231</v>
      </c>
      <c r="BY48" s="174">
        <v>44083208.329999998</v>
      </c>
      <c r="BZ48" s="174">
        <v>13801276.949999999</v>
      </c>
      <c r="CA48" s="174">
        <v>19072034</v>
      </c>
      <c r="CB48" s="174">
        <v>19538217.75</v>
      </c>
      <c r="CC48" s="174">
        <v>19673932.75</v>
      </c>
      <c r="CD48" s="174">
        <v>46736746.950000003</v>
      </c>
      <c r="CE48" s="174">
        <v>21707601</v>
      </c>
      <c r="CF48" s="174">
        <v>40101134.060000002</v>
      </c>
      <c r="CG48" s="174">
        <v>14128285</v>
      </c>
      <c r="CH48" s="174">
        <v>11569599.550000001</v>
      </c>
      <c r="CI48" s="174">
        <v>14839431.390000001</v>
      </c>
      <c r="CJ48" s="174">
        <v>13218664.220000001</v>
      </c>
      <c r="CK48" s="174">
        <v>66527208.880000003</v>
      </c>
      <c r="CL48" s="174">
        <v>12813183.539999999</v>
      </c>
      <c r="CM48" s="174">
        <v>11694131.529999999</v>
      </c>
    </row>
    <row r="49" spans="1:91" ht="24.6">
      <c r="A49" s="111">
        <v>1</v>
      </c>
      <c r="B49" s="191" t="s">
        <v>759</v>
      </c>
      <c r="C49" s="120" t="s">
        <v>1199</v>
      </c>
      <c r="D49" s="174">
        <v>227205327</v>
      </c>
      <c r="E49" s="174">
        <v>6625300.5199999996</v>
      </c>
      <c r="F49" s="174">
        <v>9700550</v>
      </c>
      <c r="G49" s="174">
        <v>12580791.5</v>
      </c>
      <c r="H49" s="174">
        <v>4428178.5</v>
      </c>
      <c r="I49" s="174">
        <v>9429673.7100000009</v>
      </c>
      <c r="J49" s="174">
        <v>16708563.550000001</v>
      </c>
      <c r="K49" s="174">
        <v>21179743.949999999</v>
      </c>
      <c r="L49" s="174">
        <v>9271039.0700000003</v>
      </c>
      <c r="M49" s="174">
        <v>12624247.699999999</v>
      </c>
      <c r="N49" s="174">
        <v>62195373.210000001</v>
      </c>
      <c r="O49" s="174">
        <v>3776841.66</v>
      </c>
      <c r="P49" s="174">
        <v>128500825.3</v>
      </c>
      <c r="Q49" s="174">
        <v>11177814.59</v>
      </c>
      <c r="R49" s="174">
        <v>21619751.600000001</v>
      </c>
      <c r="S49" s="174">
        <v>42725623.259999998</v>
      </c>
      <c r="T49" s="174">
        <v>12982928.09</v>
      </c>
      <c r="U49" s="174">
        <v>9911672.0399999991</v>
      </c>
      <c r="V49" s="174">
        <v>9424580.2799999993</v>
      </c>
      <c r="W49" s="174">
        <v>3844312.5</v>
      </c>
      <c r="X49" s="174">
        <v>329429805.60000002</v>
      </c>
      <c r="Y49" s="174">
        <v>9718051</v>
      </c>
      <c r="Z49" s="174">
        <v>16229792.960000001</v>
      </c>
      <c r="AA49" s="174">
        <v>12985008.859999999</v>
      </c>
      <c r="AB49" s="174">
        <v>2339156.75</v>
      </c>
      <c r="AC49" s="174">
        <v>4899641.53</v>
      </c>
      <c r="AD49" s="174">
        <v>6215881</v>
      </c>
      <c r="AE49" s="174">
        <v>47749026.359999999</v>
      </c>
      <c r="AF49" s="174">
        <v>8423763.3399999999</v>
      </c>
      <c r="AG49" s="174">
        <v>10069463.369999999</v>
      </c>
      <c r="AH49" s="174">
        <v>9237995.1899999995</v>
      </c>
      <c r="AI49" s="174">
        <v>16262064.24</v>
      </c>
      <c r="AJ49" s="174">
        <v>6999293.1900000004</v>
      </c>
      <c r="AK49" s="174">
        <v>7455420.2300000004</v>
      </c>
      <c r="AL49" s="174">
        <v>542375684.40999997</v>
      </c>
      <c r="AM49" s="174">
        <v>9419728</v>
      </c>
      <c r="AN49" s="174">
        <v>6863489.9100000001</v>
      </c>
      <c r="AO49" s="174">
        <v>17932913.66</v>
      </c>
      <c r="AP49" s="174">
        <v>36604044.109999999</v>
      </c>
      <c r="AQ49" s="174">
        <v>10490976.99</v>
      </c>
      <c r="AR49" s="174">
        <v>3099844.78</v>
      </c>
      <c r="AS49" s="174">
        <v>122353535.23999999</v>
      </c>
      <c r="AT49" s="174">
        <v>17254047.370000001</v>
      </c>
      <c r="AU49" s="174">
        <v>20697695.370000001</v>
      </c>
      <c r="AV49" s="174">
        <v>20264930.289999999</v>
      </c>
      <c r="AW49" s="174">
        <v>8180169.5</v>
      </c>
      <c r="AX49" s="174">
        <v>5894218.9199999999</v>
      </c>
      <c r="AY49" s="174">
        <v>7128358.8899999997</v>
      </c>
      <c r="AZ49" s="174">
        <v>7950413.5899999999</v>
      </c>
      <c r="BA49" s="174">
        <v>6226252</v>
      </c>
      <c r="BB49" s="174">
        <v>114034993.66</v>
      </c>
      <c r="BC49" s="174">
        <v>6709446.7400000002</v>
      </c>
      <c r="BD49" s="174">
        <v>248279079</v>
      </c>
      <c r="BE49" s="174">
        <v>49787140.289999999</v>
      </c>
      <c r="BF49" s="174">
        <v>7851325.5</v>
      </c>
      <c r="BG49" s="174">
        <v>6581699.6200000001</v>
      </c>
      <c r="BH49" s="174">
        <v>118595794.95</v>
      </c>
      <c r="BI49" s="174">
        <v>5959131.3200000003</v>
      </c>
      <c r="BJ49" s="174">
        <v>3934117.83</v>
      </c>
      <c r="BK49" s="174">
        <v>8490782.9000000004</v>
      </c>
      <c r="BL49" s="174">
        <v>10606295.75</v>
      </c>
      <c r="BM49" s="174">
        <v>442378710.47000003</v>
      </c>
      <c r="BN49" s="174">
        <v>17846416.600000001</v>
      </c>
      <c r="BO49" s="174">
        <v>8036244.5999999996</v>
      </c>
      <c r="BP49" s="174">
        <v>33269124.640000001</v>
      </c>
      <c r="BQ49" s="174">
        <v>9347734.7300000004</v>
      </c>
      <c r="BR49" s="174">
        <v>7984513.5199999996</v>
      </c>
      <c r="BS49" s="174">
        <v>1060739115.42</v>
      </c>
      <c r="BT49" s="174">
        <v>13144317.619999999</v>
      </c>
      <c r="BU49" s="174">
        <v>13084749.77</v>
      </c>
      <c r="BV49" s="174">
        <v>139607974.68000001</v>
      </c>
      <c r="BW49" s="174"/>
      <c r="BX49" s="174">
        <v>10619477.85</v>
      </c>
      <c r="BY49" s="174">
        <v>63318340.960000001</v>
      </c>
      <c r="BZ49" s="174">
        <v>6904441.9000000004</v>
      </c>
      <c r="CA49" s="174">
        <v>7272181.2999999998</v>
      </c>
      <c r="CB49" s="174">
        <v>10590133</v>
      </c>
      <c r="CC49" s="174">
        <v>15604956.25</v>
      </c>
      <c r="CD49" s="174">
        <v>69274905.989999995</v>
      </c>
      <c r="CE49" s="174">
        <v>13433187.73</v>
      </c>
      <c r="CF49" s="174">
        <v>38658939.509999998</v>
      </c>
      <c r="CG49" s="174">
        <v>3895488.07</v>
      </c>
      <c r="CH49" s="174">
        <v>5934207.4000000004</v>
      </c>
      <c r="CI49" s="174">
        <v>10699820.15</v>
      </c>
      <c r="CJ49" s="174">
        <v>6871104.5</v>
      </c>
      <c r="CK49" s="174">
        <v>68219368.010000005</v>
      </c>
      <c r="CL49" s="174">
        <v>6253361.7999999998</v>
      </c>
      <c r="CM49" s="174">
        <v>4575473.55</v>
      </c>
    </row>
    <row r="50" spans="1:91" ht="24.6">
      <c r="A50" s="111">
        <v>2</v>
      </c>
      <c r="B50" s="191" t="s">
        <v>760</v>
      </c>
      <c r="C50" s="121" t="s">
        <v>400</v>
      </c>
      <c r="D50" s="174">
        <v>45577373</v>
      </c>
      <c r="E50" s="174">
        <v>540428.5</v>
      </c>
      <c r="F50" s="174">
        <v>258248</v>
      </c>
      <c r="G50" s="174">
        <v>571708</v>
      </c>
      <c r="H50" s="174">
        <v>619990.5</v>
      </c>
      <c r="I50" s="174">
        <v>540247</v>
      </c>
      <c r="J50" s="174">
        <v>22322</v>
      </c>
      <c r="K50" s="174">
        <v>1862116.98</v>
      </c>
      <c r="L50" s="174">
        <v>231301</v>
      </c>
      <c r="M50" s="174">
        <v>315008.09999999998</v>
      </c>
      <c r="N50" s="174">
        <v>2724695.5</v>
      </c>
      <c r="O50" s="174">
        <v>97564.93</v>
      </c>
      <c r="P50" s="174">
        <v>24669160.23</v>
      </c>
      <c r="Q50" s="174">
        <v>423548.77</v>
      </c>
      <c r="R50" s="174">
        <v>1905202.3</v>
      </c>
      <c r="S50" s="174">
        <v>2379033.4</v>
      </c>
      <c r="T50" s="174">
        <v>2769637.2</v>
      </c>
      <c r="U50" s="174">
        <v>195962.68</v>
      </c>
      <c r="V50" s="174">
        <v>163627.1</v>
      </c>
      <c r="W50" s="174">
        <v>120608</v>
      </c>
      <c r="X50" s="174">
        <v>81015568.409999996</v>
      </c>
      <c r="Y50" s="174">
        <v>181670.75</v>
      </c>
      <c r="Z50" s="174">
        <v>313042.25</v>
      </c>
      <c r="AA50" s="174">
        <v>144184</v>
      </c>
      <c r="AB50" s="174">
        <v>95458</v>
      </c>
      <c r="AC50" s="174">
        <v>636975</v>
      </c>
      <c r="AD50" s="174">
        <v>4038</v>
      </c>
      <c r="AE50" s="174">
        <v>1792029</v>
      </c>
      <c r="AF50" s="174">
        <v>183329.5</v>
      </c>
      <c r="AG50" s="174">
        <v>164799.16</v>
      </c>
      <c r="AH50" s="174">
        <v>161691.23000000001</v>
      </c>
      <c r="AI50" s="174">
        <v>1468357.9</v>
      </c>
      <c r="AJ50" s="174">
        <v>881312</v>
      </c>
      <c r="AK50" s="174">
        <v>1881848</v>
      </c>
      <c r="AL50" s="174">
        <v>93116720.299999997</v>
      </c>
      <c r="AM50" s="174">
        <v>663797</v>
      </c>
      <c r="AN50" s="174">
        <v>1885652.9</v>
      </c>
      <c r="AO50" s="174">
        <v>3951349</v>
      </c>
      <c r="AP50" s="174">
        <v>2133295</v>
      </c>
      <c r="AQ50" s="174">
        <v>463089.5</v>
      </c>
      <c r="AR50" s="174">
        <v>122317.5</v>
      </c>
      <c r="AS50" s="174">
        <v>13139952.5</v>
      </c>
      <c r="AT50" s="174">
        <v>397475.09</v>
      </c>
      <c r="AU50" s="174">
        <v>2043676.77</v>
      </c>
      <c r="AV50" s="174">
        <v>485453.17</v>
      </c>
      <c r="AW50" s="174">
        <v>411637</v>
      </c>
      <c r="AX50" s="174">
        <v>438238.15</v>
      </c>
      <c r="AY50" s="174">
        <v>1338869.25</v>
      </c>
      <c r="AZ50" s="174">
        <v>264254</v>
      </c>
      <c r="BA50" s="174">
        <v>152475</v>
      </c>
      <c r="BB50" s="174">
        <v>10543373</v>
      </c>
      <c r="BC50" s="174">
        <v>720587.86</v>
      </c>
      <c r="BD50" s="174">
        <v>41992719.950000003</v>
      </c>
      <c r="BE50" s="174">
        <v>5257357.5199999996</v>
      </c>
      <c r="BF50" s="174">
        <v>257055.25</v>
      </c>
      <c r="BG50" s="174">
        <v>100846.75</v>
      </c>
      <c r="BH50" s="174">
        <v>10938108.189999999</v>
      </c>
      <c r="BI50" s="174">
        <v>341826</v>
      </c>
      <c r="BJ50" s="174">
        <v>339510.08</v>
      </c>
      <c r="BK50" s="174">
        <v>557015</v>
      </c>
      <c r="BL50" s="174">
        <v>82833</v>
      </c>
      <c r="BM50" s="174">
        <v>32500143.75</v>
      </c>
      <c r="BN50" s="174">
        <v>561015.75</v>
      </c>
      <c r="BO50" s="174">
        <v>113867.95</v>
      </c>
      <c r="BP50" s="174">
        <v>692346.75</v>
      </c>
      <c r="BQ50" s="174">
        <v>73178.55</v>
      </c>
      <c r="BR50" s="174">
        <v>185085.66</v>
      </c>
      <c r="BS50" s="174">
        <v>118071533.84</v>
      </c>
      <c r="BT50" s="174">
        <v>558366.28</v>
      </c>
      <c r="BU50" s="174">
        <v>743210.75</v>
      </c>
      <c r="BV50" s="174">
        <v>12242383.58</v>
      </c>
      <c r="BW50" s="174">
        <v>821236.5</v>
      </c>
      <c r="BX50" s="174"/>
      <c r="BY50" s="174">
        <v>4162691</v>
      </c>
      <c r="BZ50" s="174">
        <v>183191.6</v>
      </c>
      <c r="CA50" s="174">
        <v>326451</v>
      </c>
      <c r="CB50" s="174">
        <v>21633</v>
      </c>
      <c r="CC50" s="174">
        <v>328356</v>
      </c>
      <c r="CD50" s="174">
        <v>166630</v>
      </c>
      <c r="CE50" s="174">
        <v>36361</v>
      </c>
      <c r="CF50" s="174">
        <v>1419947.52</v>
      </c>
      <c r="CG50" s="174">
        <v>46200</v>
      </c>
      <c r="CH50" s="174">
        <v>406543.5</v>
      </c>
      <c r="CI50" s="174">
        <v>97244.25</v>
      </c>
      <c r="CJ50" s="174">
        <v>452987</v>
      </c>
      <c r="CK50" s="174">
        <v>803594.78</v>
      </c>
      <c r="CL50" s="174"/>
      <c r="CM50" s="174">
        <v>226700.51</v>
      </c>
    </row>
    <row r="51" spans="1:91" ht="24.6">
      <c r="A51" s="111">
        <v>2</v>
      </c>
      <c r="B51" s="191" t="s">
        <v>761</v>
      </c>
      <c r="C51" s="121" t="s">
        <v>1200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>
        <v>4871.2</v>
      </c>
      <c r="AJ51" s="174"/>
      <c r="AK51" s="174"/>
      <c r="AL51" s="174"/>
      <c r="AM51" s="174"/>
      <c r="AN51" s="174"/>
      <c r="AO51" s="174">
        <v>302204</v>
      </c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>
        <v>13941123.199999999</v>
      </c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>
        <v>30723.5</v>
      </c>
      <c r="CJ51" s="174"/>
      <c r="CK51" s="174"/>
      <c r="CL51" s="174">
        <v>17150.810000000001</v>
      </c>
      <c r="CM51" s="174"/>
    </row>
    <row r="52" spans="1:91" ht="24.6">
      <c r="A52" s="111">
        <v>2</v>
      </c>
      <c r="B52" s="191" t="s">
        <v>762</v>
      </c>
      <c r="C52" s="121" t="s">
        <v>1201</v>
      </c>
      <c r="D52" s="174">
        <v>296</v>
      </c>
      <c r="E52" s="174"/>
      <c r="F52" s="174">
        <v>4147</v>
      </c>
      <c r="G52" s="174">
        <v>16055</v>
      </c>
      <c r="H52" s="174">
        <v>3318</v>
      </c>
      <c r="I52" s="174"/>
      <c r="J52" s="174">
        <v>1027</v>
      </c>
      <c r="K52" s="174">
        <v>18369.810000000001</v>
      </c>
      <c r="L52" s="174">
        <v>5605.97</v>
      </c>
      <c r="M52" s="174"/>
      <c r="N52" s="174">
        <v>1830</v>
      </c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>
        <v>1134</v>
      </c>
      <c r="AJ52" s="174"/>
      <c r="AK52" s="174"/>
      <c r="AL52" s="174"/>
      <c r="AM52" s="174"/>
      <c r="AN52" s="174"/>
      <c r="AO52" s="174"/>
      <c r="AP52" s="174">
        <v>5535</v>
      </c>
      <c r="AQ52" s="174">
        <v>6321</v>
      </c>
      <c r="AR52" s="174">
        <v>3317</v>
      </c>
      <c r="AS52" s="174"/>
      <c r="AT52" s="174"/>
      <c r="AU52" s="174"/>
      <c r="AV52" s="174">
        <v>26968.43</v>
      </c>
      <c r="AW52" s="174">
        <v>218</v>
      </c>
      <c r="AX52" s="174"/>
      <c r="AY52" s="174"/>
      <c r="AZ52" s="174">
        <v>140</v>
      </c>
      <c r="BA52" s="174"/>
      <c r="BB52" s="174">
        <v>191.75</v>
      </c>
      <c r="BC52" s="174">
        <v>5423.5</v>
      </c>
      <c r="BD52" s="174"/>
      <c r="BE52" s="174"/>
      <c r="BF52" s="174"/>
      <c r="BG52" s="174"/>
      <c r="BH52" s="174">
        <v>22381.5</v>
      </c>
      <c r="BI52" s="174"/>
      <c r="BJ52" s="174"/>
      <c r="BK52" s="174">
        <v>281098</v>
      </c>
      <c r="BL52" s="174"/>
      <c r="BM52" s="174">
        <v>38992.5</v>
      </c>
      <c r="BN52" s="174"/>
      <c r="BO52" s="174"/>
      <c r="BP52" s="174"/>
      <c r="BQ52" s="174"/>
      <c r="BR52" s="174"/>
      <c r="BS52" s="174">
        <v>14540494.66</v>
      </c>
      <c r="BT52" s="174">
        <v>18301</v>
      </c>
      <c r="BU52" s="174"/>
      <c r="BV52" s="174">
        <v>13322.26</v>
      </c>
      <c r="BW52" s="174"/>
      <c r="BX52" s="174"/>
      <c r="BY52" s="174"/>
      <c r="BZ52" s="174"/>
      <c r="CA52" s="174"/>
      <c r="CB52" s="174"/>
      <c r="CC52" s="174"/>
      <c r="CD52" s="174">
        <v>72.5</v>
      </c>
      <c r="CE52" s="174"/>
      <c r="CF52" s="174">
        <v>11873.75</v>
      </c>
      <c r="CG52" s="174"/>
      <c r="CH52" s="174"/>
      <c r="CI52" s="174"/>
      <c r="CJ52" s="174">
        <v>5105</v>
      </c>
      <c r="CK52" s="174">
        <v>7843.25</v>
      </c>
      <c r="CL52" s="174"/>
      <c r="CM52" s="174">
        <v>1389.77</v>
      </c>
    </row>
    <row r="53" spans="1:91" ht="24.6">
      <c r="A53" s="111">
        <v>13</v>
      </c>
      <c r="B53" s="191" t="s">
        <v>763</v>
      </c>
      <c r="C53" s="114" t="s">
        <v>401</v>
      </c>
      <c r="D53" s="174">
        <v>13304534.68</v>
      </c>
      <c r="E53" s="174">
        <v>2150745.5299999998</v>
      </c>
      <c r="F53" s="174">
        <v>1109100.6299999999</v>
      </c>
      <c r="G53" s="174">
        <v>1082877.45</v>
      </c>
      <c r="H53" s="174">
        <v>1217159.5</v>
      </c>
      <c r="I53" s="174">
        <v>3446188.62</v>
      </c>
      <c r="J53" s="174">
        <v>5486315.3499999996</v>
      </c>
      <c r="K53" s="174">
        <v>6141229.5099999998</v>
      </c>
      <c r="L53" s="174">
        <v>2873960.82</v>
      </c>
      <c r="M53" s="174">
        <v>3562835.27</v>
      </c>
      <c r="N53" s="174">
        <v>6822491.3099999996</v>
      </c>
      <c r="O53" s="174">
        <v>1246905.58</v>
      </c>
      <c r="P53" s="174">
        <v>9118772.9700000007</v>
      </c>
      <c r="Q53" s="174">
        <v>2445256.5699999998</v>
      </c>
      <c r="R53" s="174">
        <v>4934637.51</v>
      </c>
      <c r="S53" s="174">
        <v>4844366.22</v>
      </c>
      <c r="T53" s="174">
        <v>1919621.83</v>
      </c>
      <c r="U53" s="174">
        <v>3211422.24</v>
      </c>
      <c r="V53" s="174">
        <v>2862480.23</v>
      </c>
      <c r="W53" s="174">
        <v>2213778.3199999998</v>
      </c>
      <c r="X53" s="174">
        <v>11292783.619999999</v>
      </c>
      <c r="Y53" s="174">
        <v>3212578.33</v>
      </c>
      <c r="Z53" s="174">
        <v>5108885.13</v>
      </c>
      <c r="AA53" s="174">
        <v>4400879.42</v>
      </c>
      <c r="AB53" s="174">
        <v>2111681.9500000002</v>
      </c>
      <c r="AC53" s="174">
        <v>2606345.36</v>
      </c>
      <c r="AD53" s="174">
        <v>2627497.1</v>
      </c>
      <c r="AE53" s="174">
        <v>6414431.5099999998</v>
      </c>
      <c r="AF53" s="174">
        <v>2740393.46</v>
      </c>
      <c r="AG53" s="174">
        <v>2906486.18</v>
      </c>
      <c r="AH53" s="174">
        <v>5372690.6799999997</v>
      </c>
      <c r="AI53" s="174">
        <v>4474205.34</v>
      </c>
      <c r="AJ53" s="174">
        <v>2267120.2799999998</v>
      </c>
      <c r="AK53" s="174">
        <v>3296155.31</v>
      </c>
      <c r="AL53" s="174"/>
      <c r="AM53" s="174">
        <v>8182338.0099999998</v>
      </c>
      <c r="AN53" s="174">
        <v>3320948.89</v>
      </c>
      <c r="AO53" s="174">
        <v>4304418.72</v>
      </c>
      <c r="AP53" s="174">
        <v>5835941.1900000004</v>
      </c>
      <c r="AQ53" s="174">
        <v>2906678.74</v>
      </c>
      <c r="AR53" s="174">
        <v>3437694.04</v>
      </c>
      <c r="AS53" s="174">
        <v>9332336.9499999993</v>
      </c>
      <c r="AT53" s="174"/>
      <c r="AU53" s="174">
        <v>5499597.3399999999</v>
      </c>
      <c r="AV53" s="174">
        <v>3508018.24</v>
      </c>
      <c r="AW53" s="174">
        <v>2831199.4</v>
      </c>
      <c r="AX53" s="174">
        <v>3791818.66</v>
      </c>
      <c r="AY53" s="174">
        <v>2802491.62</v>
      </c>
      <c r="AZ53" s="174">
        <v>3786512.06</v>
      </c>
      <c r="BA53" s="174">
        <v>800000</v>
      </c>
      <c r="BB53" s="174">
        <v>5273850.05</v>
      </c>
      <c r="BC53" s="174">
        <v>4524503.21</v>
      </c>
      <c r="BD53" s="174">
        <v>14797952.51</v>
      </c>
      <c r="BE53" s="174">
        <v>4844485.8499999996</v>
      </c>
      <c r="BF53" s="174">
        <v>1278540.77</v>
      </c>
      <c r="BG53" s="174">
        <v>5661446.4299999997</v>
      </c>
      <c r="BH53" s="174">
        <v>10566780.949999999</v>
      </c>
      <c r="BI53" s="174">
        <v>1321791.1299999999</v>
      </c>
      <c r="BJ53" s="174">
        <v>1286191.54</v>
      </c>
      <c r="BK53" s="174">
        <v>4899329.46</v>
      </c>
      <c r="BL53" s="174">
        <v>4500923.88</v>
      </c>
      <c r="BM53" s="174">
        <v>11702069.210000001</v>
      </c>
      <c r="BN53" s="174">
        <v>4508345.6500000004</v>
      </c>
      <c r="BO53" s="174">
        <v>3304817.06</v>
      </c>
      <c r="BP53" s="174">
        <v>6430000</v>
      </c>
      <c r="BQ53" s="174">
        <v>3168984.53</v>
      </c>
      <c r="BR53" s="174">
        <v>1482627.63</v>
      </c>
      <c r="BS53" s="174">
        <v>47585582.049999997</v>
      </c>
      <c r="BT53" s="174">
        <v>3114415.3</v>
      </c>
      <c r="BU53" s="174"/>
      <c r="BV53" s="174"/>
      <c r="BW53" s="174">
        <v>74457.08</v>
      </c>
      <c r="BX53" s="174">
        <v>3530877</v>
      </c>
      <c r="BY53" s="174">
        <v>9821166.8699999992</v>
      </c>
      <c r="BZ53" s="174">
        <v>940770</v>
      </c>
      <c r="CA53" s="174">
        <v>2063639.59</v>
      </c>
      <c r="CB53" s="174">
        <v>1956500</v>
      </c>
      <c r="CC53" s="174"/>
      <c r="CD53" s="174">
        <v>5196466</v>
      </c>
      <c r="CE53" s="174">
        <v>1944714.61</v>
      </c>
      <c r="CF53" s="174">
        <v>7683785.7999999998</v>
      </c>
      <c r="CG53" s="174">
        <v>1824851.61</v>
      </c>
      <c r="CH53" s="174"/>
      <c r="CI53" s="174">
        <v>1444000</v>
      </c>
      <c r="CJ53" s="174">
        <v>1423532.61</v>
      </c>
      <c r="CK53" s="174">
        <v>5875645.1699999999</v>
      </c>
      <c r="CL53" s="174">
        <v>1194246.22</v>
      </c>
      <c r="CM53" s="174">
        <v>1590057.06</v>
      </c>
    </row>
    <row r="54" spans="1:91" ht="24.6">
      <c r="A54" s="111">
        <v>1</v>
      </c>
      <c r="B54" s="191" t="s">
        <v>764</v>
      </c>
      <c r="C54" s="120" t="s">
        <v>402</v>
      </c>
      <c r="D54" s="174">
        <v>0</v>
      </c>
      <c r="E54" s="174">
        <v>3274087.61</v>
      </c>
      <c r="F54" s="174">
        <v>0</v>
      </c>
      <c r="G54" s="174">
        <v>0</v>
      </c>
      <c r="H54" s="174">
        <v>0</v>
      </c>
      <c r="I54" s="174">
        <v>0</v>
      </c>
      <c r="J54" s="174">
        <v>0</v>
      </c>
      <c r="K54" s="174">
        <v>0</v>
      </c>
      <c r="L54" s="174">
        <v>1175179.32</v>
      </c>
      <c r="M54" s="174">
        <v>3369689.28</v>
      </c>
      <c r="N54" s="174">
        <v>0</v>
      </c>
      <c r="O54" s="174">
        <v>0</v>
      </c>
      <c r="P54" s="174">
        <v>0</v>
      </c>
      <c r="Q54" s="174">
        <v>0</v>
      </c>
      <c r="R54" s="174">
        <v>6152360.1799999997</v>
      </c>
      <c r="S54" s="174">
        <v>0</v>
      </c>
      <c r="T54" s="174">
        <v>264570.71000000002</v>
      </c>
      <c r="U54" s="174">
        <v>0</v>
      </c>
      <c r="V54" s="174">
        <v>0</v>
      </c>
      <c r="W54" s="174">
        <v>0</v>
      </c>
      <c r="X54" s="174">
        <v>0</v>
      </c>
      <c r="Y54" s="174">
        <v>3061808.02</v>
      </c>
      <c r="Z54" s="174">
        <v>4804629.57</v>
      </c>
      <c r="AA54" s="174">
        <v>2263739</v>
      </c>
      <c r="AB54" s="174">
        <v>0</v>
      </c>
      <c r="AC54" s="174">
        <v>0</v>
      </c>
      <c r="AD54" s="174">
        <v>0</v>
      </c>
      <c r="AE54" s="174">
        <v>0</v>
      </c>
      <c r="AF54" s="174">
        <v>6284730.6100000003</v>
      </c>
      <c r="AG54" s="174">
        <v>0</v>
      </c>
      <c r="AH54" s="174">
        <v>5208902.05</v>
      </c>
      <c r="AI54" s="174">
        <v>0</v>
      </c>
      <c r="AJ54" s="174">
        <v>3235817.58</v>
      </c>
      <c r="AK54" s="174">
        <v>0</v>
      </c>
      <c r="AL54" s="174">
        <v>0</v>
      </c>
      <c r="AM54" s="174">
        <v>6176132.9199999999</v>
      </c>
      <c r="AN54" s="174">
        <v>0</v>
      </c>
      <c r="AO54" s="174">
        <v>0</v>
      </c>
      <c r="AP54" s="174">
        <v>0</v>
      </c>
      <c r="AQ54" s="174">
        <v>8983800.1899999995</v>
      </c>
      <c r="AR54" s="174">
        <v>170805.31</v>
      </c>
      <c r="AS54" s="174">
        <v>0</v>
      </c>
      <c r="AT54" s="174">
        <v>0</v>
      </c>
      <c r="AU54" s="174">
        <v>0</v>
      </c>
      <c r="AV54" s="174">
        <v>0</v>
      </c>
      <c r="AW54" s="174">
        <v>1437050.72</v>
      </c>
      <c r="AX54" s="174">
        <v>0</v>
      </c>
      <c r="AY54" s="174">
        <v>0</v>
      </c>
      <c r="AZ54" s="174">
        <v>2281521.83</v>
      </c>
      <c r="BA54" s="174">
        <v>0</v>
      </c>
      <c r="BB54" s="174">
        <v>0</v>
      </c>
      <c r="BC54" s="174">
        <v>5339717.7</v>
      </c>
      <c r="BD54" s="174">
        <v>0</v>
      </c>
      <c r="BE54" s="174">
        <v>0</v>
      </c>
      <c r="BF54" s="174">
        <v>0</v>
      </c>
      <c r="BG54" s="174">
        <v>1432619.1</v>
      </c>
      <c r="BH54" s="174">
        <v>0</v>
      </c>
      <c r="BI54" s="174">
        <v>9099865.9100000001</v>
      </c>
      <c r="BJ54" s="174">
        <v>2274434.61</v>
      </c>
      <c r="BK54" s="174">
        <v>5017686.04</v>
      </c>
      <c r="BL54" s="174">
        <v>2677216.86</v>
      </c>
      <c r="BM54" s="174">
        <v>34701681.270000003</v>
      </c>
      <c r="BN54" s="174">
        <v>3109428.91</v>
      </c>
      <c r="BO54" s="174">
        <v>7801536.3200000003</v>
      </c>
      <c r="BP54" s="174">
        <v>13119300.42</v>
      </c>
      <c r="BQ54" s="174">
        <v>10688219.24</v>
      </c>
      <c r="BR54" s="174">
        <v>8834194.4900000002</v>
      </c>
      <c r="BS54" s="174">
        <v>0</v>
      </c>
      <c r="BT54" s="174">
        <v>68616.289999999994</v>
      </c>
      <c r="BU54" s="174">
        <v>4243179.45</v>
      </c>
      <c r="BV54" s="174">
        <v>0</v>
      </c>
      <c r="BW54" s="174">
        <v>5643314.2300000004</v>
      </c>
      <c r="BX54" s="174">
        <v>1324558.3500000001</v>
      </c>
      <c r="BY54" s="174">
        <v>8885357.5999999996</v>
      </c>
      <c r="BZ54" s="174">
        <v>2760917.58</v>
      </c>
      <c r="CA54" s="174">
        <v>2919876.88</v>
      </c>
      <c r="CB54" s="174">
        <v>1345546.98</v>
      </c>
      <c r="CC54" s="174">
        <v>10870401.359999999</v>
      </c>
      <c r="CD54" s="174">
        <v>0</v>
      </c>
      <c r="CE54" s="174">
        <v>0</v>
      </c>
      <c r="CF54" s="174">
        <v>4755256.84</v>
      </c>
      <c r="CG54" s="174">
        <v>4080520.04</v>
      </c>
      <c r="CH54" s="174">
        <v>1003517.19</v>
      </c>
      <c r="CI54" s="174">
        <v>42252.74</v>
      </c>
      <c r="CJ54" s="174">
        <v>0</v>
      </c>
      <c r="CK54" s="174">
        <v>0</v>
      </c>
      <c r="CL54" s="174">
        <v>0</v>
      </c>
      <c r="CM54" s="174">
        <v>3776090.74</v>
      </c>
    </row>
    <row r="55" spans="1:91" ht="24.6">
      <c r="A55" s="111">
        <v>1</v>
      </c>
      <c r="B55" s="191" t="s">
        <v>765</v>
      </c>
      <c r="C55" s="122" t="s">
        <v>403</v>
      </c>
      <c r="D55" s="174">
        <v>2885040.99</v>
      </c>
      <c r="E55" s="174">
        <v>4579174.01</v>
      </c>
      <c r="F55" s="174">
        <v>5419492.9699999997</v>
      </c>
      <c r="G55" s="174">
        <v>2663866.61</v>
      </c>
      <c r="H55" s="174">
        <v>7517167.9400000004</v>
      </c>
      <c r="I55" s="174">
        <v>4007721.65</v>
      </c>
      <c r="J55" s="174">
        <v>6926427.9699999997</v>
      </c>
      <c r="K55" s="174">
        <v>5845637.4100000001</v>
      </c>
      <c r="L55" s="174">
        <v>3721600.57</v>
      </c>
      <c r="M55" s="174">
        <v>5456840.5199999996</v>
      </c>
      <c r="N55" s="174">
        <v>7555641.0700000003</v>
      </c>
      <c r="O55" s="174">
        <v>1138922.29</v>
      </c>
      <c r="P55" s="174">
        <v>1921506.66</v>
      </c>
      <c r="Q55" s="174">
        <v>4830768.49</v>
      </c>
      <c r="R55" s="174">
        <v>7726722.4800000004</v>
      </c>
      <c r="S55" s="174">
        <v>3790753.55</v>
      </c>
      <c r="T55" s="174">
        <v>1912959.96</v>
      </c>
      <c r="U55" s="174">
        <v>2217964.4700000002</v>
      </c>
      <c r="V55" s="174">
        <v>1788651.14</v>
      </c>
      <c r="W55" s="174">
        <v>1495221.98</v>
      </c>
      <c r="X55" s="174">
        <v>692278.61</v>
      </c>
      <c r="Y55" s="174">
        <v>3391210.25</v>
      </c>
      <c r="Z55" s="174">
        <v>2602952.25</v>
      </c>
      <c r="AA55" s="174">
        <v>7220320.54</v>
      </c>
      <c r="AB55" s="174">
        <v>2284805.62</v>
      </c>
      <c r="AC55" s="174">
        <v>3036878.03</v>
      </c>
      <c r="AD55" s="174">
        <v>3031324.6</v>
      </c>
      <c r="AE55" s="174">
        <v>11402927.390000001</v>
      </c>
      <c r="AF55" s="174">
        <v>3922519.57</v>
      </c>
      <c r="AG55" s="174">
        <v>3394322.14</v>
      </c>
      <c r="AH55" s="174">
        <v>6133848.3499999996</v>
      </c>
      <c r="AI55" s="174">
        <v>5381940.4100000001</v>
      </c>
      <c r="AJ55" s="174">
        <v>4413814.42</v>
      </c>
      <c r="AK55" s="174">
        <v>2535485.48</v>
      </c>
      <c r="AL55" s="174">
        <v>11597592.18</v>
      </c>
      <c r="AM55" s="174">
        <v>4278136.66</v>
      </c>
      <c r="AN55" s="174">
        <v>1293341.55</v>
      </c>
      <c r="AO55" s="174">
        <v>5239573.45</v>
      </c>
      <c r="AP55" s="174">
        <v>2797832.74</v>
      </c>
      <c r="AQ55" s="174">
        <v>3902245.65</v>
      </c>
      <c r="AR55" s="174">
        <v>1722344.86</v>
      </c>
      <c r="AS55" s="174">
        <v>0</v>
      </c>
      <c r="AT55" s="174">
        <v>4968954.63</v>
      </c>
      <c r="AU55" s="174">
        <v>6161609.0899999999</v>
      </c>
      <c r="AV55" s="174">
        <v>3673537.58</v>
      </c>
      <c r="AW55" s="174">
        <v>2885515.78</v>
      </c>
      <c r="AX55" s="174">
        <v>2525431.94</v>
      </c>
      <c r="AY55" s="174">
        <v>7510919.2199999997</v>
      </c>
      <c r="AZ55" s="174">
        <v>2988481.25</v>
      </c>
      <c r="BA55" s="174">
        <v>2600601.2000000002</v>
      </c>
      <c r="BB55" s="174">
        <v>9791346.25</v>
      </c>
      <c r="BC55" s="174">
        <v>4196097.53</v>
      </c>
      <c r="BD55" s="174">
        <v>8007112.1200000001</v>
      </c>
      <c r="BE55" s="174">
        <v>1530925.36</v>
      </c>
      <c r="BF55" s="174">
        <v>2424198.1800000002</v>
      </c>
      <c r="BG55" s="174">
        <v>1027579.68</v>
      </c>
      <c r="BH55" s="174">
        <v>1220395.56</v>
      </c>
      <c r="BI55" s="174">
        <v>2898692.48</v>
      </c>
      <c r="BJ55" s="174">
        <v>1754097.57</v>
      </c>
      <c r="BK55" s="174">
        <v>4025693.65</v>
      </c>
      <c r="BL55" s="174">
        <v>2596823.11</v>
      </c>
      <c r="BM55" s="174">
        <v>2059092.57</v>
      </c>
      <c r="BN55" s="174">
        <v>2814980.07</v>
      </c>
      <c r="BO55" s="174">
        <v>1673070.92</v>
      </c>
      <c r="BP55" s="174">
        <v>4828460.2300000004</v>
      </c>
      <c r="BQ55" s="174">
        <v>6637618.0300000003</v>
      </c>
      <c r="BR55" s="174">
        <v>1291872.1299999999</v>
      </c>
      <c r="BS55" s="176">
        <v>3697754.58</v>
      </c>
      <c r="BT55" s="174">
        <v>47104.1</v>
      </c>
      <c r="BU55" s="176">
        <v>2699494.24</v>
      </c>
      <c r="BV55" s="174">
        <v>0</v>
      </c>
      <c r="BW55" s="174">
        <v>62575.47</v>
      </c>
      <c r="BX55" s="174">
        <v>1674971.14</v>
      </c>
      <c r="BY55" s="174">
        <v>2929975.11</v>
      </c>
      <c r="BZ55" s="174">
        <v>2614717.38</v>
      </c>
      <c r="CA55" s="174">
        <v>2479471.7200000002</v>
      </c>
      <c r="CB55" s="174">
        <v>81673.58</v>
      </c>
      <c r="CC55" s="176">
        <v>6257327.7000000002</v>
      </c>
      <c r="CD55" s="174"/>
      <c r="CE55" s="174"/>
      <c r="CF55" s="174">
        <v>2262378.06</v>
      </c>
      <c r="CG55" s="174">
        <v>1356305.54</v>
      </c>
      <c r="CH55" s="174">
        <v>688189.38</v>
      </c>
      <c r="CI55" s="174">
        <v>0</v>
      </c>
      <c r="CJ55" s="174">
        <v>483228.13</v>
      </c>
      <c r="CK55" s="174">
        <v>5857527.2699999996</v>
      </c>
      <c r="CL55" s="174">
        <v>0</v>
      </c>
      <c r="CM55" s="174"/>
    </row>
    <row r="56" spans="1:91" ht="24.6">
      <c r="A56" s="111">
        <v>3</v>
      </c>
      <c r="B56" s="191" t="s">
        <v>766</v>
      </c>
      <c r="C56" s="120" t="s">
        <v>404</v>
      </c>
      <c r="D56" s="174">
        <v>9015771.1199999992</v>
      </c>
      <c r="E56" s="174">
        <v>295728.08</v>
      </c>
      <c r="F56" s="174">
        <v>921636</v>
      </c>
      <c r="G56" s="174">
        <v>519760.32</v>
      </c>
      <c r="H56" s="174">
        <v>131754.60999999999</v>
      </c>
      <c r="I56" s="174">
        <v>651014</v>
      </c>
      <c r="J56" s="174">
        <v>2569354</v>
      </c>
      <c r="K56" s="174">
        <v>560722</v>
      </c>
      <c r="L56" s="174">
        <v>1089675</v>
      </c>
      <c r="M56" s="174">
        <v>700114.71</v>
      </c>
      <c r="N56" s="174">
        <v>1796351.25</v>
      </c>
      <c r="O56" s="174">
        <v>219824</v>
      </c>
      <c r="P56" s="174">
        <v>7188752.8099999996</v>
      </c>
      <c r="Q56" s="174">
        <v>1653928.18</v>
      </c>
      <c r="R56" s="174">
        <v>1359903.09</v>
      </c>
      <c r="S56" s="174">
        <v>466171.26</v>
      </c>
      <c r="T56" s="174">
        <v>1140617.21</v>
      </c>
      <c r="U56" s="174">
        <v>762481.36</v>
      </c>
      <c r="V56" s="174">
        <v>685150.3</v>
      </c>
      <c r="W56" s="174">
        <v>434757.44</v>
      </c>
      <c r="X56" s="174">
        <v>16522944.85</v>
      </c>
      <c r="Y56" s="174">
        <v>1199051.02</v>
      </c>
      <c r="Z56" s="174">
        <v>976081.18</v>
      </c>
      <c r="AA56" s="174">
        <v>48139</v>
      </c>
      <c r="AB56" s="174">
        <v>246698.66</v>
      </c>
      <c r="AC56" s="174">
        <v>321653.88</v>
      </c>
      <c r="AD56" s="174">
        <v>93516.7</v>
      </c>
      <c r="AE56" s="174">
        <v>1744001.25</v>
      </c>
      <c r="AF56" s="174">
        <v>84587</v>
      </c>
      <c r="AG56" s="174">
        <v>568340.64</v>
      </c>
      <c r="AH56" s="174">
        <v>700274.63</v>
      </c>
      <c r="AI56" s="174">
        <v>1387921.62</v>
      </c>
      <c r="AJ56" s="174">
        <v>320436.5</v>
      </c>
      <c r="AK56" s="174">
        <v>232251</v>
      </c>
      <c r="AL56" s="174">
        <v>71768529.900000006</v>
      </c>
      <c r="AM56" s="174">
        <v>373606</v>
      </c>
      <c r="AN56" s="174">
        <v>347330.64</v>
      </c>
      <c r="AO56" s="174">
        <v>814179</v>
      </c>
      <c r="AP56" s="174">
        <v>1741715.04</v>
      </c>
      <c r="AQ56" s="174">
        <v>1806503.51</v>
      </c>
      <c r="AR56" s="174">
        <v>84468</v>
      </c>
      <c r="AS56" s="174">
        <v>2410288.16</v>
      </c>
      <c r="AT56" s="174">
        <v>333437</v>
      </c>
      <c r="AU56" s="174">
        <v>762628</v>
      </c>
      <c r="AV56" s="174">
        <v>1849614.2</v>
      </c>
      <c r="AW56" s="174">
        <v>269506</v>
      </c>
      <c r="AX56" s="174">
        <v>164415</v>
      </c>
      <c r="AY56" s="174">
        <v>278921</v>
      </c>
      <c r="AZ56" s="174">
        <v>136314</v>
      </c>
      <c r="BA56" s="174">
        <v>334128</v>
      </c>
      <c r="BB56" s="174">
        <v>1504017</v>
      </c>
      <c r="BC56" s="174">
        <v>226606</v>
      </c>
      <c r="BD56" s="174">
        <v>11273972.949999999</v>
      </c>
      <c r="BE56" s="174">
        <v>1084412.1200000001</v>
      </c>
      <c r="BF56" s="174">
        <v>509679.9</v>
      </c>
      <c r="BG56" s="174">
        <v>917089.4</v>
      </c>
      <c r="BH56" s="174">
        <v>2043147.38</v>
      </c>
      <c r="BI56" s="174">
        <v>603385.32999999996</v>
      </c>
      <c r="BJ56" s="174">
        <v>28075</v>
      </c>
      <c r="BK56" s="174">
        <v>1420224.44</v>
      </c>
      <c r="BL56" s="174">
        <v>384008.96000000002</v>
      </c>
      <c r="BM56" s="174">
        <v>2089361.5</v>
      </c>
      <c r="BN56" s="174">
        <v>2307856.9300000002</v>
      </c>
      <c r="BO56" s="174">
        <v>1325138.8600000001</v>
      </c>
      <c r="BP56" s="174">
        <v>1984524.58</v>
      </c>
      <c r="BQ56" s="174">
        <v>1823750.83</v>
      </c>
      <c r="BR56" s="174">
        <v>639853.94999999995</v>
      </c>
      <c r="BS56" s="176">
        <v>19623923</v>
      </c>
      <c r="BT56" s="176">
        <v>1443259.84</v>
      </c>
      <c r="BU56" s="176">
        <v>4293565.6100000003</v>
      </c>
      <c r="BV56" s="176">
        <v>4369145.8600000003</v>
      </c>
      <c r="BW56" s="176"/>
      <c r="BX56" s="176">
        <v>735744</v>
      </c>
      <c r="BY56" s="176">
        <v>4378293.13</v>
      </c>
      <c r="BZ56" s="176">
        <v>922621.82</v>
      </c>
      <c r="CA56" s="176">
        <v>298198</v>
      </c>
      <c r="CB56" s="176">
        <v>853422</v>
      </c>
      <c r="CC56" s="176">
        <v>1362646.33</v>
      </c>
      <c r="CD56" s="176">
        <v>2854640.02</v>
      </c>
      <c r="CE56" s="176">
        <v>1638467.42</v>
      </c>
      <c r="CF56" s="176">
        <v>2502083.35</v>
      </c>
      <c r="CG56" s="176">
        <v>170752</v>
      </c>
      <c r="CH56" s="176">
        <v>542262.64</v>
      </c>
      <c r="CI56" s="176">
        <v>50617</v>
      </c>
      <c r="CJ56" s="176">
        <v>443481.16</v>
      </c>
      <c r="CK56" s="176">
        <v>4842083.96</v>
      </c>
      <c r="CL56" s="176">
        <v>197908</v>
      </c>
      <c r="CM56" s="176">
        <v>154340.99</v>
      </c>
    </row>
    <row r="57" spans="1:91" ht="24.6">
      <c r="A57" s="111">
        <v>3</v>
      </c>
      <c r="B57" s="191" t="s">
        <v>767</v>
      </c>
      <c r="C57" s="115" t="s">
        <v>1202</v>
      </c>
      <c r="D57" s="174">
        <v>8908501.1300000008</v>
      </c>
      <c r="E57" s="174">
        <v>996034.18</v>
      </c>
      <c r="F57" s="174">
        <v>1402425</v>
      </c>
      <c r="G57" s="174">
        <v>1409847.42</v>
      </c>
      <c r="H57" s="174">
        <v>699087.35</v>
      </c>
      <c r="I57" s="174">
        <v>2135158</v>
      </c>
      <c r="J57" s="174">
        <v>1954938.15</v>
      </c>
      <c r="K57" s="174">
        <v>1645535</v>
      </c>
      <c r="L57" s="174">
        <v>829875</v>
      </c>
      <c r="M57" s="174">
        <v>1670115</v>
      </c>
      <c r="N57" s="174">
        <v>1990385</v>
      </c>
      <c r="O57" s="174">
        <v>399889.35</v>
      </c>
      <c r="P57" s="174">
        <v>5713411.3700000001</v>
      </c>
      <c r="Q57" s="174">
        <v>2343265.87</v>
      </c>
      <c r="R57" s="174">
        <v>1997107.31</v>
      </c>
      <c r="S57" s="174">
        <v>4822419.4000000004</v>
      </c>
      <c r="T57" s="174">
        <v>712689.35</v>
      </c>
      <c r="U57" s="174">
        <v>1284444.04</v>
      </c>
      <c r="V57" s="174">
        <v>1122467.06</v>
      </c>
      <c r="W57" s="174">
        <v>353783.6</v>
      </c>
      <c r="X57" s="174">
        <v>5926642.6200000001</v>
      </c>
      <c r="Y57" s="174">
        <v>261069</v>
      </c>
      <c r="Z57" s="174">
        <v>1966772.38</v>
      </c>
      <c r="AA57" s="174">
        <v>1527246</v>
      </c>
      <c r="AB57" s="174">
        <v>279462.36</v>
      </c>
      <c r="AC57" s="174">
        <v>847401.05</v>
      </c>
      <c r="AD57" s="174">
        <v>547084.25</v>
      </c>
      <c r="AE57" s="174">
        <v>3670340.4</v>
      </c>
      <c r="AF57" s="174">
        <v>280649.5</v>
      </c>
      <c r="AG57" s="174">
        <v>507643</v>
      </c>
      <c r="AH57" s="174">
        <v>1688895.1</v>
      </c>
      <c r="AI57" s="174">
        <v>2042760.19</v>
      </c>
      <c r="AJ57" s="174">
        <v>448835</v>
      </c>
      <c r="AK57" s="174">
        <v>372825</v>
      </c>
      <c r="AL57" s="174">
        <v>7591556.21</v>
      </c>
      <c r="AM57" s="174">
        <v>1297336</v>
      </c>
      <c r="AN57" s="174">
        <v>706046.68</v>
      </c>
      <c r="AO57" s="174">
        <v>684912</v>
      </c>
      <c r="AP57" s="174">
        <v>157545</v>
      </c>
      <c r="AQ57" s="174">
        <v>1290859.8</v>
      </c>
      <c r="AR57" s="174">
        <v>112834.3</v>
      </c>
      <c r="AS57" s="174">
        <v>1756460</v>
      </c>
      <c r="AT57" s="174">
        <v>212907</v>
      </c>
      <c r="AU57" s="174">
        <v>4522407.97</v>
      </c>
      <c r="AV57" s="174">
        <v>3140516.34</v>
      </c>
      <c r="AW57" s="174">
        <v>1014956.75</v>
      </c>
      <c r="AX57" s="174">
        <v>871283.04</v>
      </c>
      <c r="AY57" s="174">
        <v>536303.25</v>
      </c>
      <c r="AZ57" s="174">
        <v>808760</v>
      </c>
      <c r="BA57" s="174">
        <v>645189.31000000006</v>
      </c>
      <c r="BB57" s="174">
        <v>2862568.95</v>
      </c>
      <c r="BC57" s="174">
        <v>1049162.5</v>
      </c>
      <c r="BD57" s="174">
        <v>2451547.34</v>
      </c>
      <c r="BE57" s="174">
        <v>3962690.31</v>
      </c>
      <c r="BF57" s="174">
        <v>1143256.18</v>
      </c>
      <c r="BG57" s="174">
        <v>575365</v>
      </c>
      <c r="BH57" s="174">
        <v>3240908.61</v>
      </c>
      <c r="BI57" s="174">
        <v>1365162.7</v>
      </c>
      <c r="BJ57" s="174">
        <v>355400</v>
      </c>
      <c r="BK57" s="174">
        <v>1015053.79</v>
      </c>
      <c r="BL57" s="174">
        <v>1057957.78</v>
      </c>
      <c r="BM57" s="174">
        <v>971595</v>
      </c>
      <c r="BN57" s="174">
        <v>1471794.5</v>
      </c>
      <c r="BO57" s="174">
        <v>1381005.82</v>
      </c>
      <c r="BP57" s="174">
        <v>1816047.51</v>
      </c>
      <c r="BQ57" s="174">
        <v>1135698.6299999999</v>
      </c>
      <c r="BR57" s="174">
        <v>314723.62</v>
      </c>
      <c r="BS57" s="176">
        <v>11327727.029999999</v>
      </c>
      <c r="BT57" s="176">
        <v>3325345.21</v>
      </c>
      <c r="BU57" s="176">
        <v>1107618.6299999999</v>
      </c>
      <c r="BV57" s="176">
        <v>3363808.12</v>
      </c>
      <c r="BW57" s="174">
        <v>1090.5</v>
      </c>
      <c r="BX57" s="176">
        <v>2567799.7799999998</v>
      </c>
      <c r="BY57" s="176">
        <v>1731796.35</v>
      </c>
      <c r="BZ57" s="176">
        <v>472222.32</v>
      </c>
      <c r="CA57" s="176">
        <v>1646687.04</v>
      </c>
      <c r="CB57" s="176">
        <v>871334.29</v>
      </c>
      <c r="CC57" s="176">
        <v>989997.59</v>
      </c>
      <c r="CD57" s="176">
        <v>1671844.12</v>
      </c>
      <c r="CE57" s="176">
        <v>3554855.98</v>
      </c>
      <c r="CF57" s="176">
        <v>5529304.7699999996</v>
      </c>
      <c r="CG57" s="176">
        <v>751908.54</v>
      </c>
      <c r="CH57" s="176">
        <v>563931</v>
      </c>
      <c r="CI57" s="176">
        <v>13138</v>
      </c>
      <c r="CJ57" s="176">
        <v>440890</v>
      </c>
      <c r="CK57" s="176">
        <v>6641623.8399999999</v>
      </c>
      <c r="CL57" s="176">
        <v>531784.13</v>
      </c>
      <c r="CM57" s="176">
        <v>416400.87</v>
      </c>
    </row>
    <row r="58" spans="1:91" ht="24.6">
      <c r="A58" s="111">
        <v>3</v>
      </c>
      <c r="B58" s="191" t="s">
        <v>768</v>
      </c>
      <c r="C58" s="115" t="s">
        <v>1335</v>
      </c>
      <c r="D58" s="174">
        <v>21740452.390000001</v>
      </c>
      <c r="E58" s="174">
        <v>2136149.0299999998</v>
      </c>
      <c r="F58" s="174">
        <v>1933239.3</v>
      </c>
      <c r="G58" s="174">
        <v>5278588.3899999997</v>
      </c>
      <c r="H58" s="174">
        <v>2385830.2799999998</v>
      </c>
      <c r="I58" s="174">
        <v>3134844.17</v>
      </c>
      <c r="J58" s="174">
        <v>4013319.03</v>
      </c>
      <c r="K58" s="174">
        <v>6917234.5899999999</v>
      </c>
      <c r="L58" s="174">
        <v>1881393.97</v>
      </c>
      <c r="M58" s="174">
        <v>3748839.69</v>
      </c>
      <c r="N58" s="174">
        <v>5618189.8300000001</v>
      </c>
      <c r="O58" s="174">
        <v>2319230.96</v>
      </c>
      <c r="P58" s="174">
        <v>7586217.0800000001</v>
      </c>
      <c r="Q58" s="174">
        <v>744151.31</v>
      </c>
      <c r="R58" s="174">
        <v>873446.6</v>
      </c>
      <c r="S58" s="174">
        <v>3085242.14</v>
      </c>
      <c r="T58" s="174">
        <v>2611450.91</v>
      </c>
      <c r="U58" s="174">
        <v>385308.96</v>
      </c>
      <c r="V58" s="174">
        <v>1404457.14</v>
      </c>
      <c r="W58" s="174">
        <v>296876.81</v>
      </c>
      <c r="X58" s="174">
        <v>10814378.59</v>
      </c>
      <c r="Y58" s="174">
        <v>1106254.29</v>
      </c>
      <c r="Z58" s="174">
        <v>2262570.14</v>
      </c>
      <c r="AA58" s="174">
        <v>3046582.75</v>
      </c>
      <c r="AB58" s="174">
        <v>773508.05</v>
      </c>
      <c r="AC58" s="174">
        <v>1801392.18</v>
      </c>
      <c r="AD58" s="174">
        <v>3579081.71</v>
      </c>
      <c r="AE58" s="174">
        <v>8369684.2000000002</v>
      </c>
      <c r="AF58" s="174">
        <v>1611257</v>
      </c>
      <c r="AG58" s="174">
        <v>912825.28</v>
      </c>
      <c r="AH58" s="174">
        <v>1573514.77</v>
      </c>
      <c r="AI58" s="174">
        <v>821610.72</v>
      </c>
      <c r="AJ58" s="174">
        <v>1006174.54</v>
      </c>
      <c r="AK58" s="174">
        <v>3017885.23</v>
      </c>
      <c r="AL58" s="174">
        <v>8097851.5800000001</v>
      </c>
      <c r="AM58" s="174">
        <v>1720735.44</v>
      </c>
      <c r="AN58" s="174">
        <v>1725725.92</v>
      </c>
      <c r="AO58" s="174">
        <v>5504072.9299999997</v>
      </c>
      <c r="AP58" s="174">
        <v>1974382.69</v>
      </c>
      <c r="AQ58" s="174">
        <v>1517842.02</v>
      </c>
      <c r="AR58" s="174">
        <v>1212745.5</v>
      </c>
      <c r="AS58" s="174">
        <v>7580464.6799999997</v>
      </c>
      <c r="AT58" s="174">
        <v>1571968.96</v>
      </c>
      <c r="AU58" s="174">
        <v>5158532.57</v>
      </c>
      <c r="AV58" s="174">
        <v>762051.3</v>
      </c>
      <c r="AW58" s="174">
        <v>1230552.5</v>
      </c>
      <c r="AX58" s="174">
        <v>1077709.24</v>
      </c>
      <c r="AY58" s="174">
        <v>3001740.88</v>
      </c>
      <c r="AZ58" s="174">
        <v>3080690.72</v>
      </c>
      <c r="BA58" s="174">
        <v>1793147.41</v>
      </c>
      <c r="BB58" s="174">
        <v>5277351.1399999997</v>
      </c>
      <c r="BC58" s="174">
        <v>571431.97</v>
      </c>
      <c r="BD58" s="174">
        <v>15826854.57</v>
      </c>
      <c r="BE58" s="174">
        <v>3625052.21</v>
      </c>
      <c r="BF58" s="174">
        <v>620692.03</v>
      </c>
      <c r="BG58" s="174">
        <v>2012907.46</v>
      </c>
      <c r="BH58" s="174">
        <v>1600746.21</v>
      </c>
      <c r="BI58" s="174">
        <v>844080.57</v>
      </c>
      <c r="BJ58" s="174">
        <v>1147494.7</v>
      </c>
      <c r="BK58" s="174">
        <v>698217.17</v>
      </c>
      <c r="BL58" s="174">
        <v>897546.4</v>
      </c>
      <c r="BM58" s="174">
        <v>5775202.3300000001</v>
      </c>
      <c r="BN58" s="174">
        <v>1378291.9</v>
      </c>
      <c r="BO58" s="174">
        <v>1633516.11</v>
      </c>
      <c r="BP58" s="174">
        <v>1290158.28</v>
      </c>
      <c r="BQ58" s="174">
        <v>2044562.05</v>
      </c>
      <c r="BR58" s="174">
        <v>801614.38</v>
      </c>
      <c r="BS58" s="176">
        <v>7660553.5999999996</v>
      </c>
      <c r="BT58" s="174">
        <v>2994187.9</v>
      </c>
      <c r="BU58" s="174">
        <v>2478441.33</v>
      </c>
      <c r="BV58" s="174">
        <v>1714850.28</v>
      </c>
      <c r="BW58" s="174">
        <v>735814.95</v>
      </c>
      <c r="BX58" s="174">
        <v>4021422.15</v>
      </c>
      <c r="BY58" s="174">
        <v>4824288.92</v>
      </c>
      <c r="BZ58" s="174">
        <v>1471299.73</v>
      </c>
      <c r="CA58" s="174">
        <v>1854254.17</v>
      </c>
      <c r="CB58" s="174">
        <v>1414441.89</v>
      </c>
      <c r="CC58" s="174">
        <v>4950846.99</v>
      </c>
      <c r="CD58" s="174">
        <v>5056680.76</v>
      </c>
      <c r="CE58" s="174">
        <v>3042381.56</v>
      </c>
      <c r="CF58" s="174">
        <v>1149302.4099999999</v>
      </c>
      <c r="CG58" s="174">
        <v>1981363.26</v>
      </c>
      <c r="CH58" s="174">
        <v>2264354.7000000002</v>
      </c>
      <c r="CI58" s="174">
        <v>1375728.79</v>
      </c>
      <c r="CJ58" s="174">
        <v>842169.7</v>
      </c>
      <c r="CK58" s="174">
        <v>7927485.2199999997</v>
      </c>
      <c r="CL58" s="174">
        <v>3488837.78</v>
      </c>
      <c r="CM58" s="174">
        <v>1846421.6</v>
      </c>
    </row>
    <row r="59" spans="1:91" ht="24.6">
      <c r="A59" s="111">
        <v>1</v>
      </c>
      <c r="B59" s="191" t="s">
        <v>769</v>
      </c>
      <c r="C59" s="115" t="s">
        <v>405</v>
      </c>
      <c r="D59" s="174">
        <v>-25214942.649999999</v>
      </c>
      <c r="E59" s="174"/>
      <c r="F59" s="174">
        <v>-452346.78</v>
      </c>
      <c r="G59" s="174">
        <v>-8778125.8800000008</v>
      </c>
      <c r="H59" s="174">
        <v>-1450103.15</v>
      </c>
      <c r="I59" s="174">
        <v>-4817036.5199999996</v>
      </c>
      <c r="J59" s="174">
        <v>-5339365.4400000004</v>
      </c>
      <c r="K59" s="174">
        <v>-21936864.379999999</v>
      </c>
      <c r="L59" s="174"/>
      <c r="M59" s="174"/>
      <c r="N59" s="174">
        <v>-17823575.280000001</v>
      </c>
      <c r="O59" s="174">
        <v>-1831339.96</v>
      </c>
      <c r="P59" s="174">
        <v>-15038089.52</v>
      </c>
      <c r="Q59" s="174">
        <v>-7168924.1100000003</v>
      </c>
      <c r="R59" s="174"/>
      <c r="S59" s="174">
        <v>-20131629</v>
      </c>
      <c r="T59" s="174">
        <v>0</v>
      </c>
      <c r="U59" s="174">
        <v>-8193009.0899999999</v>
      </c>
      <c r="V59" s="174">
        <v>-1241998.07</v>
      </c>
      <c r="W59" s="174">
        <v>-6261366.3600000003</v>
      </c>
      <c r="X59" s="174">
        <v>-23300521.57</v>
      </c>
      <c r="Y59" s="174"/>
      <c r="Z59" s="174"/>
      <c r="AA59" s="174"/>
      <c r="AB59" s="174">
        <v>-196295.61</v>
      </c>
      <c r="AC59" s="174">
        <v>-4794497.53</v>
      </c>
      <c r="AD59" s="174">
        <v>-7006764.5700000003</v>
      </c>
      <c r="AE59" s="174">
        <v>-20515937.239999998</v>
      </c>
      <c r="AF59" s="174"/>
      <c r="AG59" s="174">
        <v>-883098.2</v>
      </c>
      <c r="AH59" s="174"/>
      <c r="AI59" s="174">
        <v>-5196925.42</v>
      </c>
      <c r="AJ59" s="174"/>
      <c r="AK59" s="174">
        <v>-3821412.54</v>
      </c>
      <c r="AL59" s="174">
        <v>-40893811.82</v>
      </c>
      <c r="AM59" s="174"/>
      <c r="AN59" s="174">
        <v>-1922764.74</v>
      </c>
      <c r="AO59" s="174">
        <v>-22377083.789999999</v>
      </c>
      <c r="AP59" s="174">
        <v>-10863737.289999999</v>
      </c>
      <c r="AQ59" s="174"/>
      <c r="AR59" s="174">
        <v>0</v>
      </c>
      <c r="AS59" s="174">
        <v>-39240695.509999998</v>
      </c>
      <c r="AT59" s="174">
        <v>-9494173.5399999991</v>
      </c>
      <c r="AU59" s="174">
        <v>-4930930.57</v>
      </c>
      <c r="AV59" s="174">
        <v>-14179162.33</v>
      </c>
      <c r="AW59" s="174"/>
      <c r="AX59" s="174">
        <v>-491263.17</v>
      </c>
      <c r="AY59" s="174">
        <v>-5135608.7</v>
      </c>
      <c r="AZ59" s="174"/>
      <c r="BA59" s="174">
        <v>-417304.26</v>
      </c>
      <c r="BB59" s="174">
        <v>-48704913.030000001</v>
      </c>
      <c r="BC59" s="174"/>
      <c r="BD59" s="174">
        <v>-73877522.370000005</v>
      </c>
      <c r="BE59" s="174">
        <v>-15390571.359999999</v>
      </c>
      <c r="BF59" s="174">
        <v>-2138221.56</v>
      </c>
      <c r="BG59" s="174"/>
      <c r="BH59" s="174">
        <v>-13220278.76</v>
      </c>
      <c r="BI59" s="174"/>
      <c r="BJ59" s="174"/>
      <c r="BK59" s="174"/>
      <c r="BL59" s="174"/>
      <c r="BM59" s="174"/>
      <c r="BN59" s="174"/>
      <c r="BO59" s="174"/>
      <c r="BP59" s="174"/>
      <c r="BQ59" s="174"/>
      <c r="BR59" s="174"/>
      <c r="BS59" s="176">
        <v>-102598433.12</v>
      </c>
      <c r="BT59" s="176"/>
      <c r="BU59" s="174"/>
      <c r="BV59" s="176">
        <v>-18683985.23</v>
      </c>
      <c r="BW59" s="174"/>
      <c r="BX59" s="174">
        <v>0</v>
      </c>
      <c r="BY59" s="176"/>
      <c r="BZ59" s="176"/>
      <c r="CA59" s="174"/>
      <c r="CB59" s="176"/>
      <c r="CC59" s="176"/>
      <c r="CD59" s="176">
        <v>-10406075.300000001</v>
      </c>
      <c r="CE59" s="176">
        <v>-388481.98</v>
      </c>
      <c r="CF59" s="176"/>
      <c r="CG59" s="174"/>
      <c r="CH59" s="174"/>
      <c r="CI59" s="174"/>
      <c r="CJ59" s="174">
        <v>-1750893.94</v>
      </c>
      <c r="CK59" s="176">
        <v>-6899238.3899999997</v>
      </c>
      <c r="CL59" s="174">
        <v>-464877.05</v>
      </c>
      <c r="CM59" s="176"/>
    </row>
    <row r="60" spans="1:91" ht="49.2">
      <c r="A60" s="111">
        <v>1</v>
      </c>
      <c r="B60" s="191" t="s">
        <v>770</v>
      </c>
      <c r="C60" s="120" t="s">
        <v>1203</v>
      </c>
      <c r="D60" s="174">
        <v>-170012070.91999999</v>
      </c>
      <c r="E60" s="174">
        <v>-1605605.94</v>
      </c>
      <c r="F60" s="174">
        <v>-2919412.98</v>
      </c>
      <c r="G60" s="174">
        <v>-4112822.12</v>
      </c>
      <c r="H60" s="174">
        <v>-457350.68</v>
      </c>
      <c r="I60" s="174">
        <v>-2588966.77</v>
      </c>
      <c r="J60" s="174">
        <v>-6888187.71</v>
      </c>
      <c r="K60" s="174">
        <v>-6986476.71</v>
      </c>
      <c r="L60" s="174">
        <v>-3524666.39</v>
      </c>
      <c r="M60" s="174">
        <v>-4907104.01</v>
      </c>
      <c r="N60" s="174">
        <v>-27342451.02</v>
      </c>
      <c r="O60" s="174">
        <v>-1362460.35</v>
      </c>
      <c r="P60" s="174">
        <v>-46035188.329999998</v>
      </c>
      <c r="Q60" s="174">
        <v>-4027487.95</v>
      </c>
      <c r="R60" s="174">
        <v>-7364784.3499999996</v>
      </c>
      <c r="S60" s="174">
        <v>-10568145.529999999</v>
      </c>
      <c r="T60" s="174">
        <v>-4836197.07</v>
      </c>
      <c r="U60" s="174">
        <v>-4015051.16</v>
      </c>
      <c r="V60" s="174">
        <v>-3658274.47</v>
      </c>
      <c r="W60" s="174">
        <v>-1855179.59</v>
      </c>
      <c r="X60" s="174">
        <v>-135512126.47</v>
      </c>
      <c r="Y60" s="174">
        <v>-2574500.77</v>
      </c>
      <c r="Z60" s="174">
        <v>-6117976.4800000004</v>
      </c>
      <c r="AA60" s="174">
        <v>-3455065.93</v>
      </c>
      <c r="AB60" s="174">
        <v>-611547.48</v>
      </c>
      <c r="AC60" s="174">
        <v>-608112.25</v>
      </c>
      <c r="AD60" s="174">
        <v>-1456428.62</v>
      </c>
      <c r="AE60" s="174">
        <v>-17006214.329999998</v>
      </c>
      <c r="AF60" s="174">
        <v>-2560811.38</v>
      </c>
      <c r="AG60" s="174">
        <v>-1505571.88</v>
      </c>
      <c r="AH60" s="174">
        <v>-2225200.2000000002</v>
      </c>
      <c r="AI60" s="174">
        <v>-6049752.1200000001</v>
      </c>
      <c r="AJ60" s="174">
        <v>-2088494.74</v>
      </c>
      <c r="AK60" s="174">
        <v>-3948139.77</v>
      </c>
      <c r="AL60" s="174">
        <v>-193939424.63</v>
      </c>
      <c r="AM60" s="174">
        <v>-3209937.14</v>
      </c>
      <c r="AN60" s="174">
        <v>-1533519.42</v>
      </c>
      <c r="AO60" s="174">
        <v>-12615352.59</v>
      </c>
      <c r="AP60" s="174">
        <v>-15710170.109999999</v>
      </c>
      <c r="AQ60" s="174">
        <v>-4332890.63</v>
      </c>
      <c r="AR60" s="174">
        <v>-1307683.01</v>
      </c>
      <c r="AS60" s="174">
        <v>-59946632.259999998</v>
      </c>
      <c r="AT60" s="174">
        <v>-7881986.6699999999</v>
      </c>
      <c r="AU60" s="174">
        <v>-8926470.4199999999</v>
      </c>
      <c r="AV60" s="174">
        <v>-7128496.6799999997</v>
      </c>
      <c r="AW60" s="174">
        <v>-2864499.61</v>
      </c>
      <c r="AX60" s="174">
        <v>-2284308.2000000002</v>
      </c>
      <c r="AY60" s="174">
        <v>-3886481.29</v>
      </c>
      <c r="AZ60" s="174">
        <v>-4256136.3899999997</v>
      </c>
      <c r="BA60" s="174">
        <v>-1672638.26</v>
      </c>
      <c r="BB60" s="174">
        <v>-44479576.039999999</v>
      </c>
      <c r="BC60" s="174">
        <v>-2243904.06</v>
      </c>
      <c r="BD60" s="174">
        <v>-129876435.44</v>
      </c>
      <c r="BE60" s="174">
        <v>-20373337.719999999</v>
      </c>
      <c r="BF60" s="174">
        <v>-2734335.08</v>
      </c>
      <c r="BG60" s="174">
        <v>-1653657.01</v>
      </c>
      <c r="BH60" s="174">
        <v>-51912175.07</v>
      </c>
      <c r="BI60" s="174">
        <v>-1520713.82</v>
      </c>
      <c r="BJ60" s="174">
        <v>-1465879.28</v>
      </c>
      <c r="BK60" s="174">
        <v>-3379138.31</v>
      </c>
      <c r="BL60" s="174">
        <v>-4590885.76</v>
      </c>
      <c r="BM60" s="174">
        <v>-361813799.17000002</v>
      </c>
      <c r="BN60" s="174">
        <v>-9066654.7799999993</v>
      </c>
      <c r="BO60" s="174">
        <v>-3297074.88</v>
      </c>
      <c r="BP60" s="174">
        <v>-14150582.960000001</v>
      </c>
      <c r="BQ60" s="174">
        <v>-4566198.21</v>
      </c>
      <c r="BR60" s="174">
        <v>-3629465.88</v>
      </c>
      <c r="BS60" s="174">
        <v>-405249281.93000001</v>
      </c>
      <c r="BT60" s="174">
        <v>-3786268.84</v>
      </c>
      <c r="BU60" s="174">
        <v>-4597228.37</v>
      </c>
      <c r="BV60" s="174">
        <v>-50084425.840000004</v>
      </c>
      <c r="BW60" s="174"/>
      <c r="BX60" s="174">
        <v>-3797446.57</v>
      </c>
      <c r="BY60" s="174">
        <v>-21877930.59</v>
      </c>
      <c r="BZ60" s="174">
        <v>-2131747.5499999998</v>
      </c>
      <c r="CA60" s="174">
        <v>-2600649.35</v>
      </c>
      <c r="CB60" s="174">
        <v>-4153832.21</v>
      </c>
      <c r="CC60" s="174">
        <v>-4665155.37</v>
      </c>
      <c r="CD60" s="174">
        <v>-23288612.870000001</v>
      </c>
      <c r="CE60" s="174">
        <v>-3976773.04</v>
      </c>
      <c r="CF60" s="174">
        <v>-13150349.6</v>
      </c>
      <c r="CG60" s="174">
        <v>-1304420.3999999999</v>
      </c>
      <c r="CH60" s="174">
        <v>-1651152.57</v>
      </c>
      <c r="CI60" s="174">
        <v>-3079159.35</v>
      </c>
      <c r="CJ60" s="174">
        <v>-2206261</v>
      </c>
      <c r="CK60" s="174">
        <v>-29739058.460000001</v>
      </c>
      <c r="CL60" s="174">
        <v>-2242629.92</v>
      </c>
      <c r="CM60" s="174">
        <v>-1373856.34</v>
      </c>
    </row>
    <row r="61" spans="1:91" ht="49.2">
      <c r="A61" s="111">
        <v>1</v>
      </c>
      <c r="B61" s="191" t="s">
        <v>771</v>
      </c>
      <c r="C61" s="120" t="s">
        <v>1204</v>
      </c>
      <c r="D61" s="174">
        <v>15132990.789999999</v>
      </c>
      <c r="E61" s="174">
        <v>1251003.52</v>
      </c>
      <c r="F61" s="174">
        <v>1947305.43</v>
      </c>
      <c r="G61" s="174">
        <v>1379619.29</v>
      </c>
      <c r="H61" s="174">
        <v>324299.42</v>
      </c>
      <c r="I61" s="174">
        <v>1556319.95</v>
      </c>
      <c r="J61" s="174">
        <v>1647152.5</v>
      </c>
      <c r="K61" s="174">
        <v>2933939.39</v>
      </c>
      <c r="L61" s="174">
        <v>1851708.3</v>
      </c>
      <c r="M61" s="174">
        <v>3102845.53</v>
      </c>
      <c r="N61" s="174">
        <v>5600368.5300000003</v>
      </c>
      <c r="O61" s="174">
        <v>362407.14</v>
      </c>
      <c r="P61" s="174">
        <v>6479759.9100000001</v>
      </c>
      <c r="Q61" s="174">
        <v>715155.55</v>
      </c>
      <c r="R61" s="174">
        <v>2689945.59</v>
      </c>
      <c r="S61" s="174">
        <v>1501963.57</v>
      </c>
      <c r="T61" s="174">
        <v>1772290.12</v>
      </c>
      <c r="U61" s="174">
        <v>812561.61</v>
      </c>
      <c r="V61" s="174">
        <v>80676.539999999994</v>
      </c>
      <c r="W61" s="174">
        <v>282653.99</v>
      </c>
      <c r="X61" s="174">
        <v>15973553.4</v>
      </c>
      <c r="Y61" s="174">
        <v>3864065.14</v>
      </c>
      <c r="Z61" s="174">
        <v>2664647.06</v>
      </c>
      <c r="AA61" s="174">
        <v>1991061.61</v>
      </c>
      <c r="AB61" s="174">
        <v>722212.71</v>
      </c>
      <c r="AC61" s="174">
        <v>2062786.92</v>
      </c>
      <c r="AD61" s="174"/>
      <c r="AE61" s="174">
        <v>5059143.8600000003</v>
      </c>
      <c r="AF61" s="174">
        <v>587076.31999999995</v>
      </c>
      <c r="AG61" s="174">
        <v>1917958.58</v>
      </c>
      <c r="AH61" s="174">
        <v>3942154.44</v>
      </c>
      <c r="AI61" s="174">
        <v>1619504.88</v>
      </c>
      <c r="AJ61" s="174">
        <v>1227145.1100000001</v>
      </c>
      <c r="AK61" s="174">
        <v>3673015.35</v>
      </c>
      <c r="AL61" s="174">
        <v>13248587.42</v>
      </c>
      <c r="AM61" s="174">
        <v>1859866.03</v>
      </c>
      <c r="AN61" s="174">
        <v>1175895.8799999999</v>
      </c>
      <c r="AO61" s="174">
        <v>3052613.34</v>
      </c>
      <c r="AP61" s="174">
        <v>3385414.65</v>
      </c>
      <c r="AQ61" s="174">
        <v>1800029.64</v>
      </c>
      <c r="AR61" s="174">
        <v>392977.45</v>
      </c>
      <c r="AS61" s="174">
        <v>9406056.1999999993</v>
      </c>
      <c r="AT61" s="174">
        <v>896035.01</v>
      </c>
      <c r="AU61" s="174">
        <v>2819998.25</v>
      </c>
      <c r="AV61" s="174">
        <v>3595300.7</v>
      </c>
      <c r="AW61" s="174">
        <v>3213044.25</v>
      </c>
      <c r="AX61" s="174">
        <v>1176437.5900000001</v>
      </c>
      <c r="AY61" s="174">
        <v>3636689.24</v>
      </c>
      <c r="AZ61" s="174">
        <v>3077302.07</v>
      </c>
      <c r="BA61" s="174">
        <v>847704.13</v>
      </c>
      <c r="BB61" s="174">
        <v>5734706.3600000003</v>
      </c>
      <c r="BC61" s="174">
        <v>1062056.19</v>
      </c>
      <c r="BD61" s="174">
        <v>10885456.58</v>
      </c>
      <c r="BE61" s="174">
        <v>1743075.39</v>
      </c>
      <c r="BF61" s="174">
        <v>1634231.75</v>
      </c>
      <c r="BG61" s="174">
        <v>1865941.18</v>
      </c>
      <c r="BH61" s="174">
        <v>5268733.29</v>
      </c>
      <c r="BI61" s="174">
        <v>2482929.96</v>
      </c>
      <c r="BJ61" s="174">
        <v>895925.63</v>
      </c>
      <c r="BK61" s="174">
        <v>629486.15</v>
      </c>
      <c r="BL61" s="174">
        <v>1016047.9</v>
      </c>
      <c r="BM61" s="174">
        <v>8401469.8399999999</v>
      </c>
      <c r="BN61" s="174">
        <v>3075571.34</v>
      </c>
      <c r="BO61" s="174">
        <v>993517.02</v>
      </c>
      <c r="BP61" s="174">
        <v>2364751.04</v>
      </c>
      <c r="BQ61" s="174">
        <v>1324046.42</v>
      </c>
      <c r="BR61" s="174">
        <v>1653310.52</v>
      </c>
      <c r="BS61" s="174">
        <v>21267723.91</v>
      </c>
      <c r="BT61" s="174">
        <v>1947423.32</v>
      </c>
      <c r="BU61" s="174">
        <v>2222303.06</v>
      </c>
      <c r="BV61" s="174">
        <v>11020570.27</v>
      </c>
      <c r="BW61" s="174"/>
      <c r="BX61" s="174">
        <v>1855411.82</v>
      </c>
      <c r="BY61" s="174">
        <v>7679024.4800000004</v>
      </c>
      <c r="BZ61" s="174">
        <v>1762259.78</v>
      </c>
      <c r="CA61" s="174">
        <v>769396.71</v>
      </c>
      <c r="CB61" s="174">
        <v>1713003.3</v>
      </c>
      <c r="CC61" s="174">
        <v>4053513.32</v>
      </c>
      <c r="CD61" s="174">
        <v>10954971.050000001</v>
      </c>
      <c r="CE61" s="174">
        <v>2411890.06</v>
      </c>
      <c r="CF61" s="174">
        <v>5903480.9100000001</v>
      </c>
      <c r="CG61" s="174">
        <v>2627812.86</v>
      </c>
      <c r="CH61" s="174">
        <v>954619.01</v>
      </c>
      <c r="CI61" s="174">
        <v>576431.71</v>
      </c>
      <c r="CJ61" s="174">
        <v>1334774.3</v>
      </c>
      <c r="CK61" s="174">
        <v>1971935.18</v>
      </c>
      <c r="CL61" s="174">
        <v>1144590.3799999999</v>
      </c>
      <c r="CM61" s="174">
        <v>1137242.79</v>
      </c>
    </row>
    <row r="62" spans="1:91" ht="24.6">
      <c r="A62" s="111">
        <v>2</v>
      </c>
      <c r="B62" s="191" t="s">
        <v>772</v>
      </c>
      <c r="C62" s="120" t="s">
        <v>406</v>
      </c>
      <c r="D62" s="174">
        <v>-500233.5</v>
      </c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>
        <v>-9643230.6600000001</v>
      </c>
      <c r="Q62" s="174">
        <v>-190312.46</v>
      </c>
      <c r="R62" s="174">
        <v>-655828.75</v>
      </c>
      <c r="S62" s="174">
        <v>-1001895.95</v>
      </c>
      <c r="T62" s="174">
        <v>-919375.12</v>
      </c>
      <c r="U62" s="174">
        <v>-87663.39</v>
      </c>
      <c r="V62" s="174"/>
      <c r="W62" s="174">
        <v>-16429</v>
      </c>
      <c r="X62" s="174">
        <v>-40548029.920000002</v>
      </c>
      <c r="Y62" s="174"/>
      <c r="Z62" s="174"/>
      <c r="AA62" s="174"/>
      <c r="AB62" s="174"/>
      <c r="AC62" s="174"/>
      <c r="AD62" s="174">
        <v>-4488</v>
      </c>
      <c r="AE62" s="174"/>
      <c r="AF62" s="174"/>
      <c r="AG62" s="174"/>
      <c r="AH62" s="174">
        <v>-39291.230000000003</v>
      </c>
      <c r="AI62" s="174"/>
      <c r="AJ62" s="174">
        <v>-402512</v>
      </c>
      <c r="AK62" s="174">
        <v>-767988</v>
      </c>
      <c r="AL62" s="174">
        <v>-22476700.5</v>
      </c>
      <c r="AM62" s="174"/>
      <c r="AN62" s="174"/>
      <c r="AO62" s="174">
        <v>-359621.99</v>
      </c>
      <c r="AP62" s="174"/>
      <c r="AQ62" s="174"/>
      <c r="AR62" s="174"/>
      <c r="AS62" s="174"/>
      <c r="AT62" s="174"/>
      <c r="AU62" s="174">
        <v>-6974.37</v>
      </c>
      <c r="AV62" s="174"/>
      <c r="AW62" s="174">
        <v>-31876.5</v>
      </c>
      <c r="AX62" s="174"/>
      <c r="AY62" s="174">
        <v>-1267626.31</v>
      </c>
      <c r="AZ62" s="174"/>
      <c r="BA62" s="174"/>
      <c r="BB62" s="174">
        <v>-738985.75</v>
      </c>
      <c r="BC62" s="174"/>
      <c r="BD62" s="174">
        <v>-5044770.8499999996</v>
      </c>
      <c r="BE62" s="174">
        <v>-682496.5</v>
      </c>
      <c r="BF62" s="174"/>
      <c r="BG62" s="174"/>
      <c r="BH62" s="174">
        <v>-69</v>
      </c>
      <c r="BI62" s="174"/>
      <c r="BJ62" s="174"/>
      <c r="BK62" s="174"/>
      <c r="BL62" s="174"/>
      <c r="BM62" s="174">
        <v>-21001129.5</v>
      </c>
      <c r="BN62" s="174">
        <v>-339782</v>
      </c>
      <c r="BO62" s="174">
        <v>-26592.3</v>
      </c>
      <c r="BP62" s="174"/>
      <c r="BQ62" s="174">
        <v>-38215.46</v>
      </c>
      <c r="BR62" s="174">
        <v>-88341.85</v>
      </c>
      <c r="BS62" s="176">
        <v>-20162068.219999999</v>
      </c>
      <c r="BT62" s="176">
        <v>-15834.5</v>
      </c>
      <c r="BU62" s="176"/>
      <c r="BV62" s="176">
        <v>-3702795.68</v>
      </c>
      <c r="BW62" s="176">
        <v>-409484</v>
      </c>
      <c r="BX62" s="176"/>
      <c r="BY62" s="176"/>
      <c r="BZ62" s="176">
        <v>-89835</v>
      </c>
      <c r="CA62" s="176">
        <v>-202418.42</v>
      </c>
      <c r="CB62" s="176"/>
      <c r="CC62" s="176">
        <v>-91</v>
      </c>
      <c r="CD62" s="176"/>
      <c r="CE62" s="176"/>
      <c r="CF62" s="176">
        <v>-640273.5</v>
      </c>
      <c r="CG62" s="176">
        <v>-195</v>
      </c>
      <c r="CH62" s="176"/>
      <c r="CI62" s="176">
        <v>-4040.62</v>
      </c>
      <c r="CJ62" s="176">
        <v>-343594</v>
      </c>
      <c r="CK62" s="176">
        <v>-199188.76</v>
      </c>
      <c r="CL62" s="176">
        <v>-6344.6</v>
      </c>
      <c r="CM62" s="176">
        <v>-63583.97</v>
      </c>
    </row>
    <row r="63" spans="1:91" ht="24.6">
      <c r="A63" s="111">
        <v>2</v>
      </c>
      <c r="B63" s="191" t="s">
        <v>773</v>
      </c>
      <c r="C63" s="121" t="s">
        <v>407</v>
      </c>
      <c r="D63" s="174">
        <v>55973</v>
      </c>
      <c r="E63" s="174"/>
      <c r="F63" s="174">
        <v>49022</v>
      </c>
      <c r="G63" s="174"/>
      <c r="H63" s="174">
        <v>6435</v>
      </c>
      <c r="I63" s="174"/>
      <c r="J63" s="174"/>
      <c r="K63" s="174">
        <v>1239212</v>
      </c>
      <c r="L63" s="174">
        <v>933164.53</v>
      </c>
      <c r="M63" s="174"/>
      <c r="N63" s="174">
        <v>203515</v>
      </c>
      <c r="O63" s="174">
        <v>44419.88</v>
      </c>
      <c r="P63" s="174">
        <v>1868439.7</v>
      </c>
      <c r="Q63" s="174"/>
      <c r="R63" s="174">
        <v>390</v>
      </c>
      <c r="S63" s="174">
        <v>486269.4</v>
      </c>
      <c r="T63" s="174">
        <v>681063.06</v>
      </c>
      <c r="U63" s="174"/>
      <c r="V63" s="174">
        <v>1670727.34</v>
      </c>
      <c r="W63" s="174">
        <v>22356</v>
      </c>
      <c r="X63" s="174">
        <v>267936.3</v>
      </c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>
        <v>227654.25</v>
      </c>
      <c r="AM63" s="174"/>
      <c r="AN63" s="174"/>
      <c r="AO63" s="174">
        <v>7824</v>
      </c>
      <c r="AP63" s="174"/>
      <c r="AQ63" s="174"/>
      <c r="AR63" s="174"/>
      <c r="AS63" s="174"/>
      <c r="AT63" s="174"/>
      <c r="AU63" s="174">
        <v>32565.33</v>
      </c>
      <c r="AV63" s="174"/>
      <c r="AW63" s="174">
        <v>148</v>
      </c>
      <c r="AX63" s="174"/>
      <c r="AY63" s="174"/>
      <c r="AZ63" s="174"/>
      <c r="BA63" s="174"/>
      <c r="BB63" s="174"/>
      <c r="BC63" s="174"/>
      <c r="BD63" s="174"/>
      <c r="BE63" s="174">
        <v>8846.5</v>
      </c>
      <c r="BF63" s="174"/>
      <c r="BG63" s="174"/>
      <c r="BH63" s="174"/>
      <c r="BI63" s="174"/>
      <c r="BJ63" s="174"/>
      <c r="BK63" s="174"/>
      <c r="BL63" s="174"/>
      <c r="BM63" s="174">
        <v>1654271.3</v>
      </c>
      <c r="BN63" s="174"/>
      <c r="BO63" s="174">
        <v>648.27</v>
      </c>
      <c r="BP63" s="174"/>
      <c r="BQ63" s="174">
        <v>7234.08</v>
      </c>
      <c r="BR63" s="174">
        <v>8022.6</v>
      </c>
      <c r="BS63" s="174">
        <v>1185.5</v>
      </c>
      <c r="BT63" s="174">
        <v>33109.5</v>
      </c>
      <c r="BU63" s="174">
        <v>16.739999999999998</v>
      </c>
      <c r="BV63" s="174">
        <v>1329148.22</v>
      </c>
      <c r="BW63" s="174">
        <v>238045</v>
      </c>
      <c r="BX63" s="176">
        <v>19351</v>
      </c>
      <c r="BY63" s="176">
        <v>1290157.75</v>
      </c>
      <c r="BZ63" s="174">
        <v>2157.12</v>
      </c>
      <c r="CA63" s="174">
        <v>3380</v>
      </c>
      <c r="CB63" s="174">
        <v>800727.25</v>
      </c>
      <c r="CC63" s="176">
        <v>465365.75</v>
      </c>
      <c r="CD63" s="174"/>
      <c r="CE63" s="174"/>
      <c r="CF63" s="176">
        <v>224502.98</v>
      </c>
      <c r="CG63" s="174">
        <v>391526.62</v>
      </c>
      <c r="CH63" s="176"/>
      <c r="CI63" s="174"/>
      <c r="CJ63" s="176">
        <v>1543393.25</v>
      </c>
      <c r="CK63" s="176">
        <v>86480.82</v>
      </c>
      <c r="CL63" s="176">
        <v>16715</v>
      </c>
      <c r="CM63" s="176">
        <v>842556.82</v>
      </c>
    </row>
    <row r="64" spans="1:91" ht="24.6">
      <c r="A64" s="111">
        <v>1</v>
      </c>
      <c r="B64" s="191" t="s">
        <v>774</v>
      </c>
      <c r="C64" s="121" t="s">
        <v>1336</v>
      </c>
      <c r="D64" s="174">
        <v>5688391</v>
      </c>
      <c r="E64" s="174">
        <v>2324341</v>
      </c>
      <c r="F64" s="174">
        <v>1223935</v>
      </c>
      <c r="G64" s="174">
        <v>2205885</v>
      </c>
      <c r="H64" s="174">
        <v>910393.5</v>
      </c>
      <c r="I64" s="174">
        <v>2356598</v>
      </c>
      <c r="J64" s="174">
        <v>2467639.25</v>
      </c>
      <c r="K64" s="174">
        <v>1532850</v>
      </c>
      <c r="L64" s="174">
        <v>3332983.36</v>
      </c>
      <c r="M64" s="174">
        <v>1910262.8</v>
      </c>
      <c r="N64" s="174">
        <v>3068544</v>
      </c>
      <c r="O64" s="174">
        <v>1236330.05</v>
      </c>
      <c r="P64" s="174">
        <v>5125893.9800000004</v>
      </c>
      <c r="Q64" s="174">
        <v>755943.62</v>
      </c>
      <c r="R64" s="174">
        <v>1466694.35</v>
      </c>
      <c r="S64" s="174">
        <v>1349790</v>
      </c>
      <c r="T64" s="174">
        <v>1681669.3</v>
      </c>
      <c r="U64" s="174">
        <v>1267304</v>
      </c>
      <c r="V64" s="174">
        <v>1763633.09</v>
      </c>
      <c r="W64" s="174">
        <v>592596</v>
      </c>
      <c r="X64" s="174">
        <v>8298244.25</v>
      </c>
      <c r="Y64" s="174">
        <v>1092351.5</v>
      </c>
      <c r="Z64" s="174">
        <v>1528027.75</v>
      </c>
      <c r="AA64" s="174">
        <v>2175032</v>
      </c>
      <c r="AB64" s="174">
        <v>834246</v>
      </c>
      <c r="AC64" s="174">
        <v>340811</v>
      </c>
      <c r="AD64" s="174">
        <v>1060833</v>
      </c>
      <c r="AE64" s="174">
        <v>1070171</v>
      </c>
      <c r="AF64" s="174">
        <v>1716874.5</v>
      </c>
      <c r="AG64" s="174">
        <v>1359501.28</v>
      </c>
      <c r="AH64" s="174">
        <v>4467915.8600000003</v>
      </c>
      <c r="AI64" s="174">
        <v>2594680.7999999998</v>
      </c>
      <c r="AJ64" s="174">
        <v>1437702.2</v>
      </c>
      <c r="AK64" s="174">
        <v>700084</v>
      </c>
      <c r="AL64" s="174">
        <v>6718435.25</v>
      </c>
      <c r="AM64" s="174">
        <v>3202021</v>
      </c>
      <c r="AN64" s="174">
        <v>1284171.2</v>
      </c>
      <c r="AO64" s="174">
        <v>2329155</v>
      </c>
      <c r="AP64" s="174">
        <v>2934162</v>
      </c>
      <c r="AQ64" s="174">
        <v>983011.75</v>
      </c>
      <c r="AR64" s="174">
        <v>526932</v>
      </c>
      <c r="AS64" s="174">
        <v>7315020</v>
      </c>
      <c r="AT64" s="174">
        <v>1083123</v>
      </c>
      <c r="AU64" s="174">
        <v>3447768.9</v>
      </c>
      <c r="AV64" s="174">
        <v>2984963.97</v>
      </c>
      <c r="AW64" s="174">
        <v>2131880</v>
      </c>
      <c r="AX64" s="174">
        <v>900688.4</v>
      </c>
      <c r="AY64" s="174">
        <v>566002</v>
      </c>
      <c r="AZ64" s="174">
        <v>1679335</v>
      </c>
      <c r="BA64" s="174">
        <v>1797611</v>
      </c>
      <c r="BB64" s="174">
        <v>5254980.75</v>
      </c>
      <c r="BC64" s="174">
        <v>1343245.95</v>
      </c>
      <c r="BD64" s="174">
        <v>3883462.73</v>
      </c>
      <c r="BE64" s="174">
        <v>4150644.1</v>
      </c>
      <c r="BF64" s="174">
        <v>923208.5</v>
      </c>
      <c r="BG64" s="174">
        <v>1922256.75</v>
      </c>
      <c r="BH64" s="174">
        <v>2872090.1</v>
      </c>
      <c r="BI64" s="174">
        <v>1369278</v>
      </c>
      <c r="BJ64" s="174">
        <v>301905</v>
      </c>
      <c r="BK64" s="174">
        <v>1122387</v>
      </c>
      <c r="BL64" s="174">
        <v>566463</v>
      </c>
      <c r="BM64" s="174">
        <v>2725536</v>
      </c>
      <c r="BN64" s="174">
        <v>1857722</v>
      </c>
      <c r="BO64" s="174">
        <v>1820503</v>
      </c>
      <c r="BP64" s="174">
        <v>2171011.5</v>
      </c>
      <c r="BQ64" s="174">
        <v>898118.34</v>
      </c>
      <c r="BR64" s="174">
        <v>291113</v>
      </c>
      <c r="BS64" s="176">
        <v>2227458.25</v>
      </c>
      <c r="BT64" s="174">
        <v>1357762</v>
      </c>
      <c r="BU64" s="174">
        <v>771726.52</v>
      </c>
      <c r="BV64" s="176">
        <v>9107550.25</v>
      </c>
      <c r="BW64" s="176">
        <v>16511</v>
      </c>
      <c r="BX64" s="176">
        <v>811471.5</v>
      </c>
      <c r="BY64" s="176">
        <v>5122407.5</v>
      </c>
      <c r="BZ64" s="174">
        <v>1214062.26</v>
      </c>
      <c r="CA64" s="176">
        <v>1061477</v>
      </c>
      <c r="CB64" s="174">
        <v>1020266.5</v>
      </c>
      <c r="CC64" s="174">
        <v>1232407</v>
      </c>
      <c r="CD64" s="176">
        <v>4311670.9000000004</v>
      </c>
      <c r="CE64" s="176">
        <v>2798590</v>
      </c>
      <c r="CF64" s="176">
        <v>4676426</v>
      </c>
      <c r="CG64" s="174">
        <v>123595</v>
      </c>
      <c r="CH64" s="174">
        <v>962428.5</v>
      </c>
      <c r="CI64" s="176">
        <v>3797675.29</v>
      </c>
      <c r="CJ64" s="176">
        <v>634493.48</v>
      </c>
      <c r="CK64" s="176">
        <v>5366645.82</v>
      </c>
      <c r="CL64" s="174">
        <v>1390858.07</v>
      </c>
      <c r="CM64" s="176">
        <v>262476.77</v>
      </c>
    </row>
    <row r="65" spans="1:91" ht="24.6">
      <c r="A65" s="111">
        <v>3</v>
      </c>
      <c r="B65" s="191" t="s">
        <v>775</v>
      </c>
      <c r="C65" s="120" t="s">
        <v>1205</v>
      </c>
      <c r="D65" s="174"/>
      <c r="E65" s="174"/>
      <c r="F65" s="174"/>
      <c r="G65" s="174"/>
      <c r="H65" s="174">
        <v>4134810</v>
      </c>
      <c r="I65" s="174"/>
      <c r="J65" s="174"/>
      <c r="K65" s="174"/>
      <c r="L65" s="174"/>
      <c r="M65" s="174"/>
      <c r="N65" s="174"/>
      <c r="O65" s="174"/>
      <c r="P65" s="174">
        <v>8060131</v>
      </c>
      <c r="Q65" s="174"/>
      <c r="R65" s="174"/>
      <c r="S65" s="174">
        <v>4878800</v>
      </c>
      <c r="T65" s="174"/>
      <c r="U65" s="174">
        <v>4214045</v>
      </c>
      <c r="V65" s="174"/>
      <c r="W65" s="174">
        <v>3885355</v>
      </c>
      <c r="X65" s="174"/>
      <c r="Y65" s="174"/>
      <c r="Z65" s="174"/>
      <c r="AA65" s="174">
        <v>4781828</v>
      </c>
      <c r="AB65" s="174"/>
      <c r="AC65" s="174"/>
      <c r="AD65" s="174"/>
      <c r="AE65" s="174"/>
      <c r="AF65" s="174"/>
      <c r="AG65" s="174">
        <v>4147018</v>
      </c>
      <c r="AH65" s="174">
        <v>4281305</v>
      </c>
      <c r="AI65" s="174">
        <v>5150084</v>
      </c>
      <c r="AJ65" s="174"/>
      <c r="AK65" s="174"/>
      <c r="AL65" s="174"/>
      <c r="AM65" s="174"/>
      <c r="AN65" s="174"/>
      <c r="AO65" s="174"/>
      <c r="AP65" s="174"/>
      <c r="AQ65" s="174"/>
      <c r="AR65" s="174">
        <v>3988315</v>
      </c>
      <c r="AS65" s="174">
        <v>4516321</v>
      </c>
      <c r="AT65" s="174"/>
      <c r="AU65" s="174"/>
      <c r="AV65" s="174"/>
      <c r="AW65" s="174"/>
      <c r="AX65" s="174"/>
      <c r="AY65" s="174"/>
      <c r="AZ65" s="174"/>
      <c r="BA65" s="174"/>
      <c r="BB65" s="174">
        <v>4699512</v>
      </c>
      <c r="BC65" s="174"/>
      <c r="BD65" s="174"/>
      <c r="BE65" s="174"/>
      <c r="BF65" s="174"/>
      <c r="BG65" s="174">
        <v>4147018</v>
      </c>
      <c r="BH65" s="174">
        <v>4029719</v>
      </c>
      <c r="BI65" s="174"/>
      <c r="BJ65" s="174"/>
      <c r="BK65" s="174"/>
      <c r="BL65" s="174"/>
      <c r="BM65" s="174"/>
      <c r="BN65" s="174"/>
      <c r="BO65" s="174"/>
      <c r="BP65" s="174"/>
      <c r="BQ65" s="174">
        <v>5196896</v>
      </c>
      <c r="BR65" s="174"/>
      <c r="BS65" s="176"/>
      <c r="BT65" s="174"/>
      <c r="BU65" s="174"/>
      <c r="BV65" s="174"/>
      <c r="BW65" s="174"/>
      <c r="BX65" s="174"/>
      <c r="BY65" s="176"/>
      <c r="BZ65" s="174"/>
      <c r="CA65" s="174"/>
      <c r="CB65" s="174"/>
      <c r="CC65" s="174"/>
      <c r="CD65" s="176"/>
      <c r="CE65" s="174">
        <v>4659749</v>
      </c>
      <c r="CF65" s="176"/>
      <c r="CG65" s="174"/>
      <c r="CH65" s="174"/>
      <c r="CI65" s="176">
        <v>4623125</v>
      </c>
      <c r="CJ65" s="174"/>
      <c r="CK65" s="176"/>
      <c r="CL65" s="174"/>
      <c r="CM65" s="174"/>
    </row>
    <row r="66" spans="1:91" ht="24.6">
      <c r="A66" s="111">
        <v>14</v>
      </c>
      <c r="B66" s="191" t="s">
        <v>776</v>
      </c>
      <c r="C66" s="115" t="s">
        <v>408</v>
      </c>
      <c r="D66" s="174">
        <v>102183.06</v>
      </c>
      <c r="E66" s="174">
        <v>4476488.8099999996</v>
      </c>
      <c r="F66" s="174">
        <v>1130480.8999999999</v>
      </c>
      <c r="G66" s="174">
        <v>2143740.62</v>
      </c>
      <c r="H66" s="174">
        <v>1415705.04</v>
      </c>
      <c r="I66" s="174">
        <v>1323480.69</v>
      </c>
      <c r="J66" s="174">
        <v>3817271.04</v>
      </c>
      <c r="K66" s="174">
        <v>5107686.37</v>
      </c>
      <c r="L66" s="174">
        <v>4443592.1500000004</v>
      </c>
      <c r="M66" s="174">
        <v>3514520.9</v>
      </c>
      <c r="N66" s="174">
        <v>3711342.25</v>
      </c>
      <c r="O66" s="174">
        <v>851471.51</v>
      </c>
      <c r="P66" s="174">
        <v>28754487.780000001</v>
      </c>
      <c r="Q66" s="174">
        <v>4182713.89</v>
      </c>
      <c r="R66" s="174">
        <v>11591774.800000001</v>
      </c>
      <c r="S66" s="174">
        <v>7089604.9900000002</v>
      </c>
      <c r="T66" s="174">
        <v>4830499.22</v>
      </c>
      <c r="U66" s="174">
        <v>4873608.84</v>
      </c>
      <c r="V66" s="174">
        <v>4916659.7699999996</v>
      </c>
      <c r="W66" s="174">
        <v>1587085.96</v>
      </c>
      <c r="X66" s="174">
        <v>24555000</v>
      </c>
      <c r="Y66" s="174">
        <v>8698279.3000000007</v>
      </c>
      <c r="Z66" s="174">
        <v>1954525.53</v>
      </c>
      <c r="AA66" s="174">
        <v>9648225.7699999996</v>
      </c>
      <c r="AB66" s="174">
        <v>5108707.5999999996</v>
      </c>
      <c r="AC66" s="174">
        <v>2303033.84</v>
      </c>
      <c r="AD66" s="174">
        <v>1400435.74</v>
      </c>
      <c r="AE66" s="174">
        <v>6284339.7400000002</v>
      </c>
      <c r="AF66" s="174">
        <v>3266055.56</v>
      </c>
      <c r="AG66" s="174">
        <v>5317685.51</v>
      </c>
      <c r="AH66" s="174">
        <v>7902452.2400000002</v>
      </c>
      <c r="AI66" s="174">
        <v>3151678.52</v>
      </c>
      <c r="AJ66" s="174">
        <v>3898962.82</v>
      </c>
      <c r="AK66" s="174">
        <v>8805594.9199999999</v>
      </c>
      <c r="AL66" s="174">
        <v>2139200</v>
      </c>
      <c r="AM66" s="174">
        <v>9628798.6199999992</v>
      </c>
      <c r="AN66" s="174">
        <v>5657941.6500000004</v>
      </c>
      <c r="AO66" s="174">
        <v>549010.38</v>
      </c>
      <c r="AP66" s="174">
        <v>11768303.449999999</v>
      </c>
      <c r="AQ66" s="174">
        <v>194000</v>
      </c>
      <c r="AR66" s="174">
        <v>124086.68</v>
      </c>
      <c r="AS66" s="174">
        <v>35461577.450000003</v>
      </c>
      <c r="AT66" s="174">
        <v>5140332.17</v>
      </c>
      <c r="AU66" s="174">
        <v>911544.08</v>
      </c>
      <c r="AV66" s="174">
        <v>3490045.74</v>
      </c>
      <c r="AW66" s="174">
        <v>5621772.1200000001</v>
      </c>
      <c r="AX66" s="174">
        <v>858865.62</v>
      </c>
      <c r="AY66" s="174">
        <v>944953.08</v>
      </c>
      <c r="AZ66" s="174">
        <v>3603743.92</v>
      </c>
      <c r="BA66" s="174">
        <v>3173754.2</v>
      </c>
      <c r="BB66" s="174">
        <v>10778771.6</v>
      </c>
      <c r="BC66" s="174">
        <v>2882981.73</v>
      </c>
      <c r="BD66" s="174">
        <v>4702503.08</v>
      </c>
      <c r="BE66" s="174">
        <v>2668041.29</v>
      </c>
      <c r="BF66" s="174">
        <v>2029393.37</v>
      </c>
      <c r="BG66" s="174">
        <v>3049938.8</v>
      </c>
      <c r="BH66" s="174">
        <v>7292685.5899999999</v>
      </c>
      <c r="BI66" s="174">
        <v>2509182.33</v>
      </c>
      <c r="BJ66" s="174">
        <v>1683709.48</v>
      </c>
      <c r="BK66" s="174">
        <v>3520702.15</v>
      </c>
      <c r="BL66" s="174">
        <v>8610148.7699999996</v>
      </c>
      <c r="BM66" s="174">
        <v>2098887.4500000002</v>
      </c>
      <c r="BN66" s="174">
        <v>7636923.3700000001</v>
      </c>
      <c r="BO66" s="174">
        <v>8984093.7100000009</v>
      </c>
      <c r="BP66" s="174">
        <v>7642301.9100000001</v>
      </c>
      <c r="BQ66" s="174">
        <v>1532921.09</v>
      </c>
      <c r="BR66" s="174">
        <v>8986521.8599999994</v>
      </c>
      <c r="BS66" s="176">
        <v>50729923.609999999</v>
      </c>
      <c r="BT66" s="176">
        <v>5015597.4800000004</v>
      </c>
      <c r="BU66" s="176">
        <v>4004859.48</v>
      </c>
      <c r="BV66" s="176">
        <v>27050403.960000001</v>
      </c>
      <c r="BW66" s="176">
        <v>7364.11</v>
      </c>
      <c r="BX66" s="176">
        <v>2597258.29</v>
      </c>
      <c r="BY66" s="176">
        <v>11712993.59</v>
      </c>
      <c r="BZ66" s="176">
        <v>1217186</v>
      </c>
      <c r="CA66" s="174">
        <v>5535050.7199999997</v>
      </c>
      <c r="CB66" s="176">
        <v>1686081.28</v>
      </c>
      <c r="CC66" s="176">
        <v>3513253.63</v>
      </c>
      <c r="CD66" s="176">
        <v>11446230.32</v>
      </c>
      <c r="CE66" s="174">
        <v>6041313.25</v>
      </c>
      <c r="CF66" s="176">
        <v>10851025.76</v>
      </c>
      <c r="CG66" s="174">
        <v>3230538.35</v>
      </c>
      <c r="CH66" s="176">
        <v>80000</v>
      </c>
      <c r="CI66" s="176">
        <v>3400746.21</v>
      </c>
      <c r="CJ66" s="174">
        <v>1977717.99</v>
      </c>
      <c r="CK66" s="176">
        <v>17456459.109999999</v>
      </c>
      <c r="CL66" s="174">
        <v>2841889.79</v>
      </c>
      <c r="CM66" s="174">
        <v>5248008.32</v>
      </c>
    </row>
    <row r="67" spans="1:91" ht="24.6">
      <c r="A67" s="111">
        <v>2</v>
      </c>
      <c r="B67" s="191" t="s">
        <v>777</v>
      </c>
      <c r="C67" s="123" t="s">
        <v>1206</v>
      </c>
      <c r="D67" s="174">
        <v>3472980.5</v>
      </c>
      <c r="E67" s="174">
        <v>5604138.9500000002</v>
      </c>
      <c r="F67" s="174">
        <v>523958.5</v>
      </c>
      <c r="G67" s="174">
        <v>492951</v>
      </c>
      <c r="H67" s="174">
        <v>418595.5</v>
      </c>
      <c r="I67" s="174">
        <v>3759484.25</v>
      </c>
      <c r="J67" s="174">
        <v>4760878.42</v>
      </c>
      <c r="K67" s="174">
        <v>19255619.010000002</v>
      </c>
      <c r="L67" s="174">
        <v>1100283.1100000001</v>
      </c>
      <c r="M67" s="174">
        <v>4032545.65</v>
      </c>
      <c r="N67" s="174">
        <v>7670532.75</v>
      </c>
      <c r="O67" s="174">
        <v>211050.43</v>
      </c>
      <c r="P67" s="174">
        <v>17164418.66</v>
      </c>
      <c r="Q67" s="174">
        <v>1139639.25</v>
      </c>
      <c r="R67" s="174">
        <v>4923825</v>
      </c>
      <c r="S67" s="174">
        <v>3151492.5</v>
      </c>
      <c r="T67" s="174">
        <v>1615504.47</v>
      </c>
      <c r="U67" s="174">
        <v>561343.36</v>
      </c>
      <c r="V67" s="174">
        <v>423705</v>
      </c>
      <c r="W67" s="174">
        <v>450992.5</v>
      </c>
      <c r="X67" s="174">
        <v>37647715.740000002</v>
      </c>
      <c r="Y67" s="174">
        <v>799477.5</v>
      </c>
      <c r="Z67" s="174">
        <v>1582791.75</v>
      </c>
      <c r="AA67" s="174">
        <v>1380519.26</v>
      </c>
      <c r="AB67" s="174">
        <v>187191</v>
      </c>
      <c r="AC67" s="174">
        <v>572159.38</v>
      </c>
      <c r="AD67" s="174">
        <v>299395</v>
      </c>
      <c r="AE67" s="174">
        <v>2349504</v>
      </c>
      <c r="AF67" s="174">
        <v>420231.91</v>
      </c>
      <c r="AG67" s="174">
        <v>123396.12</v>
      </c>
      <c r="AH67" s="174">
        <v>939882</v>
      </c>
      <c r="AI67" s="174">
        <v>7906845.1500000004</v>
      </c>
      <c r="AJ67" s="174">
        <v>1017858.3</v>
      </c>
      <c r="AK67" s="174">
        <v>1712375.49</v>
      </c>
      <c r="AL67" s="174">
        <v>84779335.25</v>
      </c>
      <c r="AM67" s="174">
        <v>730951</v>
      </c>
      <c r="AN67" s="174">
        <v>334500</v>
      </c>
      <c r="AO67" s="174">
        <v>4511770.7</v>
      </c>
      <c r="AP67" s="174">
        <v>6127950.3099999996</v>
      </c>
      <c r="AQ67" s="174">
        <v>911030.44</v>
      </c>
      <c r="AR67" s="174">
        <v>196538.38</v>
      </c>
      <c r="AS67" s="174">
        <v>21361869.02</v>
      </c>
      <c r="AT67" s="174">
        <v>5344307.6500000004</v>
      </c>
      <c r="AU67" s="174">
        <v>8071153.2699999996</v>
      </c>
      <c r="AV67" s="174">
        <v>6673901.7999999998</v>
      </c>
      <c r="AW67" s="174">
        <v>181401.5</v>
      </c>
      <c r="AX67" s="174">
        <v>468724.75</v>
      </c>
      <c r="AY67" s="174">
        <v>6126264.25</v>
      </c>
      <c r="AZ67" s="174">
        <v>517167.12</v>
      </c>
      <c r="BA67" s="174">
        <v>158221</v>
      </c>
      <c r="BB67" s="174">
        <v>18839634</v>
      </c>
      <c r="BC67" s="174">
        <v>324538.59999999998</v>
      </c>
      <c r="BD67" s="174">
        <v>27975682.719999999</v>
      </c>
      <c r="BE67" s="174">
        <v>8602368.5</v>
      </c>
      <c r="BF67" s="174">
        <v>611857.5</v>
      </c>
      <c r="BG67" s="174">
        <v>6718459.5</v>
      </c>
      <c r="BH67" s="174">
        <v>32277924.23</v>
      </c>
      <c r="BI67" s="174">
        <v>559860.93000000005</v>
      </c>
      <c r="BJ67" s="174">
        <v>1260213.3799999999</v>
      </c>
      <c r="BK67" s="174">
        <v>1314824.6599999999</v>
      </c>
      <c r="BL67" s="174">
        <v>521819.02</v>
      </c>
      <c r="BM67" s="174">
        <v>116081048.75</v>
      </c>
      <c r="BN67" s="174">
        <v>1587602.4</v>
      </c>
      <c r="BO67" s="174">
        <v>5338894.8499999996</v>
      </c>
      <c r="BP67" s="174">
        <v>979360.75</v>
      </c>
      <c r="BQ67" s="174">
        <v>488484.64</v>
      </c>
      <c r="BR67" s="174">
        <v>511984.73</v>
      </c>
      <c r="BS67" s="176">
        <v>94907944.379999995</v>
      </c>
      <c r="BT67" s="176">
        <v>7914791.25</v>
      </c>
      <c r="BU67" s="176">
        <v>637438.31000000006</v>
      </c>
      <c r="BV67" s="176">
        <v>18605369.18</v>
      </c>
      <c r="BW67" s="174">
        <v>121432</v>
      </c>
      <c r="BX67" s="176">
        <v>352979.5</v>
      </c>
      <c r="BY67" s="176">
        <v>3940973.25</v>
      </c>
      <c r="BZ67" s="174">
        <v>536868.80000000005</v>
      </c>
      <c r="CA67" s="174">
        <v>339539.5</v>
      </c>
      <c r="CB67" s="176">
        <v>1048976.6499999999</v>
      </c>
      <c r="CC67" s="176">
        <v>11996284.25</v>
      </c>
      <c r="CD67" s="174">
        <v>5633493.5</v>
      </c>
      <c r="CE67" s="174">
        <v>1178472.1299999999</v>
      </c>
      <c r="CF67" s="176">
        <v>3554522.25</v>
      </c>
      <c r="CG67" s="174">
        <v>1157427.25</v>
      </c>
      <c r="CH67" s="174">
        <v>166068</v>
      </c>
      <c r="CI67" s="176">
        <v>126686.25</v>
      </c>
      <c r="CJ67" s="176">
        <v>1284216.3500000001</v>
      </c>
      <c r="CK67" s="176">
        <v>14443088.960000001</v>
      </c>
      <c r="CL67" s="174">
        <v>178630.46</v>
      </c>
      <c r="CM67" s="176">
        <v>474819.64</v>
      </c>
    </row>
    <row r="68" spans="1:91" ht="24.6">
      <c r="A68" s="111">
        <v>2</v>
      </c>
      <c r="B68" s="191" t="s">
        <v>778</v>
      </c>
      <c r="C68" s="121" t="s">
        <v>409</v>
      </c>
      <c r="D68" s="174">
        <v>6280930</v>
      </c>
      <c r="E68" s="174">
        <v>209738.5</v>
      </c>
      <c r="F68" s="174">
        <v>47885</v>
      </c>
      <c r="G68" s="174">
        <v>54518.93</v>
      </c>
      <c r="H68" s="174">
        <v>18139.84</v>
      </c>
      <c r="I68" s="174">
        <v>124811</v>
      </c>
      <c r="J68" s="174">
        <v>136985.54999999999</v>
      </c>
      <c r="K68" s="174">
        <v>1540668.79</v>
      </c>
      <c r="L68" s="174">
        <v>122188.59</v>
      </c>
      <c r="M68" s="174">
        <v>96693.759999999995</v>
      </c>
      <c r="N68" s="174">
        <v>159620.49</v>
      </c>
      <c r="O68" s="174">
        <v>35702.76</v>
      </c>
      <c r="P68" s="174">
        <v>18146921.550000001</v>
      </c>
      <c r="Q68" s="174">
        <v>82487</v>
      </c>
      <c r="R68" s="174">
        <v>1075507</v>
      </c>
      <c r="S68" s="174">
        <v>669261.31000000006</v>
      </c>
      <c r="T68" s="174">
        <v>78093.75</v>
      </c>
      <c r="U68" s="174">
        <v>53739.1</v>
      </c>
      <c r="V68" s="174">
        <v>37879.67</v>
      </c>
      <c r="W68" s="174">
        <v>22633</v>
      </c>
      <c r="X68" s="174">
        <v>33084617.780000001</v>
      </c>
      <c r="Y68" s="174">
        <v>51648.75</v>
      </c>
      <c r="Z68" s="174">
        <v>247989.29</v>
      </c>
      <c r="AA68" s="174">
        <v>122273</v>
      </c>
      <c r="AB68" s="174">
        <v>19442</v>
      </c>
      <c r="AC68" s="174">
        <v>87247</v>
      </c>
      <c r="AD68" s="174">
        <v>79807</v>
      </c>
      <c r="AE68" s="174">
        <v>118440.76</v>
      </c>
      <c r="AF68" s="174">
        <v>149733.04</v>
      </c>
      <c r="AG68" s="174">
        <v>98735.94</v>
      </c>
      <c r="AH68" s="174">
        <v>100566.06</v>
      </c>
      <c r="AI68" s="174">
        <v>1673213.92</v>
      </c>
      <c r="AJ68" s="174">
        <v>69786.880000000005</v>
      </c>
      <c r="AK68" s="174">
        <v>155429.28</v>
      </c>
      <c r="AL68" s="174">
        <v>54402371.689999998</v>
      </c>
      <c r="AM68" s="174">
        <v>152955</v>
      </c>
      <c r="AN68" s="174">
        <v>1170137.3</v>
      </c>
      <c r="AO68" s="174">
        <v>29666589.66</v>
      </c>
      <c r="AP68" s="174">
        <v>2607231.9300000002</v>
      </c>
      <c r="AQ68" s="174">
        <v>156268.26</v>
      </c>
      <c r="AR68" s="174">
        <v>130322.22</v>
      </c>
      <c r="AS68" s="174">
        <v>15491313.560000001</v>
      </c>
      <c r="AT68" s="174">
        <v>170832.81</v>
      </c>
      <c r="AU68" s="174">
        <v>114599.01</v>
      </c>
      <c r="AV68" s="174">
        <v>2083653.91</v>
      </c>
      <c r="AW68" s="174">
        <v>108557</v>
      </c>
      <c r="AX68" s="174">
        <v>43758.94</v>
      </c>
      <c r="AY68" s="174">
        <v>16377.06</v>
      </c>
      <c r="AZ68" s="174">
        <v>179732</v>
      </c>
      <c r="BA68" s="174">
        <v>37740</v>
      </c>
      <c r="BB68" s="174">
        <v>8987105.5299999993</v>
      </c>
      <c r="BC68" s="174">
        <v>730802.62</v>
      </c>
      <c r="BD68" s="174">
        <v>64014926.990000002</v>
      </c>
      <c r="BE68" s="174">
        <v>1009952</v>
      </c>
      <c r="BF68" s="174">
        <v>46641.5</v>
      </c>
      <c r="BG68" s="174">
        <v>36494.44</v>
      </c>
      <c r="BH68" s="174">
        <v>42869073.579999998</v>
      </c>
      <c r="BI68" s="174">
        <v>33964</v>
      </c>
      <c r="BJ68" s="174">
        <v>19981</v>
      </c>
      <c r="BK68" s="174">
        <v>71490.929999999993</v>
      </c>
      <c r="BL68" s="174">
        <v>92666</v>
      </c>
      <c r="BM68" s="174">
        <v>43958910.890000001</v>
      </c>
      <c r="BN68" s="174">
        <v>84449</v>
      </c>
      <c r="BO68" s="174">
        <v>83149.350000000006</v>
      </c>
      <c r="BP68" s="174">
        <v>232341.45</v>
      </c>
      <c r="BQ68" s="174">
        <v>146357</v>
      </c>
      <c r="BR68" s="174">
        <v>3995328.64</v>
      </c>
      <c r="BS68" s="174">
        <v>126725380.56</v>
      </c>
      <c r="BT68" s="174">
        <v>62389.599999999999</v>
      </c>
      <c r="BU68" s="174">
        <v>93355.12</v>
      </c>
      <c r="BV68" s="174">
        <v>10425759.890000001</v>
      </c>
      <c r="BW68" s="174"/>
      <c r="BX68" s="174">
        <v>254555.36</v>
      </c>
      <c r="BY68" s="174">
        <v>5915455.4000000004</v>
      </c>
      <c r="BZ68" s="174">
        <v>58637.919999999998</v>
      </c>
      <c r="CA68" s="174">
        <v>58162</v>
      </c>
      <c r="CB68" s="174">
        <v>145707.9</v>
      </c>
      <c r="CC68" s="174">
        <v>145172.76</v>
      </c>
      <c r="CD68" s="174">
        <v>3432949.52</v>
      </c>
      <c r="CE68" s="174">
        <v>195822.48</v>
      </c>
      <c r="CF68" s="174">
        <v>767195.51</v>
      </c>
      <c r="CG68" s="174">
        <v>183497.5</v>
      </c>
      <c r="CH68" s="176">
        <v>58468</v>
      </c>
      <c r="CI68" s="174"/>
      <c r="CJ68" s="174">
        <v>53492</v>
      </c>
      <c r="CK68" s="174">
        <v>4833985.8899999997</v>
      </c>
      <c r="CL68" s="174">
        <v>34488</v>
      </c>
      <c r="CM68" s="174">
        <v>46665.11</v>
      </c>
    </row>
    <row r="69" spans="1:91" ht="49.2">
      <c r="A69" s="111">
        <v>2</v>
      </c>
      <c r="B69" s="191" t="s">
        <v>779</v>
      </c>
      <c r="C69" s="121" t="s">
        <v>1207</v>
      </c>
      <c r="D69" s="174">
        <v>-4329672.22</v>
      </c>
      <c r="E69" s="174">
        <v>-25678.720000000001</v>
      </c>
      <c r="F69" s="174"/>
      <c r="G69" s="174"/>
      <c r="H69" s="174"/>
      <c r="I69" s="174"/>
      <c r="J69" s="174"/>
      <c r="K69" s="174">
        <v>-612966.24</v>
      </c>
      <c r="L69" s="174"/>
      <c r="M69" s="174"/>
      <c r="N69" s="174"/>
      <c r="O69" s="174"/>
      <c r="P69" s="174">
        <v>-1889989.16</v>
      </c>
      <c r="Q69" s="174"/>
      <c r="R69" s="174">
        <v>-5699.97</v>
      </c>
      <c r="S69" s="174"/>
      <c r="T69" s="174"/>
      <c r="U69" s="174"/>
      <c r="V69" s="174"/>
      <c r="W69" s="174"/>
      <c r="X69" s="174">
        <v>-15703169.539999999</v>
      </c>
      <c r="Y69" s="174">
        <v>-509.66</v>
      </c>
      <c r="Z69" s="174"/>
      <c r="AA69" s="174"/>
      <c r="AB69" s="174"/>
      <c r="AC69" s="174"/>
      <c r="AD69" s="174">
        <v>-7109.08</v>
      </c>
      <c r="AE69" s="174"/>
      <c r="AF69" s="174"/>
      <c r="AG69" s="174"/>
      <c r="AH69" s="174"/>
      <c r="AI69" s="174">
        <v>-676952.17</v>
      </c>
      <c r="AJ69" s="174"/>
      <c r="AK69" s="174"/>
      <c r="AL69" s="174">
        <v>-6412967.6600000001</v>
      </c>
      <c r="AM69" s="174">
        <v>-33371.15</v>
      </c>
      <c r="AN69" s="174">
        <v>-428374.58</v>
      </c>
      <c r="AO69" s="174">
        <v>-6268538.5899999999</v>
      </c>
      <c r="AP69" s="174"/>
      <c r="AQ69" s="174">
        <v>-11608.46</v>
      </c>
      <c r="AR69" s="174">
        <v>-27276.89</v>
      </c>
      <c r="AS69" s="174">
        <v>-1249559</v>
      </c>
      <c r="AT69" s="174">
        <v>-1297398.1599999999</v>
      </c>
      <c r="AU69" s="174"/>
      <c r="AV69" s="174">
        <v>-293698.02</v>
      </c>
      <c r="AW69" s="174"/>
      <c r="AX69" s="174"/>
      <c r="AY69" s="174"/>
      <c r="AZ69" s="174">
        <v>-37314.53</v>
      </c>
      <c r="BA69" s="174"/>
      <c r="BB69" s="174">
        <v>-806898.86</v>
      </c>
      <c r="BC69" s="174">
        <v>-1857.72</v>
      </c>
      <c r="BD69" s="174">
        <v>-24199745.539999999</v>
      </c>
      <c r="BE69" s="174">
        <v>-200837.28</v>
      </c>
      <c r="BF69" s="174">
        <v>-4693.53</v>
      </c>
      <c r="BG69" s="174"/>
      <c r="BH69" s="174">
        <v>-25311536.539999999</v>
      </c>
      <c r="BI69" s="174"/>
      <c r="BJ69" s="174"/>
      <c r="BK69" s="174">
        <v>-1175.57</v>
      </c>
      <c r="BL69" s="174"/>
      <c r="BM69" s="174">
        <v>-17752350.890000001</v>
      </c>
      <c r="BN69" s="174">
        <v>-2064.16</v>
      </c>
      <c r="BO69" s="174"/>
      <c r="BP69" s="174">
        <v>-4452.96</v>
      </c>
      <c r="BQ69" s="174"/>
      <c r="BR69" s="174">
        <v>-1408328.8</v>
      </c>
      <c r="BS69" s="174">
        <v>-18832879.079999998</v>
      </c>
      <c r="BT69" s="174">
        <v>-16061.49</v>
      </c>
      <c r="BU69" s="174"/>
      <c r="BV69" s="174">
        <v>-2486787.7599999998</v>
      </c>
      <c r="BW69" s="174">
        <v>-29482</v>
      </c>
      <c r="BX69" s="174">
        <v>-217670.15</v>
      </c>
      <c r="BY69" s="174">
        <v>-1392033.34</v>
      </c>
      <c r="BZ69" s="174"/>
      <c r="CA69" s="174"/>
      <c r="CB69" s="174"/>
      <c r="CC69" s="174">
        <v>-2101032.12</v>
      </c>
      <c r="CD69" s="174">
        <v>-352801.71</v>
      </c>
      <c r="CE69" s="174"/>
      <c r="CF69" s="174">
        <v>-2867.06</v>
      </c>
      <c r="CG69" s="174">
        <v>-27473.08</v>
      </c>
      <c r="CH69" s="174"/>
      <c r="CI69" s="174"/>
      <c r="CJ69" s="174"/>
      <c r="CK69" s="174">
        <v>-551036.07999999996</v>
      </c>
      <c r="CL69" s="174"/>
      <c r="CM69" s="174">
        <v>-55408.76</v>
      </c>
    </row>
    <row r="70" spans="1:91" ht="49.2">
      <c r="A70" s="111">
        <v>2</v>
      </c>
      <c r="B70" s="191" t="s">
        <v>780</v>
      </c>
      <c r="C70" s="124" t="s">
        <v>1208</v>
      </c>
      <c r="D70" s="174">
        <v>1661604.19</v>
      </c>
      <c r="E70" s="174">
        <v>60922.02</v>
      </c>
      <c r="F70" s="174">
        <v>3842.57</v>
      </c>
      <c r="G70" s="174"/>
      <c r="H70" s="174"/>
      <c r="I70" s="174">
        <v>299595.38</v>
      </c>
      <c r="J70" s="174"/>
      <c r="K70" s="174">
        <v>193258.34</v>
      </c>
      <c r="L70" s="174"/>
      <c r="M70" s="174"/>
      <c r="N70" s="174">
        <v>5888.05</v>
      </c>
      <c r="O70" s="174"/>
      <c r="P70" s="174">
        <v>110612.97</v>
      </c>
      <c r="Q70" s="174"/>
      <c r="R70" s="174">
        <v>501.37</v>
      </c>
      <c r="S70" s="174"/>
      <c r="T70" s="174"/>
      <c r="U70" s="174"/>
      <c r="V70" s="174"/>
      <c r="W70" s="174">
        <v>2578.94</v>
      </c>
      <c r="X70" s="174">
        <v>74248.27</v>
      </c>
      <c r="Y70" s="174"/>
      <c r="Z70" s="174"/>
      <c r="AA70" s="174"/>
      <c r="AB70" s="174"/>
      <c r="AC70" s="174">
        <v>425.48</v>
      </c>
      <c r="AD70" s="174">
        <v>17608</v>
      </c>
      <c r="AE70" s="174"/>
      <c r="AF70" s="174"/>
      <c r="AG70" s="174"/>
      <c r="AH70" s="174"/>
      <c r="AI70" s="174"/>
      <c r="AJ70" s="174"/>
      <c r="AK70" s="174">
        <v>13468.97</v>
      </c>
      <c r="AL70" s="174">
        <v>350592.37</v>
      </c>
      <c r="AM70" s="174">
        <v>21636.99</v>
      </c>
      <c r="AN70" s="174">
        <v>196521.89</v>
      </c>
      <c r="AO70" s="174"/>
      <c r="AP70" s="174"/>
      <c r="AQ70" s="174"/>
      <c r="AR70" s="174">
        <v>10591.12</v>
      </c>
      <c r="AS70" s="174">
        <v>3806593.85</v>
      </c>
      <c r="AT70" s="174"/>
      <c r="AU70" s="174">
        <v>521.99</v>
      </c>
      <c r="AV70" s="174">
        <v>19056.77</v>
      </c>
      <c r="AW70" s="174">
        <v>10117.14</v>
      </c>
      <c r="AX70" s="174"/>
      <c r="AY70" s="174"/>
      <c r="AZ70" s="174">
        <v>9317.64</v>
      </c>
      <c r="BA70" s="174"/>
      <c r="BB70" s="174">
        <v>51105.51</v>
      </c>
      <c r="BC70" s="174">
        <v>1454.67</v>
      </c>
      <c r="BD70" s="174">
        <v>10863.76</v>
      </c>
      <c r="BE70" s="174">
        <v>254445.63</v>
      </c>
      <c r="BF70" s="174">
        <v>4193.82</v>
      </c>
      <c r="BG70" s="174"/>
      <c r="BH70" s="174">
        <v>93225.08</v>
      </c>
      <c r="BI70" s="174"/>
      <c r="BJ70" s="174"/>
      <c r="BK70" s="174"/>
      <c r="BL70" s="174"/>
      <c r="BM70" s="174">
        <v>136778.62</v>
      </c>
      <c r="BN70" s="174">
        <v>7723.42</v>
      </c>
      <c r="BO70" s="174">
        <v>1125.0899999999999</v>
      </c>
      <c r="BP70" s="174">
        <v>841.93</v>
      </c>
      <c r="BQ70" s="174"/>
      <c r="BR70" s="174">
        <v>2537.25</v>
      </c>
      <c r="BS70" s="174">
        <v>112731.61</v>
      </c>
      <c r="BT70" s="174">
        <v>6417.22</v>
      </c>
      <c r="BU70" s="174"/>
      <c r="BV70" s="174">
        <v>666289.53</v>
      </c>
      <c r="BW70" s="174"/>
      <c r="BX70" s="174"/>
      <c r="BY70" s="174">
        <v>37726.36</v>
      </c>
      <c r="BZ70" s="174"/>
      <c r="CA70" s="174"/>
      <c r="CB70" s="174"/>
      <c r="CC70" s="174"/>
      <c r="CD70" s="174">
        <v>171891.12</v>
      </c>
      <c r="CE70" s="174"/>
      <c r="CF70" s="174">
        <v>95967.32</v>
      </c>
      <c r="CG70" s="174">
        <v>33260.559999999998</v>
      </c>
      <c r="CH70" s="174"/>
      <c r="CI70" s="174">
        <v>1344.5</v>
      </c>
      <c r="CJ70" s="174"/>
      <c r="CK70" s="174">
        <v>39000</v>
      </c>
      <c r="CL70" s="174"/>
      <c r="CM70" s="174"/>
    </row>
    <row r="71" spans="1:91" ht="24.6">
      <c r="A71" s="111">
        <v>3</v>
      </c>
      <c r="B71" s="191" t="s">
        <v>781</v>
      </c>
      <c r="C71" s="124" t="s">
        <v>1209</v>
      </c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  <c r="AJ71" s="174"/>
      <c r="AK71" s="174"/>
      <c r="AL71" s="174">
        <v>793200</v>
      </c>
      <c r="AM71" s="174"/>
      <c r="AN71" s="174"/>
      <c r="AO71" s="174"/>
      <c r="AP71" s="174"/>
      <c r="AQ71" s="174"/>
      <c r="AR71" s="174"/>
      <c r="AS71" s="174"/>
      <c r="AT71" s="174"/>
      <c r="AU71" s="174"/>
      <c r="AV71" s="174"/>
      <c r="AW71" s="174"/>
      <c r="AX71" s="174"/>
      <c r="AY71" s="174"/>
      <c r="AZ71" s="174"/>
      <c r="BA71" s="174"/>
      <c r="BB71" s="174"/>
      <c r="BC71" s="174"/>
      <c r="BD71" s="174"/>
      <c r="BE71" s="174"/>
      <c r="BF71" s="174"/>
      <c r="BG71" s="174"/>
      <c r="BH71" s="174"/>
      <c r="BI71" s="174"/>
      <c r="BJ71" s="174"/>
      <c r="BK71" s="174"/>
      <c r="BL71" s="174"/>
      <c r="BM71" s="174"/>
      <c r="BN71" s="174"/>
      <c r="BO71" s="174"/>
      <c r="BP71" s="174"/>
      <c r="BQ71" s="174"/>
      <c r="BR71" s="174"/>
      <c r="BS71" s="174"/>
      <c r="BT71" s="174"/>
      <c r="BU71" s="174"/>
      <c r="BV71" s="174"/>
      <c r="BW71" s="174"/>
      <c r="BX71" s="174"/>
      <c r="BY71" s="174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>
        <v>181722.8</v>
      </c>
      <c r="CJ71" s="174"/>
      <c r="CK71" s="174"/>
      <c r="CL71" s="174"/>
      <c r="CM71" s="174"/>
    </row>
    <row r="72" spans="1:91" ht="24.6">
      <c r="A72" s="111">
        <v>2</v>
      </c>
      <c r="B72" s="191" t="s">
        <v>782</v>
      </c>
      <c r="C72" s="125" t="s">
        <v>410</v>
      </c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4"/>
      <c r="AS72" s="174"/>
      <c r="AT72" s="174"/>
      <c r="AU72" s="174"/>
      <c r="AV72" s="174"/>
      <c r="AW72" s="174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4"/>
      <c r="BI72" s="174"/>
      <c r="BJ72" s="174"/>
      <c r="BK72" s="174"/>
      <c r="BL72" s="174"/>
      <c r="BM72" s="174"/>
      <c r="BN72" s="174"/>
      <c r="BO72" s="174"/>
      <c r="BP72" s="174"/>
      <c r="BQ72" s="174"/>
      <c r="BR72" s="174"/>
      <c r="BS72" s="174"/>
      <c r="BT72" s="174"/>
      <c r="BU72" s="174"/>
      <c r="BV72" s="176"/>
      <c r="BW72" s="174"/>
      <c r="BX72" s="174"/>
      <c r="BY72" s="174"/>
      <c r="BZ72" s="174"/>
      <c r="CA72" s="174"/>
      <c r="CB72" s="174"/>
      <c r="CC72" s="174"/>
      <c r="CD72" s="176"/>
      <c r="CE72" s="174"/>
      <c r="CF72" s="174"/>
      <c r="CG72" s="174"/>
      <c r="CH72" s="174"/>
      <c r="CI72" s="174"/>
      <c r="CJ72" s="174"/>
      <c r="CK72" s="174"/>
      <c r="CL72" s="174"/>
      <c r="CM72" s="174"/>
    </row>
    <row r="73" spans="1:91" ht="24.6">
      <c r="A73" s="111">
        <v>1</v>
      </c>
      <c r="B73" s="191" t="s">
        <v>783</v>
      </c>
      <c r="C73" s="124" t="s">
        <v>411</v>
      </c>
      <c r="D73" s="174">
        <v>0</v>
      </c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>
        <v>0</v>
      </c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4"/>
      <c r="AP73" s="174"/>
      <c r="AQ73" s="174"/>
      <c r="AR73" s="174"/>
      <c r="AS73" s="174">
        <v>-2294098.6800000002</v>
      </c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>
        <v>0</v>
      </c>
      <c r="BF73" s="174"/>
      <c r="BG73" s="174"/>
      <c r="BH73" s="174">
        <v>0</v>
      </c>
      <c r="BI73" s="174"/>
      <c r="BJ73" s="174"/>
      <c r="BK73" s="174"/>
      <c r="BL73" s="174"/>
      <c r="BM73" s="174"/>
      <c r="BN73" s="174"/>
      <c r="BO73" s="174"/>
      <c r="BP73" s="174"/>
      <c r="BQ73" s="174"/>
      <c r="BR73" s="174"/>
      <c r="BS73" s="176">
        <v>0</v>
      </c>
      <c r="BT73" s="176"/>
      <c r="BU73" s="176"/>
      <c r="BV73" s="176">
        <v>-5959813.6299999999</v>
      </c>
      <c r="BW73" s="174"/>
      <c r="BX73" s="176"/>
      <c r="BY73" s="174"/>
      <c r="BZ73" s="174"/>
      <c r="CA73" s="174"/>
      <c r="CB73" s="176">
        <v>0</v>
      </c>
      <c r="CC73" s="176"/>
      <c r="CD73" s="174">
        <v>-3160460.19</v>
      </c>
      <c r="CE73" s="176">
        <v>-1782123.55</v>
      </c>
      <c r="CF73" s="176"/>
      <c r="CG73" s="174"/>
      <c r="CH73" s="174"/>
      <c r="CI73" s="176">
        <v>-2069077.65</v>
      </c>
      <c r="CJ73" s="176"/>
      <c r="CK73" s="176"/>
      <c r="CL73" s="176">
        <v>-543863.25</v>
      </c>
      <c r="CM73" s="174">
        <v>-190483.97</v>
      </c>
    </row>
    <row r="74" spans="1:91" ht="49.2">
      <c r="A74" s="111">
        <v>2</v>
      </c>
      <c r="B74" s="191" t="s">
        <v>784</v>
      </c>
      <c r="C74" s="126" t="s">
        <v>1210</v>
      </c>
      <c r="D74" s="174">
        <v>-3076347.73</v>
      </c>
      <c r="E74" s="174">
        <v>-340842.92</v>
      </c>
      <c r="F74" s="174">
        <v>-53878.25</v>
      </c>
      <c r="G74" s="174"/>
      <c r="H74" s="174">
        <v>-44686</v>
      </c>
      <c r="I74" s="174">
        <v>-526469.14</v>
      </c>
      <c r="J74" s="174">
        <v>-3878290.32</v>
      </c>
      <c r="K74" s="174"/>
      <c r="L74" s="174">
        <v>-286050.83</v>
      </c>
      <c r="M74" s="174"/>
      <c r="N74" s="174">
        <v>-2382454.12</v>
      </c>
      <c r="O74" s="174">
        <v>-3205.75</v>
      </c>
      <c r="P74" s="174">
        <v>-1103991.42</v>
      </c>
      <c r="Q74" s="174">
        <v>-168466.05</v>
      </c>
      <c r="R74" s="174">
        <v>-1200516.83</v>
      </c>
      <c r="S74" s="174"/>
      <c r="T74" s="174">
        <v>-835229.03</v>
      </c>
      <c r="U74" s="174">
        <v>-59622.239999999998</v>
      </c>
      <c r="V74" s="174">
        <v>-49267.49</v>
      </c>
      <c r="W74" s="174">
        <v>-229624.5</v>
      </c>
      <c r="X74" s="174">
        <v>-19644048.93</v>
      </c>
      <c r="Y74" s="174">
        <v>-192962.61</v>
      </c>
      <c r="Z74" s="174">
        <v>-206185.12</v>
      </c>
      <c r="AA74" s="174">
        <v>-582291.49</v>
      </c>
      <c r="AB74" s="174"/>
      <c r="AC74" s="174">
        <v>-129846.97</v>
      </c>
      <c r="AD74" s="174"/>
      <c r="AE74" s="174">
        <v>-10207</v>
      </c>
      <c r="AF74" s="174"/>
      <c r="AG74" s="174"/>
      <c r="AH74" s="174">
        <v>-132333.95000000001</v>
      </c>
      <c r="AI74" s="174">
        <v>-85136.47</v>
      </c>
      <c r="AJ74" s="174">
        <v>-403001.67</v>
      </c>
      <c r="AK74" s="174">
        <v>-134640.6</v>
      </c>
      <c r="AL74" s="174">
        <v>-24976807.34</v>
      </c>
      <c r="AM74" s="174"/>
      <c r="AN74" s="174"/>
      <c r="AO74" s="174">
        <v>-3076830.61</v>
      </c>
      <c r="AP74" s="174">
        <v>-3879079.45</v>
      </c>
      <c r="AQ74" s="174">
        <v>-164922.85999999999</v>
      </c>
      <c r="AR74" s="174">
        <v>-3526.25</v>
      </c>
      <c r="AS74" s="174"/>
      <c r="AT74" s="174">
        <v>-178464.27</v>
      </c>
      <c r="AU74" s="174">
        <v>-1444540.15</v>
      </c>
      <c r="AV74" s="174">
        <v>-363744.11</v>
      </c>
      <c r="AW74" s="174">
        <v>-51720.98</v>
      </c>
      <c r="AX74" s="174">
        <v>-79397.98</v>
      </c>
      <c r="AY74" s="174"/>
      <c r="AZ74" s="174">
        <v>-431612.8</v>
      </c>
      <c r="BA74" s="174">
        <v>-57802.75</v>
      </c>
      <c r="BB74" s="174">
        <v>-553292.49</v>
      </c>
      <c r="BC74" s="174">
        <v>-53150.080000000002</v>
      </c>
      <c r="BD74" s="174">
        <v>-14774690.52</v>
      </c>
      <c r="BE74" s="174">
        <v>-360218.34</v>
      </c>
      <c r="BF74" s="174">
        <v>-66358.990000000005</v>
      </c>
      <c r="BG74" s="174">
        <v>-105926.11</v>
      </c>
      <c r="BH74" s="174">
        <v>-11940540.060000001</v>
      </c>
      <c r="BI74" s="174">
        <v>-148720</v>
      </c>
      <c r="BJ74" s="174">
        <v>-552588.55000000005</v>
      </c>
      <c r="BK74" s="174">
        <v>-681955.73</v>
      </c>
      <c r="BL74" s="174"/>
      <c r="BM74" s="174">
        <v>-16025105.279999999</v>
      </c>
      <c r="BN74" s="174">
        <v>-662040.87</v>
      </c>
      <c r="BO74" s="174">
        <v>-216741.77</v>
      </c>
      <c r="BP74" s="174">
        <v>-1165</v>
      </c>
      <c r="BQ74" s="174">
        <v>-123599.56</v>
      </c>
      <c r="BR74" s="174">
        <v>-194624.98</v>
      </c>
      <c r="BS74" s="176">
        <v>-23779178.989999998</v>
      </c>
      <c r="BT74" s="176">
        <v>-424634.72</v>
      </c>
      <c r="BU74" s="176">
        <v>-356713.84</v>
      </c>
      <c r="BV74" s="174">
        <v>-410</v>
      </c>
      <c r="BW74" s="174">
        <v>-382.5</v>
      </c>
      <c r="BX74" s="174"/>
      <c r="BY74" s="174">
        <v>-711232.35</v>
      </c>
      <c r="BZ74" s="174">
        <v>-73659.55</v>
      </c>
      <c r="CA74" s="174"/>
      <c r="CB74" s="174">
        <v>-96048.37</v>
      </c>
      <c r="CC74" s="174"/>
      <c r="CD74" s="174">
        <v>-751464.25</v>
      </c>
      <c r="CE74" s="176">
        <v>-739988.6</v>
      </c>
      <c r="CF74" s="176">
        <v>-293161.96999999997</v>
      </c>
      <c r="CG74" s="174">
        <v>-41337.360000000001</v>
      </c>
      <c r="CH74" s="174"/>
      <c r="CI74" s="174">
        <v>-46877.29</v>
      </c>
      <c r="CJ74" s="174">
        <v>-73583.360000000001</v>
      </c>
      <c r="CK74" s="174">
        <v>-2210367.6</v>
      </c>
      <c r="CL74" s="174"/>
      <c r="CM74" s="174"/>
    </row>
    <row r="75" spans="1:91" ht="49.2">
      <c r="A75" s="111">
        <v>2</v>
      </c>
      <c r="B75" s="191" t="s">
        <v>785</v>
      </c>
      <c r="C75" s="124" t="s">
        <v>1211</v>
      </c>
      <c r="D75" s="174">
        <v>3485</v>
      </c>
      <c r="E75" s="174"/>
      <c r="F75" s="174">
        <v>15427.75</v>
      </c>
      <c r="G75" s="174"/>
      <c r="H75" s="174">
        <v>2425.5</v>
      </c>
      <c r="I75" s="174"/>
      <c r="J75" s="174">
        <v>9195.65</v>
      </c>
      <c r="K75" s="174"/>
      <c r="L75" s="174">
        <v>5066.5</v>
      </c>
      <c r="M75" s="174"/>
      <c r="N75" s="174">
        <v>445807.63</v>
      </c>
      <c r="O75" s="174">
        <v>345944.75</v>
      </c>
      <c r="P75" s="174">
        <v>611724.21</v>
      </c>
      <c r="Q75" s="174">
        <v>3978.76</v>
      </c>
      <c r="R75" s="174">
        <v>122365</v>
      </c>
      <c r="S75" s="174"/>
      <c r="T75" s="174">
        <v>11687.5</v>
      </c>
      <c r="U75" s="174">
        <v>3617.5</v>
      </c>
      <c r="V75" s="174">
        <v>259.5</v>
      </c>
      <c r="W75" s="174">
        <v>857.5</v>
      </c>
      <c r="X75" s="174">
        <v>251462.54</v>
      </c>
      <c r="Y75" s="174">
        <v>5291.75</v>
      </c>
      <c r="Z75" s="174">
        <v>300090.5</v>
      </c>
      <c r="AA75" s="174"/>
      <c r="AB75" s="174"/>
      <c r="AC75" s="174">
        <v>1830.25</v>
      </c>
      <c r="AD75" s="174">
        <v>110100.5</v>
      </c>
      <c r="AE75" s="174"/>
      <c r="AF75" s="174"/>
      <c r="AG75" s="174"/>
      <c r="AH75" s="174">
        <v>45408.2</v>
      </c>
      <c r="AI75" s="174">
        <v>16127.53</v>
      </c>
      <c r="AJ75" s="174">
        <v>52697</v>
      </c>
      <c r="AK75" s="174">
        <v>19</v>
      </c>
      <c r="AL75" s="174">
        <v>477929.3</v>
      </c>
      <c r="AM75" s="174"/>
      <c r="AN75" s="174"/>
      <c r="AO75" s="174">
        <v>3571</v>
      </c>
      <c r="AP75" s="174"/>
      <c r="AQ75" s="174"/>
      <c r="AR75" s="174">
        <v>357</v>
      </c>
      <c r="AS75" s="174">
        <v>5797.5</v>
      </c>
      <c r="AT75" s="174">
        <v>39607.5</v>
      </c>
      <c r="AU75" s="174">
        <v>12242.8</v>
      </c>
      <c r="AV75" s="174">
        <v>35385.5</v>
      </c>
      <c r="AW75" s="174"/>
      <c r="AX75" s="174"/>
      <c r="AY75" s="174"/>
      <c r="AZ75" s="174">
        <v>44864.15</v>
      </c>
      <c r="BA75" s="174"/>
      <c r="BB75" s="174">
        <v>107710.5</v>
      </c>
      <c r="BC75" s="174"/>
      <c r="BD75" s="174">
        <v>367559.81</v>
      </c>
      <c r="BE75" s="174">
        <v>26560</v>
      </c>
      <c r="BF75" s="174">
        <v>11611.75</v>
      </c>
      <c r="BG75" s="174"/>
      <c r="BH75" s="174">
        <v>136674</v>
      </c>
      <c r="BI75" s="174"/>
      <c r="BJ75" s="174">
        <v>3203.15</v>
      </c>
      <c r="BK75" s="174">
        <v>982.25</v>
      </c>
      <c r="BL75" s="174"/>
      <c r="BM75" s="174">
        <v>726888.01</v>
      </c>
      <c r="BN75" s="174">
        <v>37648.75</v>
      </c>
      <c r="BO75" s="174">
        <v>13588.3</v>
      </c>
      <c r="BP75" s="174"/>
      <c r="BQ75" s="174">
        <v>28322.48</v>
      </c>
      <c r="BR75" s="174">
        <v>2212.5</v>
      </c>
      <c r="BS75" s="176">
        <v>550884.88</v>
      </c>
      <c r="BT75" s="176">
        <v>4282</v>
      </c>
      <c r="BU75" s="176">
        <v>3078.96</v>
      </c>
      <c r="BV75" s="174">
        <v>10990.01</v>
      </c>
      <c r="BW75" s="174"/>
      <c r="BX75" s="176"/>
      <c r="BY75" s="174">
        <v>33629</v>
      </c>
      <c r="BZ75" s="174">
        <v>5029.75</v>
      </c>
      <c r="CA75" s="174"/>
      <c r="CB75" s="176">
        <v>448</v>
      </c>
      <c r="CC75" s="176"/>
      <c r="CD75" s="174">
        <v>8946.5</v>
      </c>
      <c r="CE75" s="174">
        <v>3792.05</v>
      </c>
      <c r="CF75" s="176">
        <v>63133.75</v>
      </c>
      <c r="CG75" s="174">
        <v>1755.25</v>
      </c>
      <c r="CH75" s="174"/>
      <c r="CI75" s="176"/>
      <c r="CJ75" s="176"/>
      <c r="CK75" s="176">
        <v>40928.58</v>
      </c>
      <c r="CL75" s="174"/>
      <c r="CM75" s="174"/>
    </row>
    <row r="76" spans="1:91" ht="24.6">
      <c r="A76" s="111">
        <v>2</v>
      </c>
      <c r="B76" s="191" t="s">
        <v>786</v>
      </c>
      <c r="C76" s="124" t="s">
        <v>412</v>
      </c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>
        <v>20893.5</v>
      </c>
      <c r="Q76" s="174"/>
      <c r="R76" s="174">
        <v>438569.25</v>
      </c>
      <c r="S76" s="174">
        <v>110664.09</v>
      </c>
      <c r="T76" s="174"/>
      <c r="U76" s="174"/>
      <c r="V76" s="174"/>
      <c r="W76" s="174"/>
      <c r="X76" s="174">
        <v>115</v>
      </c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>
        <v>1517695.75</v>
      </c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4"/>
      <c r="AZ76" s="174"/>
      <c r="BA76" s="174"/>
      <c r="BB76" s="174"/>
      <c r="BC76" s="174"/>
      <c r="BD76" s="174">
        <v>268282</v>
      </c>
      <c r="BE76" s="174"/>
      <c r="BF76" s="174"/>
      <c r="BG76" s="174"/>
      <c r="BH76" s="174">
        <v>12507</v>
      </c>
      <c r="BI76" s="174"/>
      <c r="BJ76" s="174"/>
      <c r="BK76" s="174"/>
      <c r="BL76" s="174"/>
      <c r="BM76" s="174"/>
      <c r="BN76" s="174"/>
      <c r="BO76" s="174"/>
      <c r="BP76" s="174"/>
      <c r="BQ76" s="174"/>
      <c r="BR76" s="174"/>
      <c r="BS76" s="176">
        <v>4212291.25</v>
      </c>
      <c r="BT76" s="176"/>
      <c r="BU76" s="174"/>
      <c r="BV76" s="174"/>
      <c r="BW76" s="174"/>
      <c r="BX76" s="174"/>
      <c r="BY76" s="174"/>
      <c r="BZ76" s="174">
        <v>4038</v>
      </c>
      <c r="CA76" s="174"/>
      <c r="CB76" s="174"/>
      <c r="CC76" s="174"/>
      <c r="CD76" s="174"/>
      <c r="CE76" s="174"/>
      <c r="CF76" s="176"/>
      <c r="CG76" s="174"/>
      <c r="CH76" s="174"/>
      <c r="CI76" s="174"/>
      <c r="CJ76" s="174"/>
      <c r="CK76" s="174"/>
      <c r="CL76" s="174"/>
      <c r="CM76" s="174"/>
    </row>
    <row r="77" spans="1:91" ht="24.6">
      <c r="A77" s="111">
        <v>1</v>
      </c>
      <c r="B77" s="191" t="s">
        <v>787</v>
      </c>
      <c r="C77" s="121" t="s">
        <v>413</v>
      </c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>
        <v>0</v>
      </c>
      <c r="AM77" s="174"/>
      <c r="AN77" s="174"/>
      <c r="AO77" s="174"/>
      <c r="AP77" s="174"/>
      <c r="AQ77" s="174"/>
      <c r="AR77" s="174"/>
      <c r="AS77" s="174">
        <v>0</v>
      </c>
      <c r="AT77" s="174"/>
      <c r="AU77" s="174"/>
      <c r="AV77" s="174"/>
      <c r="AW77" s="174"/>
      <c r="AX77" s="174"/>
      <c r="AY77" s="174"/>
      <c r="AZ77" s="174"/>
      <c r="BA77" s="174"/>
      <c r="BB77" s="174"/>
      <c r="BC77" s="174"/>
      <c r="BD77" s="174"/>
      <c r="BE77" s="174"/>
      <c r="BF77" s="174"/>
      <c r="BG77" s="174"/>
      <c r="BH77" s="174"/>
      <c r="BI77" s="174"/>
      <c r="BJ77" s="174"/>
      <c r="BK77" s="174"/>
      <c r="BL77" s="174"/>
      <c r="BM77" s="174"/>
      <c r="BN77" s="174"/>
      <c r="BO77" s="174"/>
      <c r="BP77" s="174"/>
      <c r="BQ77" s="174"/>
      <c r="BR77" s="174"/>
      <c r="BS77" s="174"/>
      <c r="BT77" s="174"/>
      <c r="BU77" s="174"/>
      <c r="BV77" s="174"/>
      <c r="BW77" s="174"/>
      <c r="BX77" s="174"/>
      <c r="BY77" s="174"/>
      <c r="BZ77" s="174"/>
      <c r="CA77" s="174"/>
      <c r="CB77" s="174"/>
      <c r="CC77" s="174"/>
      <c r="CD77" s="174"/>
      <c r="CE77" s="174"/>
      <c r="CF77" s="176"/>
      <c r="CG77" s="174"/>
      <c r="CH77" s="176"/>
      <c r="CI77" s="174"/>
      <c r="CJ77" s="174"/>
      <c r="CK77" s="174"/>
      <c r="CL77" s="174"/>
      <c r="CM77" s="174"/>
    </row>
    <row r="78" spans="1:91" ht="24.6">
      <c r="A78" s="111">
        <v>1</v>
      </c>
      <c r="B78" s="191" t="s">
        <v>788</v>
      </c>
      <c r="C78" s="120" t="s">
        <v>414</v>
      </c>
      <c r="D78" s="174">
        <v>-36788577</v>
      </c>
      <c r="E78" s="174">
        <v>-1114418</v>
      </c>
      <c r="F78" s="174">
        <v>-1491073</v>
      </c>
      <c r="G78" s="174">
        <v>-1811031</v>
      </c>
      <c r="H78" s="174">
        <v>-975680.07</v>
      </c>
      <c r="I78" s="174">
        <v>-2112902</v>
      </c>
      <c r="J78" s="174">
        <v>-2624010</v>
      </c>
      <c r="K78" s="174">
        <v>-3594167</v>
      </c>
      <c r="L78" s="174">
        <v>-1479850</v>
      </c>
      <c r="M78" s="174">
        <v>-1797455</v>
      </c>
      <c r="N78" s="174">
        <v>-9151822</v>
      </c>
      <c r="O78" s="174">
        <v>-909989</v>
      </c>
      <c r="P78" s="174">
        <v>-17551080</v>
      </c>
      <c r="Q78" s="174">
        <v>-1738951</v>
      </c>
      <c r="R78" s="174">
        <v>-2682934.6</v>
      </c>
      <c r="S78" s="174">
        <v>-4534494</v>
      </c>
      <c r="T78" s="174">
        <v>-1691194</v>
      </c>
      <c r="U78" s="174">
        <v>-1942449</v>
      </c>
      <c r="V78" s="174">
        <v>-1163362.3400000001</v>
      </c>
      <c r="W78" s="174">
        <v>-822618.8</v>
      </c>
      <c r="X78" s="174">
        <v>-54422670</v>
      </c>
      <c r="Y78" s="174">
        <v>-1621627.2</v>
      </c>
      <c r="Z78" s="174">
        <v>-2643321</v>
      </c>
      <c r="AA78" s="174">
        <v>-1929077</v>
      </c>
      <c r="AB78" s="174">
        <v>-1256078.5</v>
      </c>
      <c r="AC78" s="174">
        <v>-1688304</v>
      </c>
      <c r="AD78" s="174">
        <v>-1764465</v>
      </c>
      <c r="AE78" s="174">
        <v>-8208555</v>
      </c>
      <c r="AF78" s="174">
        <v>-1555033</v>
      </c>
      <c r="AG78" s="174">
        <v>-2093140</v>
      </c>
      <c r="AH78" s="174">
        <v>-1484100</v>
      </c>
      <c r="AI78" s="174">
        <v>-3144338</v>
      </c>
      <c r="AJ78" s="174">
        <v>-1332015</v>
      </c>
      <c r="AK78" s="174">
        <v>-1237194</v>
      </c>
      <c r="AL78" s="174">
        <v>-46061213</v>
      </c>
      <c r="AM78" s="174">
        <v>-2467375</v>
      </c>
      <c r="AN78" s="174">
        <v>-1843909</v>
      </c>
      <c r="AO78" s="174">
        <v>-5152054</v>
      </c>
      <c r="AP78" s="174">
        <v>-5713255</v>
      </c>
      <c r="AQ78" s="174">
        <v>-1425682</v>
      </c>
      <c r="AR78" s="174">
        <v>-1286243.1499999999</v>
      </c>
      <c r="AS78" s="174">
        <v>-13409146</v>
      </c>
      <c r="AT78" s="174">
        <v>-1892225</v>
      </c>
      <c r="AU78" s="174">
        <v>-5196972</v>
      </c>
      <c r="AV78" s="174">
        <v>-5202945</v>
      </c>
      <c r="AW78" s="174">
        <v>-1932018.8</v>
      </c>
      <c r="AX78" s="174">
        <v>-1606532</v>
      </c>
      <c r="AY78" s="174">
        <v>-3035110</v>
      </c>
      <c r="AZ78" s="174">
        <v>-1359170</v>
      </c>
      <c r="BA78" s="174">
        <v>-1678032</v>
      </c>
      <c r="BB78" s="174">
        <v>-15977846</v>
      </c>
      <c r="BC78" s="174">
        <v>-1935458</v>
      </c>
      <c r="BD78" s="174">
        <v>-37521409</v>
      </c>
      <c r="BE78" s="174">
        <v>-7009700</v>
      </c>
      <c r="BF78" s="174">
        <v>-1467903</v>
      </c>
      <c r="BG78" s="174">
        <v>-1499058</v>
      </c>
      <c r="BH78" s="174">
        <v>-19524067</v>
      </c>
      <c r="BI78" s="174">
        <v>-1683418</v>
      </c>
      <c r="BJ78" s="174">
        <v>-822482</v>
      </c>
      <c r="BK78" s="174">
        <v>-938177</v>
      </c>
      <c r="BL78" s="174">
        <v>-769856</v>
      </c>
      <c r="BM78" s="174">
        <v>-27950772</v>
      </c>
      <c r="BN78" s="174">
        <v>-2985244</v>
      </c>
      <c r="BO78" s="174">
        <v>-1789815.14</v>
      </c>
      <c r="BP78" s="174">
        <v>-4449713.4000000004</v>
      </c>
      <c r="BQ78" s="174">
        <v>-1609842</v>
      </c>
      <c r="BR78" s="174">
        <v>-1093263</v>
      </c>
      <c r="BS78" s="174">
        <v>-110649651</v>
      </c>
      <c r="BT78" s="174">
        <v>-2077323</v>
      </c>
      <c r="BU78" s="176">
        <v>-2387354.2400000002</v>
      </c>
      <c r="BV78" s="174">
        <v>-19023350</v>
      </c>
      <c r="BW78" s="174"/>
      <c r="BX78" s="174">
        <v>-2027671</v>
      </c>
      <c r="BY78" s="174">
        <v>-7701828</v>
      </c>
      <c r="BZ78" s="174">
        <v>-1364219</v>
      </c>
      <c r="CA78" s="174">
        <v>-833862</v>
      </c>
      <c r="CB78" s="174">
        <v>-1797908.01</v>
      </c>
      <c r="CC78" s="174">
        <v>-2529473</v>
      </c>
      <c r="CD78" s="174">
        <v>-7008799</v>
      </c>
      <c r="CE78" s="174">
        <v>-2704699</v>
      </c>
      <c r="CF78" s="174">
        <v>-5181358</v>
      </c>
      <c r="CG78" s="174">
        <v>-864501</v>
      </c>
      <c r="CH78" s="174">
        <v>-1173600</v>
      </c>
      <c r="CI78" s="174">
        <v>-1167180</v>
      </c>
      <c r="CJ78" s="174">
        <v>-1560990</v>
      </c>
      <c r="CK78" s="174">
        <v>-6498230</v>
      </c>
      <c r="CL78" s="174">
        <v>-892779.96</v>
      </c>
      <c r="CM78" s="174">
        <v>-866427</v>
      </c>
    </row>
    <row r="79" spans="1:91" ht="24.6">
      <c r="A79" s="111">
        <v>1</v>
      </c>
      <c r="B79" s="191" t="s">
        <v>789</v>
      </c>
      <c r="C79" s="120" t="s">
        <v>415</v>
      </c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>
        <v>0</v>
      </c>
      <c r="AM79" s="174"/>
      <c r="AN79" s="174"/>
      <c r="AO79" s="174"/>
      <c r="AP79" s="174"/>
      <c r="AQ79" s="174"/>
      <c r="AR79" s="174"/>
      <c r="AS79" s="174">
        <v>0</v>
      </c>
      <c r="AT79" s="174"/>
      <c r="AU79" s="174"/>
      <c r="AV79" s="174"/>
      <c r="AW79" s="174"/>
      <c r="AX79" s="174"/>
      <c r="AY79" s="174"/>
      <c r="AZ79" s="174"/>
      <c r="BA79" s="174"/>
      <c r="BB79" s="174"/>
      <c r="BC79" s="174"/>
      <c r="BD79" s="174"/>
      <c r="BE79" s="174"/>
      <c r="BF79" s="174"/>
      <c r="BG79" s="174"/>
      <c r="BH79" s="174"/>
      <c r="BI79" s="174"/>
      <c r="BJ79" s="174"/>
      <c r="BK79" s="174"/>
      <c r="BL79" s="174"/>
      <c r="BM79" s="174"/>
      <c r="BN79" s="174"/>
      <c r="BO79" s="174"/>
      <c r="BP79" s="174"/>
      <c r="BQ79" s="174"/>
      <c r="BR79" s="174"/>
      <c r="BS79" s="174"/>
      <c r="BT79" s="174"/>
      <c r="BU79" s="174"/>
      <c r="BV79" s="174"/>
      <c r="BW79" s="174"/>
      <c r="BX79" s="174"/>
      <c r="BY79" s="174"/>
      <c r="BZ79" s="174"/>
      <c r="CA79" s="174"/>
      <c r="CB79" s="174"/>
      <c r="CC79" s="174"/>
      <c r="CD79" s="174"/>
      <c r="CE79" s="174"/>
      <c r="CF79" s="174"/>
      <c r="CG79" s="174"/>
      <c r="CH79" s="174"/>
      <c r="CI79" s="174"/>
      <c r="CJ79" s="174"/>
      <c r="CK79" s="174"/>
      <c r="CL79" s="174"/>
      <c r="CM79" s="174"/>
    </row>
    <row r="80" spans="1:91" ht="49.2">
      <c r="A80" s="111"/>
      <c r="B80" s="191" t="s">
        <v>1212</v>
      </c>
      <c r="C80" s="120" t="s">
        <v>1213</v>
      </c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>
        <v>2483677.94</v>
      </c>
      <c r="R80" s="174">
        <v>2697453.41</v>
      </c>
      <c r="S80" s="174"/>
      <c r="T80" s="174"/>
      <c r="U80" s="174">
        <v>1152161.06</v>
      </c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4"/>
      <c r="BM80" s="174"/>
      <c r="BN80" s="174"/>
      <c r="BO80" s="174"/>
      <c r="BP80" s="174"/>
      <c r="BQ80" s="174"/>
      <c r="BR80" s="174"/>
      <c r="BS80" s="176">
        <v>1060261.7</v>
      </c>
      <c r="BT80" s="174"/>
      <c r="BU80" s="174"/>
      <c r="BV80" s="174"/>
      <c r="BW80" s="174"/>
      <c r="BX80" s="174"/>
      <c r="BY80" s="174"/>
      <c r="BZ80" s="174">
        <v>845564.15</v>
      </c>
      <c r="CA80" s="174"/>
      <c r="CB80" s="174"/>
      <c r="CC80" s="174"/>
      <c r="CD80" s="174"/>
      <c r="CE80" s="174"/>
      <c r="CF80" s="174"/>
      <c r="CG80" s="174"/>
      <c r="CH80" s="174"/>
      <c r="CI80" s="174"/>
      <c r="CJ80" s="174">
        <v>292</v>
      </c>
      <c r="CK80" s="174">
        <v>1838137.24</v>
      </c>
      <c r="CL80" s="174"/>
      <c r="CM80" s="174"/>
    </row>
    <row r="81" spans="1:91" ht="24.6">
      <c r="A81" s="111">
        <v>5</v>
      </c>
      <c r="B81" s="191" t="s">
        <v>790</v>
      </c>
      <c r="C81" s="127" t="s">
        <v>416</v>
      </c>
      <c r="D81" s="174">
        <v>9366082.8399999999</v>
      </c>
      <c r="E81" s="174"/>
      <c r="F81" s="174">
        <v>9600</v>
      </c>
      <c r="G81" s="174"/>
      <c r="H81" s="174"/>
      <c r="I81" s="174"/>
      <c r="J81" s="174"/>
      <c r="K81" s="174"/>
      <c r="L81" s="174"/>
      <c r="M81" s="174"/>
      <c r="N81" s="174"/>
      <c r="O81" s="174"/>
      <c r="P81" s="174">
        <v>353350</v>
      </c>
      <c r="Q81" s="174">
        <v>150541.32</v>
      </c>
      <c r="R81" s="174">
        <v>6900</v>
      </c>
      <c r="S81" s="174">
        <v>79494.66</v>
      </c>
      <c r="T81" s="174">
        <v>118769.87</v>
      </c>
      <c r="U81" s="174">
        <v>156353</v>
      </c>
      <c r="V81" s="174">
        <v>12029.95</v>
      </c>
      <c r="W81" s="174">
        <v>5544.92</v>
      </c>
      <c r="X81" s="174">
        <v>15602676.41</v>
      </c>
      <c r="Y81" s="174">
        <v>96528.62</v>
      </c>
      <c r="Z81" s="174">
        <v>16740</v>
      </c>
      <c r="AA81" s="174"/>
      <c r="AB81" s="174"/>
      <c r="AC81" s="174"/>
      <c r="AD81" s="174">
        <v>20749</v>
      </c>
      <c r="AE81" s="174"/>
      <c r="AF81" s="174"/>
      <c r="AG81" s="174"/>
      <c r="AH81" s="174">
        <v>98982</v>
      </c>
      <c r="AI81" s="174"/>
      <c r="AJ81" s="174"/>
      <c r="AK81" s="174"/>
      <c r="AL81" s="174">
        <v>46457248.530000001</v>
      </c>
      <c r="AM81" s="174">
        <v>75600.539999999994</v>
      </c>
      <c r="AN81" s="174">
        <v>14368.21</v>
      </c>
      <c r="AO81" s="174"/>
      <c r="AP81" s="174"/>
      <c r="AQ81" s="174">
        <v>50000</v>
      </c>
      <c r="AR81" s="174">
        <v>25120.58</v>
      </c>
      <c r="AS81" s="174"/>
      <c r="AT81" s="174"/>
      <c r="AU81" s="174"/>
      <c r="AV81" s="174">
        <v>410</v>
      </c>
      <c r="AW81" s="174">
        <v>9561.24</v>
      </c>
      <c r="AX81" s="174">
        <v>132889.95000000001</v>
      </c>
      <c r="AY81" s="174">
        <v>59888.34</v>
      </c>
      <c r="AZ81" s="174">
        <v>23313.27</v>
      </c>
      <c r="BA81" s="174">
        <v>71538.58</v>
      </c>
      <c r="BB81" s="174">
        <v>932646.67</v>
      </c>
      <c r="BC81" s="174"/>
      <c r="BD81" s="174">
        <v>4949130.76</v>
      </c>
      <c r="BE81" s="174">
        <v>115796.94</v>
      </c>
      <c r="BF81" s="174">
        <v>24689.53</v>
      </c>
      <c r="BG81" s="174">
        <v>13421.82</v>
      </c>
      <c r="BH81" s="174">
        <v>1355341.39</v>
      </c>
      <c r="BI81" s="174">
        <v>38510.04</v>
      </c>
      <c r="BJ81" s="174"/>
      <c r="BK81" s="174"/>
      <c r="BL81" s="174"/>
      <c r="BM81" s="174">
        <v>8396157.0399999991</v>
      </c>
      <c r="BN81" s="174"/>
      <c r="BO81" s="174"/>
      <c r="BP81" s="174">
        <v>6844.16</v>
      </c>
      <c r="BQ81" s="174">
        <v>301.92</v>
      </c>
      <c r="BR81" s="174">
        <v>60838</v>
      </c>
      <c r="BS81" s="174">
        <v>19207577.260000002</v>
      </c>
      <c r="BT81" s="174"/>
      <c r="BU81" s="174">
        <v>314727.74</v>
      </c>
      <c r="BV81" s="174">
        <v>1248796.5900000001</v>
      </c>
      <c r="BW81" s="174">
        <v>49281</v>
      </c>
      <c r="BX81" s="174">
        <v>50567</v>
      </c>
      <c r="BY81" s="174"/>
      <c r="BZ81" s="174">
        <v>113024</v>
      </c>
      <c r="CA81" s="174">
        <v>22988</v>
      </c>
      <c r="CB81" s="174">
        <v>107161</v>
      </c>
      <c r="CC81" s="174">
        <v>56647.6</v>
      </c>
      <c r="CD81" s="174">
        <v>1110441.2</v>
      </c>
      <c r="CE81" s="174">
        <v>402824</v>
      </c>
      <c r="CF81" s="174">
        <v>2077214</v>
      </c>
      <c r="CG81" s="174">
        <v>23861</v>
      </c>
      <c r="CH81" s="174">
        <v>45580</v>
      </c>
      <c r="CI81" s="174">
        <v>109651.8</v>
      </c>
      <c r="CJ81" s="174">
        <v>66160</v>
      </c>
      <c r="CK81" s="174">
        <v>1510251.07</v>
      </c>
      <c r="CL81" s="174"/>
      <c r="CM81" s="174">
        <v>133219.01999999999</v>
      </c>
    </row>
    <row r="82" spans="1:91" ht="24.6">
      <c r="A82" s="111">
        <v>5</v>
      </c>
      <c r="B82" s="191" t="s">
        <v>791</v>
      </c>
      <c r="C82" s="127" t="s">
        <v>1214</v>
      </c>
      <c r="D82" s="174">
        <v>15820684.75</v>
      </c>
      <c r="E82" s="174">
        <v>610282.01</v>
      </c>
      <c r="F82" s="174">
        <v>752750</v>
      </c>
      <c r="G82" s="174">
        <v>1028785</v>
      </c>
      <c r="H82" s="174">
        <v>411818</v>
      </c>
      <c r="I82" s="174">
        <v>850017.35</v>
      </c>
      <c r="J82" s="174">
        <v>921647.7</v>
      </c>
      <c r="K82" s="174">
        <v>1201362.57</v>
      </c>
      <c r="L82" s="174">
        <v>521090.28</v>
      </c>
      <c r="M82" s="174">
        <v>709867.26</v>
      </c>
      <c r="N82" s="174">
        <v>2093101.5</v>
      </c>
      <c r="O82" s="174">
        <v>321208.37</v>
      </c>
      <c r="P82" s="174">
        <v>6965056</v>
      </c>
      <c r="Q82" s="174">
        <v>934759.88</v>
      </c>
      <c r="R82" s="174">
        <v>1065260.75</v>
      </c>
      <c r="S82" s="174">
        <v>1679006.75</v>
      </c>
      <c r="T82" s="174">
        <v>1257750.56</v>
      </c>
      <c r="U82" s="174">
        <v>1035836.29</v>
      </c>
      <c r="V82" s="174">
        <v>857189.3</v>
      </c>
      <c r="W82" s="174">
        <v>537605.5</v>
      </c>
      <c r="X82" s="174">
        <v>19302260.149999999</v>
      </c>
      <c r="Y82" s="174">
        <v>541663.5</v>
      </c>
      <c r="Z82" s="174">
        <v>1087814.5</v>
      </c>
      <c r="AA82" s="174">
        <v>1110650.5900000001</v>
      </c>
      <c r="AB82" s="174">
        <v>293206</v>
      </c>
      <c r="AC82" s="174">
        <v>849709.5</v>
      </c>
      <c r="AD82" s="174">
        <v>483636</v>
      </c>
      <c r="AE82" s="174">
        <v>2253968.75</v>
      </c>
      <c r="AF82" s="174">
        <v>500820.3</v>
      </c>
      <c r="AG82" s="174">
        <v>596422.97</v>
      </c>
      <c r="AH82" s="174">
        <v>550790.16</v>
      </c>
      <c r="AI82" s="174">
        <v>1171494.8600000001</v>
      </c>
      <c r="AJ82" s="174">
        <v>836977.91</v>
      </c>
      <c r="AK82" s="174">
        <v>810067.86</v>
      </c>
      <c r="AL82" s="174">
        <v>35678743</v>
      </c>
      <c r="AM82" s="174">
        <v>1053404</v>
      </c>
      <c r="AN82" s="174">
        <v>609006.19999999995</v>
      </c>
      <c r="AO82" s="174">
        <v>2120141</v>
      </c>
      <c r="AP82" s="174">
        <v>2279817.9500000002</v>
      </c>
      <c r="AQ82" s="174">
        <v>609377.25</v>
      </c>
      <c r="AR82" s="174">
        <v>404473</v>
      </c>
      <c r="AS82" s="174">
        <v>5126091.46</v>
      </c>
      <c r="AT82" s="174">
        <v>1224223</v>
      </c>
      <c r="AU82" s="174">
        <v>1221658.6200000001</v>
      </c>
      <c r="AV82" s="174">
        <v>1345983.25</v>
      </c>
      <c r="AW82" s="174">
        <v>564671.25</v>
      </c>
      <c r="AX82" s="174">
        <v>634603.25</v>
      </c>
      <c r="AY82" s="174">
        <v>814209.04</v>
      </c>
      <c r="AZ82" s="174">
        <v>545077.94999999995</v>
      </c>
      <c r="BA82" s="174">
        <v>858448</v>
      </c>
      <c r="BB82" s="174">
        <v>5834583.75</v>
      </c>
      <c r="BC82" s="174">
        <v>610137.69999999995</v>
      </c>
      <c r="BD82" s="174">
        <v>25601460.75</v>
      </c>
      <c r="BE82" s="174">
        <v>1761486.25</v>
      </c>
      <c r="BF82" s="174">
        <v>782746.5</v>
      </c>
      <c r="BG82" s="174">
        <v>496981.5</v>
      </c>
      <c r="BH82" s="174">
        <v>4072837.45</v>
      </c>
      <c r="BI82" s="174">
        <v>460261</v>
      </c>
      <c r="BJ82" s="174">
        <v>233501.31</v>
      </c>
      <c r="BK82" s="174">
        <v>526226.6</v>
      </c>
      <c r="BL82" s="174">
        <v>673550.5</v>
      </c>
      <c r="BM82" s="174">
        <v>12631433.550000001</v>
      </c>
      <c r="BN82" s="174">
        <v>1888652.25</v>
      </c>
      <c r="BO82" s="174">
        <v>875558.46</v>
      </c>
      <c r="BP82" s="174">
        <v>1275867.5</v>
      </c>
      <c r="BQ82" s="174">
        <v>795426.88</v>
      </c>
      <c r="BR82" s="174">
        <v>929602.85</v>
      </c>
      <c r="BS82" s="174">
        <v>60078559.780000001</v>
      </c>
      <c r="BT82" s="174">
        <v>2358957.7799999998</v>
      </c>
      <c r="BU82" s="174">
        <v>978469.44</v>
      </c>
      <c r="BV82" s="174">
        <v>5463327</v>
      </c>
      <c r="BW82" s="174">
        <v>363576</v>
      </c>
      <c r="BX82" s="174">
        <v>719801</v>
      </c>
      <c r="BY82" s="174">
        <v>2853875.91</v>
      </c>
      <c r="BZ82" s="174">
        <v>431161</v>
      </c>
      <c r="CA82" s="174">
        <v>638987</v>
      </c>
      <c r="CB82" s="174">
        <v>795764</v>
      </c>
      <c r="CC82" s="174">
        <v>868303</v>
      </c>
      <c r="CD82" s="174">
        <v>2232622</v>
      </c>
      <c r="CE82" s="174">
        <v>885416.42</v>
      </c>
      <c r="CF82" s="174">
        <v>1762765.16</v>
      </c>
      <c r="CG82" s="174">
        <v>519641</v>
      </c>
      <c r="CH82" s="174">
        <v>555886</v>
      </c>
      <c r="CI82" s="174">
        <v>380248.1</v>
      </c>
      <c r="CJ82" s="174">
        <v>547617.02</v>
      </c>
      <c r="CK82" s="174">
        <v>2213665.25</v>
      </c>
      <c r="CL82" s="174">
        <v>341050.45</v>
      </c>
      <c r="CM82" s="174">
        <v>735143.25</v>
      </c>
    </row>
    <row r="83" spans="1:91" ht="24.6">
      <c r="A83" s="111">
        <v>5</v>
      </c>
      <c r="B83" s="191" t="s">
        <v>792</v>
      </c>
      <c r="C83" s="127" t="s">
        <v>1215</v>
      </c>
      <c r="D83" s="174">
        <v>11665265</v>
      </c>
      <c r="E83" s="174">
        <v>124666.7</v>
      </c>
      <c r="F83" s="174">
        <v>161364</v>
      </c>
      <c r="G83" s="174">
        <v>278287.5</v>
      </c>
      <c r="H83" s="174">
        <v>41203</v>
      </c>
      <c r="I83" s="174">
        <v>236462.5</v>
      </c>
      <c r="J83" s="174">
        <v>432745.25</v>
      </c>
      <c r="K83" s="174">
        <v>412567.5</v>
      </c>
      <c r="L83" s="174">
        <v>211242.67</v>
      </c>
      <c r="M83" s="174">
        <v>306964.5</v>
      </c>
      <c r="N83" s="174">
        <v>1708372</v>
      </c>
      <c r="O83" s="174">
        <v>56361.25</v>
      </c>
      <c r="P83" s="174">
        <v>5521517.7000000002</v>
      </c>
      <c r="Q83" s="174">
        <v>244454.46</v>
      </c>
      <c r="R83" s="174">
        <v>450784.1</v>
      </c>
      <c r="S83" s="174">
        <v>1167236.75</v>
      </c>
      <c r="T83" s="174">
        <v>286321.25</v>
      </c>
      <c r="U83" s="174">
        <v>251013.71</v>
      </c>
      <c r="V83" s="174">
        <v>141648.26</v>
      </c>
      <c r="W83" s="174">
        <v>53359.5</v>
      </c>
      <c r="X83" s="174">
        <v>22143931.559999999</v>
      </c>
      <c r="Y83" s="174">
        <v>203422.5</v>
      </c>
      <c r="Z83" s="174">
        <v>563818.75</v>
      </c>
      <c r="AA83" s="174">
        <v>197328.52</v>
      </c>
      <c r="AB83" s="174">
        <v>155209.5</v>
      </c>
      <c r="AC83" s="174">
        <v>172758</v>
      </c>
      <c r="AD83" s="174">
        <v>106380</v>
      </c>
      <c r="AE83" s="174">
        <v>1812570</v>
      </c>
      <c r="AF83" s="174">
        <v>112010.48</v>
      </c>
      <c r="AG83" s="174">
        <v>221840.35</v>
      </c>
      <c r="AH83" s="174">
        <v>198594.46</v>
      </c>
      <c r="AI83" s="174">
        <v>476828</v>
      </c>
      <c r="AJ83" s="174">
        <v>208237.43</v>
      </c>
      <c r="AK83" s="174">
        <v>316368.7</v>
      </c>
      <c r="AL83" s="174">
        <v>17390423.75</v>
      </c>
      <c r="AM83" s="174">
        <v>103229</v>
      </c>
      <c r="AN83" s="174">
        <v>115387.5</v>
      </c>
      <c r="AO83" s="174">
        <v>809666</v>
      </c>
      <c r="AP83" s="174">
        <v>1786339.65</v>
      </c>
      <c r="AQ83" s="174">
        <v>232567.25</v>
      </c>
      <c r="AR83" s="174">
        <v>119991</v>
      </c>
      <c r="AS83" s="174">
        <v>3614737.08</v>
      </c>
      <c r="AT83" s="174">
        <v>215104</v>
      </c>
      <c r="AU83" s="174">
        <v>444878.6</v>
      </c>
      <c r="AV83" s="174">
        <v>524624.01</v>
      </c>
      <c r="AW83" s="174">
        <v>101162</v>
      </c>
      <c r="AX83" s="174">
        <v>239734</v>
      </c>
      <c r="AY83" s="174">
        <v>323673.25</v>
      </c>
      <c r="AZ83" s="174">
        <v>186142.32</v>
      </c>
      <c r="BA83" s="174">
        <v>121298</v>
      </c>
      <c r="BB83" s="174">
        <v>4001482.5</v>
      </c>
      <c r="BC83" s="174">
        <v>96509.6</v>
      </c>
      <c r="BD83" s="174">
        <v>13685949.050000001</v>
      </c>
      <c r="BE83" s="174">
        <v>1570527.96</v>
      </c>
      <c r="BF83" s="174">
        <v>315070.75</v>
      </c>
      <c r="BG83" s="174">
        <v>69917.75</v>
      </c>
      <c r="BH83" s="174">
        <v>4929856.75</v>
      </c>
      <c r="BI83" s="174">
        <v>295862</v>
      </c>
      <c r="BJ83" s="174">
        <v>44326.25</v>
      </c>
      <c r="BK83" s="174">
        <v>97667.5</v>
      </c>
      <c r="BL83" s="174">
        <v>136681.75</v>
      </c>
      <c r="BM83" s="174">
        <v>7696805.5</v>
      </c>
      <c r="BN83" s="174">
        <v>512951</v>
      </c>
      <c r="BO83" s="174">
        <v>272060.57</v>
      </c>
      <c r="BP83" s="174">
        <v>1050610.5</v>
      </c>
      <c r="BQ83" s="174">
        <v>82606.899999999994</v>
      </c>
      <c r="BR83" s="174">
        <v>155829.94</v>
      </c>
      <c r="BS83" s="174">
        <v>73919086.659999996</v>
      </c>
      <c r="BT83" s="174">
        <v>467726.77</v>
      </c>
      <c r="BU83" s="174">
        <v>223514.45</v>
      </c>
      <c r="BV83" s="174">
        <v>7112632</v>
      </c>
      <c r="BW83" s="174"/>
      <c r="BX83" s="174">
        <v>188255.5</v>
      </c>
      <c r="BY83" s="174">
        <v>1979559.95</v>
      </c>
      <c r="BZ83" s="174">
        <v>118823.75</v>
      </c>
      <c r="CA83" s="174">
        <v>195164</v>
      </c>
      <c r="CB83" s="174">
        <v>173441</v>
      </c>
      <c r="CC83" s="174">
        <v>317610</v>
      </c>
      <c r="CD83" s="174">
        <v>2459638.75</v>
      </c>
      <c r="CE83" s="174">
        <v>443377.07</v>
      </c>
      <c r="CF83" s="174">
        <v>961860.5</v>
      </c>
      <c r="CG83" s="174">
        <v>48943</v>
      </c>
      <c r="CH83" s="174">
        <v>187247.4</v>
      </c>
      <c r="CI83" s="174">
        <v>165042.20000000001</v>
      </c>
      <c r="CJ83" s="174">
        <v>244166.25</v>
      </c>
      <c r="CK83" s="174">
        <v>1817790.5</v>
      </c>
      <c r="CL83" s="174">
        <v>113798.5</v>
      </c>
      <c r="CM83" s="174">
        <v>135365.5</v>
      </c>
    </row>
    <row r="84" spans="1:91" s="130" customFormat="1" ht="24.6">
      <c r="A84" s="128">
        <v>5</v>
      </c>
      <c r="B84" s="192" t="s">
        <v>793</v>
      </c>
      <c r="C84" s="129" t="s">
        <v>1216</v>
      </c>
      <c r="D84" s="175">
        <v>6855</v>
      </c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>
        <v>9993</v>
      </c>
      <c r="P84" s="175"/>
      <c r="Q84" s="175"/>
      <c r="R84" s="175"/>
      <c r="S84" s="175"/>
      <c r="T84" s="175"/>
      <c r="U84" s="175"/>
      <c r="V84" s="175"/>
      <c r="W84" s="175"/>
      <c r="X84" s="175">
        <v>2332</v>
      </c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>
        <v>506</v>
      </c>
      <c r="AJ84" s="175"/>
      <c r="AK84" s="175"/>
      <c r="AL84" s="175">
        <v>2603553.25</v>
      </c>
      <c r="AM84" s="175"/>
      <c r="AN84" s="175"/>
      <c r="AO84" s="175"/>
      <c r="AP84" s="175"/>
      <c r="AQ84" s="175">
        <v>4773</v>
      </c>
      <c r="AR84" s="175">
        <v>6797.5</v>
      </c>
      <c r="AS84" s="175"/>
      <c r="AT84" s="175">
        <v>2952.25</v>
      </c>
      <c r="AU84" s="175"/>
      <c r="AV84" s="175"/>
      <c r="AW84" s="175"/>
      <c r="AX84" s="175"/>
      <c r="AY84" s="175">
        <v>16392</v>
      </c>
      <c r="AZ84" s="175"/>
      <c r="BA84" s="175"/>
      <c r="BB84" s="175">
        <v>92929.75</v>
      </c>
      <c r="BC84" s="175">
        <v>6690</v>
      </c>
      <c r="BD84" s="175">
        <v>349745.25</v>
      </c>
      <c r="BE84" s="175"/>
      <c r="BF84" s="175"/>
      <c r="BG84" s="175">
        <v>37191</v>
      </c>
      <c r="BH84" s="175">
        <v>37204.25</v>
      </c>
      <c r="BI84" s="175"/>
      <c r="BJ84" s="175">
        <v>205</v>
      </c>
      <c r="BK84" s="175"/>
      <c r="BL84" s="175"/>
      <c r="BM84" s="175"/>
      <c r="BN84" s="175"/>
      <c r="BO84" s="175"/>
      <c r="BP84" s="175"/>
      <c r="BQ84" s="175"/>
      <c r="BR84" s="175"/>
      <c r="BS84" s="175">
        <v>1810151.12</v>
      </c>
      <c r="BT84" s="175"/>
      <c r="BU84" s="175"/>
      <c r="BV84" s="175">
        <v>23600</v>
      </c>
      <c r="BW84" s="175"/>
      <c r="BX84" s="175"/>
      <c r="BY84" s="175"/>
      <c r="BZ84" s="175"/>
      <c r="CA84" s="175"/>
      <c r="CB84" s="175">
        <v>7801</v>
      </c>
      <c r="CC84" s="175">
        <v>4733</v>
      </c>
      <c r="CD84" s="175"/>
      <c r="CE84" s="175"/>
      <c r="CF84" s="175"/>
      <c r="CG84" s="175"/>
      <c r="CH84" s="175"/>
      <c r="CI84" s="175"/>
      <c r="CJ84" s="175"/>
      <c r="CK84" s="175"/>
      <c r="CL84" s="175"/>
      <c r="CM84" s="175">
        <v>14406.5</v>
      </c>
    </row>
    <row r="85" spans="1:91" ht="24.6">
      <c r="A85" s="111">
        <v>5</v>
      </c>
      <c r="B85" s="191" t="s">
        <v>794</v>
      </c>
      <c r="C85" s="131" t="s">
        <v>1217</v>
      </c>
      <c r="D85" s="174">
        <v>883484</v>
      </c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>
        <v>6367</v>
      </c>
      <c r="P85" s="174">
        <v>315995.75</v>
      </c>
      <c r="Q85" s="174">
        <v>23425.75</v>
      </c>
      <c r="R85" s="174"/>
      <c r="S85" s="174"/>
      <c r="T85" s="174"/>
      <c r="U85" s="174">
        <v>10859</v>
      </c>
      <c r="V85" s="174"/>
      <c r="W85" s="174"/>
      <c r="X85" s="174">
        <v>419891.92</v>
      </c>
      <c r="Y85" s="174"/>
      <c r="Z85" s="174"/>
      <c r="AA85" s="174"/>
      <c r="AB85" s="174"/>
      <c r="AC85" s="174">
        <v>8280.5</v>
      </c>
      <c r="AD85" s="174"/>
      <c r="AE85" s="174">
        <v>167142</v>
      </c>
      <c r="AF85" s="174">
        <v>11991.75</v>
      </c>
      <c r="AG85" s="174"/>
      <c r="AH85" s="174"/>
      <c r="AI85" s="174"/>
      <c r="AJ85" s="174">
        <v>42500</v>
      </c>
      <c r="AK85" s="174"/>
      <c r="AL85" s="174">
        <v>7579955.5</v>
      </c>
      <c r="AM85" s="174"/>
      <c r="AN85" s="174"/>
      <c r="AO85" s="174"/>
      <c r="AP85" s="174">
        <v>16189.55</v>
      </c>
      <c r="AQ85" s="174">
        <v>1567</v>
      </c>
      <c r="AR85" s="174">
        <v>33496</v>
      </c>
      <c r="AS85" s="174">
        <v>23149</v>
      </c>
      <c r="AT85" s="174"/>
      <c r="AU85" s="174">
        <v>23579</v>
      </c>
      <c r="AV85" s="174">
        <v>680</v>
      </c>
      <c r="AW85" s="174"/>
      <c r="AX85" s="174"/>
      <c r="AY85" s="174">
        <v>36846</v>
      </c>
      <c r="AZ85" s="174"/>
      <c r="BA85" s="174"/>
      <c r="BB85" s="174">
        <v>55283.5</v>
      </c>
      <c r="BC85" s="174"/>
      <c r="BD85" s="174">
        <v>4129719</v>
      </c>
      <c r="BE85" s="174">
        <v>69641</v>
      </c>
      <c r="BF85" s="174"/>
      <c r="BG85" s="174"/>
      <c r="BH85" s="174">
        <v>412732.25</v>
      </c>
      <c r="BI85" s="174"/>
      <c r="BJ85" s="174"/>
      <c r="BK85" s="174"/>
      <c r="BL85" s="174"/>
      <c r="BM85" s="174">
        <v>190542.75</v>
      </c>
      <c r="BN85" s="174">
        <v>17970</v>
      </c>
      <c r="BO85" s="174"/>
      <c r="BP85" s="174"/>
      <c r="BQ85" s="174">
        <v>7343.4</v>
      </c>
      <c r="BR85" s="174"/>
      <c r="BS85" s="174">
        <v>16848483</v>
      </c>
      <c r="BT85" s="174">
        <v>67295</v>
      </c>
      <c r="BU85" s="174"/>
      <c r="BV85" s="174">
        <v>333238</v>
      </c>
      <c r="BW85" s="174"/>
      <c r="BX85" s="174"/>
      <c r="BY85" s="174">
        <v>57210.9</v>
      </c>
      <c r="BZ85" s="174">
        <v>65050.5</v>
      </c>
      <c r="CA85" s="174"/>
      <c r="CB85" s="174">
        <v>3478</v>
      </c>
      <c r="CC85" s="174">
        <v>235922</v>
      </c>
      <c r="CD85" s="174">
        <v>225354.5</v>
      </c>
      <c r="CE85" s="174"/>
      <c r="CF85" s="174">
        <v>70102.5</v>
      </c>
      <c r="CG85" s="174">
        <v>2946</v>
      </c>
      <c r="CH85" s="174"/>
      <c r="CI85" s="174"/>
      <c r="CJ85" s="174"/>
      <c r="CK85" s="174">
        <v>91216</v>
      </c>
      <c r="CL85" s="174"/>
      <c r="CM85" s="174">
        <v>3529</v>
      </c>
    </row>
    <row r="86" spans="1:91" ht="49.2">
      <c r="A86" s="111">
        <v>5</v>
      </c>
      <c r="B86" s="191" t="s">
        <v>795</v>
      </c>
      <c r="C86" s="131" t="s">
        <v>1218</v>
      </c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>
        <v>565.5</v>
      </c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>
        <v>1171</v>
      </c>
      <c r="AJ86" s="174"/>
      <c r="AK86" s="174"/>
      <c r="AL86" s="174"/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>
        <v>140</v>
      </c>
      <c r="AZ86" s="174"/>
      <c r="BA86" s="174"/>
      <c r="BB86" s="174">
        <v>760</v>
      </c>
      <c r="BC86" s="174"/>
      <c r="BD86" s="174"/>
      <c r="BE86" s="174"/>
      <c r="BF86" s="174"/>
      <c r="BG86" s="174"/>
      <c r="BH86" s="174"/>
      <c r="BI86" s="174"/>
      <c r="BJ86" s="174"/>
      <c r="BK86" s="174"/>
      <c r="BL86" s="174"/>
      <c r="BM86" s="174"/>
      <c r="BN86" s="174"/>
      <c r="BO86" s="174"/>
      <c r="BP86" s="174"/>
      <c r="BQ86" s="174"/>
      <c r="BR86" s="174"/>
      <c r="BS86" s="176">
        <v>243109</v>
      </c>
      <c r="BT86" s="176"/>
      <c r="BU86" s="174"/>
      <c r="BV86" s="176"/>
      <c r="BW86" s="174"/>
      <c r="BX86" s="174"/>
      <c r="BY86" s="176"/>
      <c r="BZ86" s="174"/>
      <c r="CA86" s="174"/>
      <c r="CB86" s="174"/>
      <c r="CC86" s="174"/>
      <c r="CD86" s="176"/>
      <c r="CE86" s="174"/>
      <c r="CF86" s="174"/>
      <c r="CG86" s="174"/>
      <c r="CH86" s="174"/>
      <c r="CI86" s="174"/>
      <c r="CJ86" s="174"/>
      <c r="CK86" s="176"/>
      <c r="CL86" s="174"/>
      <c r="CM86" s="176"/>
    </row>
    <row r="87" spans="1:91" ht="49.2">
      <c r="A87" s="111">
        <v>5</v>
      </c>
      <c r="B87" s="191" t="s">
        <v>796</v>
      </c>
      <c r="C87" s="131" t="s">
        <v>1219</v>
      </c>
      <c r="D87" s="174">
        <v>118987.5</v>
      </c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>
        <v>115563</v>
      </c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>
        <v>333441.75</v>
      </c>
      <c r="AM87" s="174"/>
      <c r="AN87" s="174"/>
      <c r="AO87" s="174"/>
      <c r="AP87" s="174"/>
      <c r="AQ87" s="174"/>
      <c r="AR87" s="174"/>
      <c r="AS87" s="174">
        <v>87784</v>
      </c>
      <c r="AT87" s="174"/>
      <c r="AU87" s="174"/>
      <c r="AV87" s="174"/>
      <c r="AW87" s="174"/>
      <c r="AX87" s="174"/>
      <c r="AY87" s="174">
        <v>16445</v>
      </c>
      <c r="AZ87" s="174"/>
      <c r="BA87" s="174"/>
      <c r="BB87" s="174">
        <v>80663.25</v>
      </c>
      <c r="BC87" s="174"/>
      <c r="BD87" s="174"/>
      <c r="BE87" s="174"/>
      <c r="BF87" s="174"/>
      <c r="BG87" s="174"/>
      <c r="BH87" s="174"/>
      <c r="BI87" s="174"/>
      <c r="BJ87" s="174"/>
      <c r="BK87" s="174"/>
      <c r="BL87" s="174"/>
      <c r="BM87" s="174"/>
      <c r="BN87" s="174">
        <v>65680</v>
      </c>
      <c r="BO87" s="174"/>
      <c r="BP87" s="174"/>
      <c r="BQ87" s="174"/>
      <c r="BR87" s="174"/>
      <c r="BS87" s="174">
        <v>3133194.5</v>
      </c>
      <c r="BT87" s="174"/>
      <c r="BU87" s="174"/>
      <c r="BV87" s="174">
        <v>81026</v>
      </c>
      <c r="BW87" s="174"/>
      <c r="BX87" s="174"/>
      <c r="BY87" s="174"/>
      <c r="BZ87" s="174"/>
      <c r="CA87" s="174"/>
      <c r="CB87" s="174"/>
      <c r="CC87" s="174"/>
      <c r="CD87" s="174"/>
      <c r="CE87" s="174"/>
      <c r="CF87" s="174"/>
      <c r="CG87" s="174"/>
      <c r="CH87" s="174"/>
      <c r="CI87" s="174"/>
      <c r="CJ87" s="174"/>
      <c r="CK87" s="174"/>
      <c r="CL87" s="174"/>
      <c r="CM87" s="174"/>
    </row>
    <row r="88" spans="1:91" ht="24.6">
      <c r="A88" s="111">
        <v>5</v>
      </c>
      <c r="B88" s="191" t="s">
        <v>797</v>
      </c>
      <c r="C88" s="131" t="s">
        <v>417</v>
      </c>
      <c r="D88" s="174">
        <v>1731076.75</v>
      </c>
      <c r="E88" s="174">
        <v>107155</v>
      </c>
      <c r="F88" s="174">
        <v>75422</v>
      </c>
      <c r="G88" s="174">
        <v>59175.96</v>
      </c>
      <c r="H88" s="174">
        <v>158049</v>
      </c>
      <c r="I88" s="174">
        <v>122780.4</v>
      </c>
      <c r="J88" s="174">
        <v>57968.75</v>
      </c>
      <c r="K88" s="174">
        <v>264759.25</v>
      </c>
      <c r="L88" s="174">
        <v>75475.199999999997</v>
      </c>
      <c r="M88" s="174">
        <v>169542</v>
      </c>
      <c r="N88" s="174">
        <v>267515.59999999998</v>
      </c>
      <c r="O88" s="174">
        <v>67969.600000000006</v>
      </c>
      <c r="P88" s="174">
        <v>1034590.25</v>
      </c>
      <c r="Q88" s="174">
        <v>87988.18</v>
      </c>
      <c r="R88" s="174">
        <v>202336.75</v>
      </c>
      <c r="S88" s="174">
        <v>130133</v>
      </c>
      <c r="T88" s="174">
        <v>118586.25</v>
      </c>
      <c r="U88" s="174">
        <v>95345</v>
      </c>
      <c r="V88" s="174">
        <v>132463.5</v>
      </c>
      <c r="W88" s="174">
        <v>56127</v>
      </c>
      <c r="X88" s="174">
        <v>1085086.73</v>
      </c>
      <c r="Y88" s="174">
        <v>98912.9</v>
      </c>
      <c r="Z88" s="174">
        <v>130621</v>
      </c>
      <c r="AA88" s="174">
        <v>197357.8</v>
      </c>
      <c r="AB88" s="174">
        <v>61260</v>
      </c>
      <c r="AC88" s="174">
        <v>108469</v>
      </c>
      <c r="AD88" s="174">
        <v>39821</v>
      </c>
      <c r="AE88" s="174">
        <v>267929</v>
      </c>
      <c r="AF88" s="174">
        <v>84342.9</v>
      </c>
      <c r="AG88" s="174">
        <v>60147.9</v>
      </c>
      <c r="AH88" s="174">
        <v>63306.31</v>
      </c>
      <c r="AI88" s="174">
        <v>213938.2</v>
      </c>
      <c r="AJ88" s="174">
        <v>114959</v>
      </c>
      <c r="AK88" s="174">
        <v>115001.25</v>
      </c>
      <c r="AL88" s="174">
        <v>3851788.15</v>
      </c>
      <c r="AM88" s="174">
        <v>98787</v>
      </c>
      <c r="AN88" s="174">
        <v>75067.5</v>
      </c>
      <c r="AO88" s="174">
        <v>193154.83</v>
      </c>
      <c r="AP88" s="174">
        <v>472874</v>
      </c>
      <c r="AQ88" s="174">
        <v>197483</v>
      </c>
      <c r="AR88" s="174">
        <v>26898.5</v>
      </c>
      <c r="AS88" s="174">
        <v>310268</v>
      </c>
      <c r="AT88" s="174">
        <v>59829.5</v>
      </c>
      <c r="AU88" s="174">
        <v>154749</v>
      </c>
      <c r="AV88" s="174">
        <v>444639.53</v>
      </c>
      <c r="AW88" s="174">
        <v>120255.5</v>
      </c>
      <c r="AX88" s="174">
        <v>96201</v>
      </c>
      <c r="AY88" s="174">
        <v>77329.75</v>
      </c>
      <c r="AZ88" s="174">
        <v>72860</v>
      </c>
      <c r="BA88" s="174">
        <v>103201</v>
      </c>
      <c r="BB88" s="174">
        <v>667054</v>
      </c>
      <c r="BC88" s="174">
        <v>96915</v>
      </c>
      <c r="BD88" s="174">
        <v>2069770.35</v>
      </c>
      <c r="BE88" s="174">
        <v>262922.8</v>
      </c>
      <c r="BF88" s="174">
        <v>119187</v>
      </c>
      <c r="BG88" s="174">
        <v>37561.75</v>
      </c>
      <c r="BH88" s="174">
        <v>873794.75</v>
      </c>
      <c r="BI88" s="174">
        <v>90477</v>
      </c>
      <c r="BJ88" s="174">
        <v>27308</v>
      </c>
      <c r="BK88" s="174">
        <v>87194</v>
      </c>
      <c r="BL88" s="174">
        <v>75192.75</v>
      </c>
      <c r="BM88" s="174">
        <v>1192138.3</v>
      </c>
      <c r="BN88" s="174">
        <v>320489.8</v>
      </c>
      <c r="BO88" s="174">
        <v>206647.41</v>
      </c>
      <c r="BP88" s="174">
        <v>143290.20000000001</v>
      </c>
      <c r="BQ88" s="174">
        <v>114710.75</v>
      </c>
      <c r="BR88" s="174">
        <v>71920</v>
      </c>
      <c r="BS88" s="174">
        <v>5194011.4000000004</v>
      </c>
      <c r="BT88" s="174">
        <v>160524.79999999999</v>
      </c>
      <c r="BU88" s="174">
        <v>56685</v>
      </c>
      <c r="BV88" s="174">
        <v>1280436.8</v>
      </c>
      <c r="BW88" s="174">
        <v>37072</v>
      </c>
      <c r="BX88" s="174">
        <v>75988</v>
      </c>
      <c r="BY88" s="174">
        <v>248468.45</v>
      </c>
      <c r="BZ88" s="174">
        <v>61104</v>
      </c>
      <c r="CA88" s="174">
        <v>87588</v>
      </c>
      <c r="CB88" s="174">
        <v>135479</v>
      </c>
      <c r="CC88" s="174">
        <v>30287</v>
      </c>
      <c r="CD88" s="174">
        <v>520798</v>
      </c>
      <c r="CE88" s="174">
        <v>73404.7</v>
      </c>
      <c r="CF88" s="174">
        <v>231427.6</v>
      </c>
      <c r="CG88" s="174">
        <v>36312</v>
      </c>
      <c r="CH88" s="174">
        <v>61921</v>
      </c>
      <c r="CI88" s="174">
        <v>104235</v>
      </c>
      <c r="CJ88" s="174">
        <v>43386</v>
      </c>
      <c r="CK88" s="174">
        <v>356371</v>
      </c>
      <c r="CL88" s="174">
        <v>16240</v>
      </c>
      <c r="CM88" s="174">
        <v>126845.7</v>
      </c>
    </row>
    <row r="89" spans="1:91" ht="24.6">
      <c r="A89" s="111">
        <v>5</v>
      </c>
      <c r="B89" s="191" t="s">
        <v>798</v>
      </c>
      <c r="C89" s="131" t="s">
        <v>418</v>
      </c>
      <c r="D89" s="174">
        <v>1562770</v>
      </c>
      <c r="E89" s="174">
        <v>53182.25</v>
      </c>
      <c r="F89" s="174">
        <v>32581.5</v>
      </c>
      <c r="G89" s="174">
        <v>62203</v>
      </c>
      <c r="H89" s="174">
        <v>21994.5</v>
      </c>
      <c r="I89" s="174">
        <v>42630</v>
      </c>
      <c r="J89" s="174">
        <v>92098.25</v>
      </c>
      <c r="K89" s="174">
        <v>52138.6</v>
      </c>
      <c r="L89" s="174">
        <v>97496.21</v>
      </c>
      <c r="M89" s="174">
        <v>71884.75</v>
      </c>
      <c r="N89" s="174">
        <v>352123.5</v>
      </c>
      <c r="O89" s="174">
        <v>5483</v>
      </c>
      <c r="P89" s="174">
        <v>1027705.95</v>
      </c>
      <c r="Q89" s="174">
        <v>20686.68</v>
      </c>
      <c r="R89" s="174">
        <v>106695</v>
      </c>
      <c r="S89" s="174">
        <v>284608.25</v>
      </c>
      <c r="T89" s="174">
        <v>60986</v>
      </c>
      <c r="U89" s="174">
        <v>99713.86</v>
      </c>
      <c r="V89" s="174">
        <v>33906</v>
      </c>
      <c r="W89" s="174">
        <v>35839</v>
      </c>
      <c r="X89" s="174">
        <v>1171633.21</v>
      </c>
      <c r="Y89" s="174">
        <v>24512.75</v>
      </c>
      <c r="Z89" s="174">
        <v>96794.25</v>
      </c>
      <c r="AA89" s="174">
        <v>17130.11</v>
      </c>
      <c r="AB89" s="174">
        <v>31936</v>
      </c>
      <c r="AC89" s="174"/>
      <c r="AD89" s="174">
        <v>52744</v>
      </c>
      <c r="AE89" s="174"/>
      <c r="AF89" s="174">
        <v>79322.899999999994</v>
      </c>
      <c r="AG89" s="174">
        <v>19564.25</v>
      </c>
      <c r="AH89" s="174">
        <v>69809.350000000006</v>
      </c>
      <c r="AI89" s="174">
        <v>51704.1</v>
      </c>
      <c r="AJ89" s="174"/>
      <c r="AK89" s="174">
        <v>31480.25</v>
      </c>
      <c r="AL89" s="174">
        <v>3594562.25</v>
      </c>
      <c r="AM89" s="174">
        <v>40750</v>
      </c>
      <c r="AN89" s="174">
        <v>62284.5</v>
      </c>
      <c r="AO89" s="174">
        <v>107111</v>
      </c>
      <c r="AP89" s="174">
        <v>298182.84999999998</v>
      </c>
      <c r="AQ89" s="174">
        <v>7627.25</v>
      </c>
      <c r="AR89" s="174"/>
      <c r="AS89" s="174">
        <v>824958.75</v>
      </c>
      <c r="AT89" s="174">
        <v>147623.75</v>
      </c>
      <c r="AU89" s="174">
        <v>319284.03999999998</v>
      </c>
      <c r="AV89" s="174">
        <v>97131.06</v>
      </c>
      <c r="AW89" s="174">
        <v>51701.25</v>
      </c>
      <c r="AX89" s="174">
        <v>16238</v>
      </c>
      <c r="AY89" s="174"/>
      <c r="AZ89" s="174">
        <v>43534.7</v>
      </c>
      <c r="BA89" s="174">
        <v>26746</v>
      </c>
      <c r="BB89" s="174">
        <v>769568.5</v>
      </c>
      <c r="BC89" s="174">
        <v>39797</v>
      </c>
      <c r="BD89" s="174">
        <v>3031102.15</v>
      </c>
      <c r="BE89" s="174">
        <v>482879.5</v>
      </c>
      <c r="BF89" s="174">
        <v>26328.25</v>
      </c>
      <c r="BG89" s="174">
        <v>11021.5</v>
      </c>
      <c r="BH89" s="174">
        <v>705755.5</v>
      </c>
      <c r="BI89" s="174">
        <v>54110</v>
      </c>
      <c r="BJ89" s="174">
        <v>19628.099999999999</v>
      </c>
      <c r="BK89" s="174">
        <v>44046.5</v>
      </c>
      <c r="BL89" s="174">
        <v>29329</v>
      </c>
      <c r="BM89" s="174">
        <v>1113041.25</v>
      </c>
      <c r="BN89" s="174">
        <v>126189</v>
      </c>
      <c r="BO89" s="174">
        <v>35790.44</v>
      </c>
      <c r="BP89" s="174">
        <v>178791</v>
      </c>
      <c r="BQ89" s="174">
        <v>45838.73</v>
      </c>
      <c r="BR89" s="174">
        <v>17271.400000000001</v>
      </c>
      <c r="BS89" s="174">
        <v>4780727</v>
      </c>
      <c r="BT89" s="174">
        <v>58900</v>
      </c>
      <c r="BU89" s="174">
        <v>23290</v>
      </c>
      <c r="BV89" s="174">
        <v>1629017</v>
      </c>
      <c r="BW89" s="174"/>
      <c r="BX89" s="174">
        <v>52078.5</v>
      </c>
      <c r="BY89" s="174">
        <v>256584.77</v>
      </c>
      <c r="BZ89" s="174"/>
      <c r="CA89" s="174">
        <v>24194</v>
      </c>
      <c r="CB89" s="174">
        <v>39908</v>
      </c>
      <c r="CC89" s="174"/>
      <c r="CD89" s="174">
        <v>221640</v>
      </c>
      <c r="CE89" s="174">
        <v>72192.399999999994</v>
      </c>
      <c r="CF89" s="174">
        <v>136752</v>
      </c>
      <c r="CG89" s="174">
        <v>10468</v>
      </c>
      <c r="CH89" s="174">
        <v>39179.25</v>
      </c>
      <c r="CI89" s="174"/>
      <c r="CJ89" s="174">
        <v>17036.5</v>
      </c>
      <c r="CK89" s="174">
        <v>596872.5</v>
      </c>
      <c r="CL89" s="174">
        <v>24704</v>
      </c>
      <c r="CM89" s="176"/>
    </row>
    <row r="90" spans="1:91" ht="24.6">
      <c r="A90" s="111">
        <v>5</v>
      </c>
      <c r="B90" s="191" t="s">
        <v>799</v>
      </c>
      <c r="C90" s="131" t="s">
        <v>419</v>
      </c>
      <c r="D90" s="174">
        <v>305844.75</v>
      </c>
      <c r="E90" s="174">
        <v>186238</v>
      </c>
      <c r="F90" s="174"/>
      <c r="G90" s="174"/>
      <c r="H90" s="174">
        <v>10185</v>
      </c>
      <c r="I90" s="174">
        <v>424412</v>
      </c>
      <c r="J90" s="174">
        <v>3956.5</v>
      </c>
      <c r="K90" s="174">
        <v>1333005.5</v>
      </c>
      <c r="L90" s="174">
        <v>8670.7000000000007</v>
      </c>
      <c r="M90" s="174">
        <v>137621</v>
      </c>
      <c r="N90" s="174">
        <v>695798</v>
      </c>
      <c r="O90" s="174"/>
      <c r="P90" s="174">
        <v>867707.75</v>
      </c>
      <c r="Q90" s="174">
        <v>8351.7000000000007</v>
      </c>
      <c r="R90" s="174">
        <v>858970.5</v>
      </c>
      <c r="S90" s="174">
        <v>2186</v>
      </c>
      <c r="T90" s="174">
        <v>52350.5</v>
      </c>
      <c r="U90" s="174">
        <v>13851</v>
      </c>
      <c r="V90" s="174">
        <v>27147</v>
      </c>
      <c r="W90" s="174"/>
      <c r="X90" s="174">
        <v>296921</v>
      </c>
      <c r="Y90" s="174"/>
      <c r="Z90" s="174">
        <v>74728.75</v>
      </c>
      <c r="AA90" s="174">
        <v>11510</v>
      </c>
      <c r="AB90" s="174">
        <v>2903</v>
      </c>
      <c r="AC90" s="174">
        <v>20198</v>
      </c>
      <c r="AD90" s="174"/>
      <c r="AE90" s="174"/>
      <c r="AF90" s="174"/>
      <c r="AG90" s="174">
        <v>9089.5</v>
      </c>
      <c r="AH90" s="174"/>
      <c r="AI90" s="174">
        <v>521135</v>
      </c>
      <c r="AJ90" s="174"/>
      <c r="AK90" s="174">
        <v>10431</v>
      </c>
      <c r="AL90" s="174">
        <v>7712747.7999999998</v>
      </c>
      <c r="AM90" s="174">
        <v>396607</v>
      </c>
      <c r="AN90" s="174">
        <v>21453</v>
      </c>
      <c r="AO90" s="174">
        <v>279382</v>
      </c>
      <c r="AP90" s="174">
        <v>80578.899999999994</v>
      </c>
      <c r="AQ90" s="174">
        <v>1150</v>
      </c>
      <c r="AR90" s="174"/>
      <c r="AS90" s="174">
        <v>2531128</v>
      </c>
      <c r="AT90" s="174">
        <v>13610.25</v>
      </c>
      <c r="AU90" s="174">
        <v>687977.02</v>
      </c>
      <c r="AV90" s="174">
        <v>270490.19</v>
      </c>
      <c r="AW90" s="174"/>
      <c r="AX90" s="174">
        <v>21923.25</v>
      </c>
      <c r="AY90" s="174">
        <v>433143.5</v>
      </c>
      <c r="AZ90" s="174">
        <v>0</v>
      </c>
      <c r="BA90" s="174">
        <v>9300</v>
      </c>
      <c r="BB90" s="174">
        <v>3037501.25</v>
      </c>
      <c r="BC90" s="174"/>
      <c r="BD90" s="174">
        <v>286139.25</v>
      </c>
      <c r="BE90" s="174">
        <v>65720.5</v>
      </c>
      <c r="BF90" s="174"/>
      <c r="BG90" s="174">
        <v>382458</v>
      </c>
      <c r="BH90" s="174">
        <v>1338984</v>
      </c>
      <c r="BI90" s="174">
        <v>31666</v>
      </c>
      <c r="BJ90" s="174"/>
      <c r="BK90" s="174"/>
      <c r="BL90" s="174">
        <v>95209</v>
      </c>
      <c r="BM90" s="174">
        <v>726102.5</v>
      </c>
      <c r="BN90" s="174"/>
      <c r="BO90" s="174">
        <v>368706.34</v>
      </c>
      <c r="BP90" s="174">
        <v>25787.5</v>
      </c>
      <c r="BQ90" s="174"/>
      <c r="BR90" s="174"/>
      <c r="BS90" s="176">
        <v>2810072.25</v>
      </c>
      <c r="BT90" s="174">
        <v>8917</v>
      </c>
      <c r="BU90" s="174"/>
      <c r="BV90" s="174">
        <v>336632</v>
      </c>
      <c r="BW90" s="174"/>
      <c r="BX90" s="174">
        <v>26275</v>
      </c>
      <c r="BY90" s="174">
        <v>111936.5</v>
      </c>
      <c r="BZ90" s="174">
        <v>24248</v>
      </c>
      <c r="CA90" s="174">
        <v>16408</v>
      </c>
      <c r="CB90" s="174"/>
      <c r="CC90" s="174">
        <v>129129.60000000001</v>
      </c>
      <c r="CD90" s="174">
        <v>869311</v>
      </c>
      <c r="CE90" s="174">
        <v>16590.5</v>
      </c>
      <c r="CF90" s="174">
        <v>1124280.5</v>
      </c>
      <c r="CG90" s="174"/>
      <c r="CH90" s="174"/>
      <c r="CI90" s="174">
        <v>11276</v>
      </c>
      <c r="CJ90" s="174">
        <v>18984</v>
      </c>
      <c r="CK90" s="174">
        <v>119853</v>
      </c>
      <c r="CL90" s="174"/>
      <c r="CM90" s="174"/>
    </row>
    <row r="91" spans="1:91" ht="24.6">
      <c r="A91" s="111">
        <v>5</v>
      </c>
      <c r="B91" s="191" t="s">
        <v>800</v>
      </c>
      <c r="C91" s="131" t="s">
        <v>420</v>
      </c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>
        <v>41826.5</v>
      </c>
      <c r="O91" s="174"/>
      <c r="P91" s="174">
        <v>17438</v>
      </c>
      <c r="Q91" s="174"/>
      <c r="R91" s="174"/>
      <c r="S91" s="174"/>
      <c r="T91" s="174"/>
      <c r="U91" s="174"/>
      <c r="V91" s="174"/>
      <c r="W91" s="174"/>
      <c r="X91" s="174">
        <v>2422976.5</v>
      </c>
      <c r="Y91" s="174">
        <v>115203.6</v>
      </c>
      <c r="Z91" s="174"/>
      <c r="AA91" s="174">
        <v>6532</v>
      </c>
      <c r="AB91" s="174"/>
      <c r="AC91" s="174"/>
      <c r="AD91" s="174">
        <v>36884.400000000001</v>
      </c>
      <c r="AE91" s="174"/>
      <c r="AF91" s="174"/>
      <c r="AG91" s="174"/>
      <c r="AH91" s="174"/>
      <c r="AI91" s="174">
        <v>8330.6</v>
      </c>
      <c r="AJ91" s="174"/>
      <c r="AK91" s="174"/>
      <c r="AL91" s="174">
        <v>10451507</v>
      </c>
      <c r="AM91" s="174"/>
      <c r="AN91" s="174"/>
      <c r="AO91" s="174"/>
      <c r="AP91" s="174">
        <v>293166.5</v>
      </c>
      <c r="AQ91" s="174"/>
      <c r="AR91" s="174"/>
      <c r="AS91" s="174">
        <v>535199</v>
      </c>
      <c r="AT91" s="174"/>
      <c r="AU91" s="174"/>
      <c r="AV91" s="174"/>
      <c r="AW91" s="174"/>
      <c r="AX91" s="174">
        <v>6441</v>
      </c>
      <c r="AY91" s="174"/>
      <c r="AZ91" s="174"/>
      <c r="BA91" s="174"/>
      <c r="BB91" s="174">
        <v>92810</v>
      </c>
      <c r="BC91" s="174"/>
      <c r="BD91" s="174">
        <v>11558498.4</v>
      </c>
      <c r="BE91" s="174"/>
      <c r="BF91" s="174"/>
      <c r="BG91" s="174"/>
      <c r="BH91" s="174">
        <v>252174</v>
      </c>
      <c r="BI91" s="174"/>
      <c r="BJ91" s="174"/>
      <c r="BK91" s="174"/>
      <c r="BL91" s="174"/>
      <c r="BM91" s="174">
        <v>1274500</v>
      </c>
      <c r="BN91" s="174"/>
      <c r="BO91" s="174"/>
      <c r="BP91" s="174"/>
      <c r="BQ91" s="174"/>
      <c r="BR91" s="174"/>
      <c r="BS91" s="174">
        <v>19071651.190000001</v>
      </c>
      <c r="BT91" s="174"/>
      <c r="BU91" s="174"/>
      <c r="BV91" s="174">
        <v>234075</v>
      </c>
      <c r="BW91" s="174"/>
      <c r="BX91" s="174"/>
      <c r="BY91" s="174">
        <v>90000</v>
      </c>
      <c r="BZ91" s="174"/>
      <c r="CA91" s="174"/>
      <c r="CB91" s="174"/>
      <c r="CC91" s="174"/>
      <c r="CD91" s="174">
        <v>99300</v>
      </c>
      <c r="CE91" s="174"/>
      <c r="CF91" s="174">
        <v>7000</v>
      </c>
      <c r="CG91" s="174"/>
      <c r="CH91" s="174"/>
      <c r="CI91" s="174">
        <v>29464.25</v>
      </c>
      <c r="CJ91" s="174">
        <v>20068</v>
      </c>
      <c r="CK91" s="174"/>
      <c r="CL91" s="174"/>
      <c r="CM91" s="174"/>
    </row>
    <row r="92" spans="1:91" ht="49.2">
      <c r="A92" s="111">
        <v>5</v>
      </c>
      <c r="B92" s="191" t="s">
        <v>801</v>
      </c>
      <c r="C92" s="131" t="s">
        <v>421</v>
      </c>
      <c r="D92" s="174">
        <v>-13677541.24</v>
      </c>
      <c r="E92" s="174">
        <v>-460495.49</v>
      </c>
      <c r="F92" s="174">
        <v>-558708.38</v>
      </c>
      <c r="G92" s="174">
        <v>-837613.6</v>
      </c>
      <c r="H92" s="174">
        <v>-374658.56</v>
      </c>
      <c r="I92" s="174">
        <v>-200092.24</v>
      </c>
      <c r="J92" s="174">
        <v>-688778.07</v>
      </c>
      <c r="K92" s="174">
        <v>-953096.31</v>
      </c>
      <c r="L92" s="174">
        <v>-384683.17</v>
      </c>
      <c r="M92" s="174">
        <v>-628469.14</v>
      </c>
      <c r="N92" s="174">
        <v>-1738594.82</v>
      </c>
      <c r="O92" s="174">
        <v>-186235.92</v>
      </c>
      <c r="P92" s="174">
        <v>-4327321.04</v>
      </c>
      <c r="Q92" s="174">
        <v>-647204.49</v>
      </c>
      <c r="R92" s="174">
        <v>-753868.97</v>
      </c>
      <c r="S92" s="174">
        <v>-1146801.96</v>
      </c>
      <c r="T92" s="174">
        <v>-769672.31</v>
      </c>
      <c r="U92" s="174">
        <v>-696854.35</v>
      </c>
      <c r="V92" s="174">
        <v>-537747.06000000006</v>
      </c>
      <c r="W92" s="174">
        <v>-326200.83</v>
      </c>
      <c r="X92" s="174">
        <v>-14399912.77</v>
      </c>
      <c r="Y92" s="174">
        <v>-165612.75</v>
      </c>
      <c r="Z92" s="174">
        <v>-778048.94</v>
      </c>
      <c r="AA92" s="174">
        <v>-748542.66</v>
      </c>
      <c r="AB92" s="174">
        <v>-80912</v>
      </c>
      <c r="AC92" s="174">
        <v>-338126.69</v>
      </c>
      <c r="AD92" s="174">
        <v>-259249.71</v>
      </c>
      <c r="AE92" s="174">
        <v>-1054697.75</v>
      </c>
      <c r="AF92" s="174">
        <v>-161978.18</v>
      </c>
      <c r="AG92" s="174">
        <v>-247294.5</v>
      </c>
      <c r="AH92" s="174">
        <v>-273445.15999999997</v>
      </c>
      <c r="AI92" s="174">
        <v>-622210.86</v>
      </c>
      <c r="AJ92" s="174">
        <v>-313652.26</v>
      </c>
      <c r="AK92" s="174">
        <v>-123289.87</v>
      </c>
      <c r="AL92" s="174">
        <v>-16812696.469999999</v>
      </c>
      <c r="AM92" s="174">
        <v>-685952.64</v>
      </c>
      <c r="AN92" s="174">
        <v>-335728.54</v>
      </c>
      <c r="AO92" s="174">
        <v>-1310716.2</v>
      </c>
      <c r="AP92" s="174">
        <v>-1044490.99</v>
      </c>
      <c r="AQ92" s="174">
        <v>-453850.52</v>
      </c>
      <c r="AR92" s="174">
        <v>-230695.44</v>
      </c>
      <c r="AS92" s="174">
        <v>-1693413.39</v>
      </c>
      <c r="AT92" s="174">
        <v>-948928.88</v>
      </c>
      <c r="AU92" s="174">
        <v>-664317.15</v>
      </c>
      <c r="AV92" s="174">
        <v>-884912.39</v>
      </c>
      <c r="AW92" s="174">
        <v>-424599.51</v>
      </c>
      <c r="AX92" s="174">
        <v>-287517.46999999997</v>
      </c>
      <c r="AY92" s="174">
        <v>-454471.97</v>
      </c>
      <c r="AZ92" s="174">
        <v>-490305.32</v>
      </c>
      <c r="BA92" s="174">
        <v>-563727.26</v>
      </c>
      <c r="BB92" s="174">
        <v>-4640217.0199999996</v>
      </c>
      <c r="BC92" s="174">
        <v>-390282.16</v>
      </c>
      <c r="BD92" s="174">
        <v>-16293396.699999999</v>
      </c>
      <c r="BE92" s="174">
        <v>-1471576.94</v>
      </c>
      <c r="BF92" s="174">
        <v>-549802.80000000005</v>
      </c>
      <c r="BG92" s="174">
        <v>-327956.23</v>
      </c>
      <c r="BH92" s="174">
        <v>-2990073.91</v>
      </c>
      <c r="BI92" s="174">
        <v>-370953.56</v>
      </c>
      <c r="BJ92" s="174">
        <v>-144902.17000000001</v>
      </c>
      <c r="BK92" s="174">
        <v>-440993.45</v>
      </c>
      <c r="BL92" s="174">
        <v>-575448.51</v>
      </c>
      <c r="BM92" s="174">
        <v>-9138954.5500000007</v>
      </c>
      <c r="BN92" s="174">
        <v>-1303066.25</v>
      </c>
      <c r="BO92" s="174">
        <v>-593061.46</v>
      </c>
      <c r="BP92" s="174">
        <v>-869724.49</v>
      </c>
      <c r="BQ92" s="174">
        <v>-546937.88</v>
      </c>
      <c r="BR92" s="174">
        <v>-804621.85</v>
      </c>
      <c r="BS92" s="174">
        <v>-37516587.299999997</v>
      </c>
      <c r="BT92" s="174">
        <v>-1288794.78</v>
      </c>
      <c r="BU92" s="174">
        <v>-512606.35</v>
      </c>
      <c r="BV92" s="174">
        <v>-4177729.96</v>
      </c>
      <c r="BW92" s="174">
        <v>-222182</v>
      </c>
      <c r="BX92" s="174">
        <v>-351703</v>
      </c>
      <c r="BY92" s="174">
        <v>-1341050.9099999999</v>
      </c>
      <c r="BZ92" s="174">
        <v>-167486</v>
      </c>
      <c r="CA92" s="174">
        <v>-475554</v>
      </c>
      <c r="CB92" s="174">
        <v>-547837</v>
      </c>
      <c r="CC92" s="174">
        <v>-845527</v>
      </c>
      <c r="CD92" s="176">
        <v>-1238748</v>
      </c>
      <c r="CE92" s="174">
        <v>-99563.59</v>
      </c>
      <c r="CF92" s="174">
        <v>-525582.66</v>
      </c>
      <c r="CG92" s="174">
        <v>-275378</v>
      </c>
      <c r="CH92" s="174">
        <v>-209777</v>
      </c>
      <c r="CI92" s="174">
        <v>-220702.1</v>
      </c>
      <c r="CJ92" s="174">
        <v>-181253.1</v>
      </c>
      <c r="CK92" s="174">
        <v>-1986574.13</v>
      </c>
      <c r="CL92" s="174">
        <v>-81250.45</v>
      </c>
      <c r="CM92" s="174">
        <v>-411067.25</v>
      </c>
    </row>
    <row r="93" spans="1:91" ht="49.2">
      <c r="A93" s="111">
        <v>5</v>
      </c>
      <c r="B93" s="191" t="s">
        <v>802</v>
      </c>
      <c r="C93" s="131" t="s">
        <v>422</v>
      </c>
      <c r="D93" s="174">
        <v>-8687373.8000000007</v>
      </c>
      <c r="E93" s="174">
        <v>-95757.14</v>
      </c>
      <c r="F93" s="174">
        <v>-122305.14</v>
      </c>
      <c r="G93" s="174">
        <v>-218874.9</v>
      </c>
      <c r="H93" s="174">
        <v>-18773.560000000001</v>
      </c>
      <c r="I93" s="174">
        <v>-41406.019999999997</v>
      </c>
      <c r="J93" s="174">
        <v>-381708.47</v>
      </c>
      <c r="K93" s="174">
        <v>-346178.94</v>
      </c>
      <c r="L93" s="174">
        <v>-177536.21</v>
      </c>
      <c r="M93" s="174">
        <v>-122722.7</v>
      </c>
      <c r="N93" s="174">
        <v>-1474874.33</v>
      </c>
      <c r="O93" s="174">
        <v>-14413.5</v>
      </c>
      <c r="P93" s="174">
        <v>-3388532.29</v>
      </c>
      <c r="Q93" s="174">
        <v>-131925.59</v>
      </c>
      <c r="R93" s="174">
        <v>-224669</v>
      </c>
      <c r="S93" s="174">
        <v>-735333.48</v>
      </c>
      <c r="T93" s="174">
        <v>-61330.85</v>
      </c>
      <c r="U93" s="174">
        <v>-84589.04</v>
      </c>
      <c r="V93" s="174">
        <v>-15117.78</v>
      </c>
      <c r="W93" s="174">
        <v>-28097.119999999999</v>
      </c>
      <c r="X93" s="174">
        <v>-12070884.91</v>
      </c>
      <c r="Y93" s="174">
        <v>-36018.5</v>
      </c>
      <c r="Z93" s="174">
        <v>-243359.45</v>
      </c>
      <c r="AA93" s="174">
        <v>-137116.70000000001</v>
      </c>
      <c r="AB93" s="174">
        <v>-69140</v>
      </c>
      <c r="AC93" s="174">
        <v>-55046.42</v>
      </c>
      <c r="AD93" s="174">
        <v>-3243</v>
      </c>
      <c r="AE93" s="174">
        <v>-266859.40000000002</v>
      </c>
      <c r="AF93" s="174">
        <v>-60893.33</v>
      </c>
      <c r="AG93" s="174">
        <v>-19210.12</v>
      </c>
      <c r="AH93" s="174">
        <v>-114051.96</v>
      </c>
      <c r="AI93" s="174">
        <v>-256848.4</v>
      </c>
      <c r="AJ93" s="174">
        <v>-70668.87</v>
      </c>
      <c r="AK93" s="174">
        <v>799.76</v>
      </c>
      <c r="AL93" s="174">
        <v>-4997792.4800000004</v>
      </c>
      <c r="AM93" s="174"/>
      <c r="AN93" s="174">
        <v>-4866.53</v>
      </c>
      <c r="AO93" s="174">
        <v>-202633.59</v>
      </c>
      <c r="AP93" s="174">
        <v>-745456.18</v>
      </c>
      <c r="AQ93" s="174">
        <v>-142526.45000000001</v>
      </c>
      <c r="AR93" s="174">
        <v>-23665.95</v>
      </c>
      <c r="AS93" s="174">
        <v>-2078931</v>
      </c>
      <c r="AT93" s="174">
        <v>-51844.92</v>
      </c>
      <c r="AU93" s="174">
        <v>-64571.71</v>
      </c>
      <c r="AV93" s="174">
        <v>-149249.17000000001</v>
      </c>
      <c r="AW93" s="174">
        <v>-50789.91</v>
      </c>
      <c r="AX93" s="174">
        <v>-42717.87</v>
      </c>
      <c r="AY93" s="174">
        <v>-69501.919999999998</v>
      </c>
      <c r="AZ93" s="174">
        <v>-148796.04999999999</v>
      </c>
      <c r="BA93" s="174"/>
      <c r="BB93" s="174">
        <v>-3038906.17</v>
      </c>
      <c r="BC93" s="174">
        <v>-3682.68</v>
      </c>
      <c r="BD93" s="174">
        <v>-6961164.54</v>
      </c>
      <c r="BE93" s="174">
        <v>-1325713.68</v>
      </c>
      <c r="BF93" s="174">
        <v>-212230.44</v>
      </c>
      <c r="BG93" s="174">
        <v>-54033.34</v>
      </c>
      <c r="BH93" s="174">
        <v>-3649486.51</v>
      </c>
      <c r="BI93" s="174">
        <v>-206318.88</v>
      </c>
      <c r="BJ93" s="174">
        <v>-32050.39</v>
      </c>
      <c r="BK93" s="174">
        <v>-87123.76</v>
      </c>
      <c r="BL93" s="174">
        <v>-94213.68</v>
      </c>
      <c r="BM93" s="174">
        <v>-4574708.25</v>
      </c>
      <c r="BN93" s="174">
        <v>-220981</v>
      </c>
      <c r="BO93" s="174">
        <v>-154098.07</v>
      </c>
      <c r="BP93" s="174">
        <v>-270317.5</v>
      </c>
      <c r="BQ93" s="174">
        <v>-45979.9</v>
      </c>
      <c r="BR93" s="174">
        <v>-66418.94</v>
      </c>
      <c r="BS93" s="174">
        <v>-46422970.140000001</v>
      </c>
      <c r="BT93" s="174">
        <v>-247398.77</v>
      </c>
      <c r="BU93" s="174">
        <v>-128429.39</v>
      </c>
      <c r="BV93" s="174">
        <v>-5745240.9400000004</v>
      </c>
      <c r="BW93" s="174"/>
      <c r="BX93" s="174">
        <v>-139624</v>
      </c>
      <c r="BY93" s="174">
        <v>-1087963.95</v>
      </c>
      <c r="BZ93" s="174">
        <v>-39922.25</v>
      </c>
      <c r="CA93" s="174">
        <v>-113176</v>
      </c>
      <c r="CB93" s="174">
        <v>-109381</v>
      </c>
      <c r="CC93" s="174">
        <v>-283621.02</v>
      </c>
      <c r="CD93" s="174">
        <v>-1416441.75</v>
      </c>
      <c r="CE93" s="174">
        <v>-197965.97</v>
      </c>
      <c r="CF93" s="174">
        <v>-463392</v>
      </c>
      <c r="CG93" s="174">
        <v>-39791</v>
      </c>
      <c r="CH93" s="174">
        <v>-59527.9</v>
      </c>
      <c r="CI93" s="174">
        <v>-100754.2</v>
      </c>
      <c r="CJ93" s="174">
        <v>-171944.25</v>
      </c>
      <c r="CK93" s="174">
        <v>-1631988.67</v>
      </c>
      <c r="CL93" s="174">
        <v>-80691.899999999994</v>
      </c>
      <c r="CM93" s="174">
        <v>-68288.27</v>
      </c>
    </row>
    <row r="94" spans="1:91" ht="49.2">
      <c r="A94" s="111">
        <v>5</v>
      </c>
      <c r="B94" s="191" t="s">
        <v>803</v>
      </c>
      <c r="C94" s="131" t="s">
        <v>423</v>
      </c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>
        <v>-478.1</v>
      </c>
      <c r="Q94" s="174">
        <v>-2100</v>
      </c>
      <c r="R94" s="174"/>
      <c r="S94" s="174"/>
      <c r="T94" s="174">
        <v>-60179.24</v>
      </c>
      <c r="U94" s="174"/>
      <c r="V94" s="174"/>
      <c r="W94" s="174">
        <v>-53981.65</v>
      </c>
      <c r="X94" s="174"/>
      <c r="Y94" s="174"/>
      <c r="Z94" s="174"/>
      <c r="AA94" s="174"/>
      <c r="AB94" s="174"/>
      <c r="AC94" s="174"/>
      <c r="AD94" s="174">
        <v>-29217.37</v>
      </c>
      <c r="AE94" s="174"/>
      <c r="AF94" s="174"/>
      <c r="AG94" s="174"/>
      <c r="AH94" s="174"/>
      <c r="AI94" s="174"/>
      <c r="AJ94" s="174">
        <v>-2998</v>
      </c>
      <c r="AK94" s="174">
        <v>-126219.51</v>
      </c>
      <c r="AL94" s="174">
        <v>-23616.25</v>
      </c>
      <c r="AM94" s="174"/>
      <c r="AN94" s="174"/>
      <c r="AO94" s="174"/>
      <c r="AP94" s="174"/>
      <c r="AQ94" s="174"/>
      <c r="AR94" s="174"/>
      <c r="AS94" s="174"/>
      <c r="AT94" s="174"/>
      <c r="AU94" s="174">
        <v>-256012.12</v>
      </c>
      <c r="AV94" s="174">
        <v>-715</v>
      </c>
      <c r="AW94" s="174">
        <v>-230</v>
      </c>
      <c r="AX94" s="174">
        <v>-14000.39</v>
      </c>
      <c r="AY94" s="174"/>
      <c r="AZ94" s="174"/>
      <c r="BA94" s="174">
        <v>-50</v>
      </c>
      <c r="BB94" s="174"/>
      <c r="BC94" s="174"/>
      <c r="BD94" s="174">
        <v>-1354371.8</v>
      </c>
      <c r="BE94" s="174">
        <v>-13903.5</v>
      </c>
      <c r="BF94" s="174">
        <v>-300</v>
      </c>
      <c r="BG94" s="174">
        <v>-1270</v>
      </c>
      <c r="BH94" s="174"/>
      <c r="BI94" s="174">
        <v>-50951.41</v>
      </c>
      <c r="BJ94" s="174">
        <v>-400</v>
      </c>
      <c r="BK94" s="174">
        <v>-3505</v>
      </c>
      <c r="BL94" s="174">
        <v>-50</v>
      </c>
      <c r="BM94" s="174"/>
      <c r="BN94" s="174"/>
      <c r="BO94" s="174"/>
      <c r="BP94" s="174"/>
      <c r="BQ94" s="174"/>
      <c r="BR94" s="174"/>
      <c r="BS94" s="174">
        <v>-537783.9</v>
      </c>
      <c r="BT94" s="174">
        <v>-17428</v>
      </c>
      <c r="BU94" s="174"/>
      <c r="BV94" s="174">
        <v>-6000</v>
      </c>
      <c r="BW94" s="174"/>
      <c r="BX94" s="174"/>
      <c r="BY94" s="174"/>
      <c r="BZ94" s="174"/>
      <c r="CA94" s="174"/>
      <c r="CB94" s="174">
        <v>-1681</v>
      </c>
      <c r="CC94" s="174"/>
      <c r="CD94" s="174">
        <v>-9591.5499999999993</v>
      </c>
      <c r="CE94" s="174"/>
      <c r="CF94" s="174"/>
      <c r="CG94" s="174">
        <v>-7102</v>
      </c>
      <c r="CH94" s="174"/>
      <c r="CI94" s="174">
        <v>-37827</v>
      </c>
      <c r="CJ94" s="174"/>
      <c r="CK94" s="174"/>
      <c r="CL94" s="174"/>
      <c r="CM94" s="174"/>
    </row>
    <row r="95" spans="1:91" ht="49.2">
      <c r="A95" s="111">
        <v>5</v>
      </c>
      <c r="B95" s="191" t="s">
        <v>804</v>
      </c>
      <c r="C95" s="131" t="s">
        <v>1337</v>
      </c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>
        <v>10139</v>
      </c>
      <c r="P95" s="174">
        <v>64035.75</v>
      </c>
      <c r="Q95" s="174"/>
      <c r="R95" s="174"/>
      <c r="S95" s="174">
        <v>102455.9</v>
      </c>
      <c r="T95" s="174"/>
      <c r="U95" s="174"/>
      <c r="V95" s="174"/>
      <c r="W95" s="174"/>
      <c r="X95" s="174">
        <v>3565671.6</v>
      </c>
      <c r="Y95" s="174"/>
      <c r="Z95" s="174">
        <v>121878</v>
      </c>
      <c r="AA95" s="174"/>
      <c r="AB95" s="174"/>
      <c r="AC95" s="174"/>
      <c r="AD95" s="174">
        <v>34835</v>
      </c>
      <c r="AE95" s="174"/>
      <c r="AF95" s="174">
        <v>17633</v>
      </c>
      <c r="AG95" s="174"/>
      <c r="AH95" s="174"/>
      <c r="AI95" s="174"/>
      <c r="AJ95" s="174"/>
      <c r="AK95" s="174"/>
      <c r="AL95" s="174"/>
      <c r="AM95" s="174"/>
      <c r="AN95" s="174"/>
      <c r="AO95" s="174"/>
      <c r="AP95" s="174"/>
      <c r="AQ95" s="174"/>
      <c r="AR95" s="174"/>
      <c r="AS95" s="174"/>
      <c r="AT95" s="174">
        <v>30116.34</v>
      </c>
      <c r="AU95" s="174">
        <v>25977.53</v>
      </c>
      <c r="AV95" s="174"/>
      <c r="AW95" s="174"/>
      <c r="AX95" s="174">
        <v>31578.69</v>
      </c>
      <c r="AY95" s="174">
        <v>14223.81</v>
      </c>
      <c r="AZ95" s="174"/>
      <c r="BA95" s="174">
        <v>164</v>
      </c>
      <c r="BB95" s="174"/>
      <c r="BC95" s="174"/>
      <c r="BD95" s="174"/>
      <c r="BE95" s="174">
        <v>2927.4</v>
      </c>
      <c r="BF95" s="174">
        <v>1841.8</v>
      </c>
      <c r="BG95" s="174">
        <v>5368</v>
      </c>
      <c r="BH95" s="174"/>
      <c r="BI95" s="174">
        <v>35952.559999999998</v>
      </c>
      <c r="BJ95" s="174"/>
      <c r="BK95" s="174">
        <v>37367.96</v>
      </c>
      <c r="BL95" s="174"/>
      <c r="BM95" s="174"/>
      <c r="BN95" s="174"/>
      <c r="BO95" s="174"/>
      <c r="BP95" s="174"/>
      <c r="BQ95" s="174"/>
      <c r="BR95" s="174"/>
      <c r="BS95" s="176">
        <v>460408.4</v>
      </c>
      <c r="BT95" s="174"/>
      <c r="BU95" s="174"/>
      <c r="BV95" s="176">
        <v>4500</v>
      </c>
      <c r="BW95" s="174"/>
      <c r="BX95" s="174"/>
      <c r="BY95" s="174"/>
      <c r="BZ95" s="174">
        <v>13170</v>
      </c>
      <c r="CA95" s="174"/>
      <c r="CB95" s="174">
        <v>5475.6</v>
      </c>
      <c r="CC95" s="176">
        <v>230067.01</v>
      </c>
      <c r="CD95" s="176">
        <v>41347.75</v>
      </c>
      <c r="CE95" s="174"/>
      <c r="CF95" s="174"/>
      <c r="CG95" s="174"/>
      <c r="CH95" s="174"/>
      <c r="CI95" s="174">
        <v>61241.55</v>
      </c>
      <c r="CJ95" s="174"/>
      <c r="CK95" s="176"/>
      <c r="CL95" s="174">
        <v>3915</v>
      </c>
      <c r="CM95" s="174"/>
    </row>
    <row r="96" spans="1:91" ht="24.6">
      <c r="A96" s="111">
        <v>5</v>
      </c>
      <c r="B96" s="191" t="s">
        <v>805</v>
      </c>
      <c r="C96" s="131" t="s">
        <v>424</v>
      </c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>
        <v>865753.22</v>
      </c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>
        <v>545</v>
      </c>
      <c r="AK96" s="174"/>
      <c r="AL96" s="174">
        <v>3828810.28</v>
      </c>
      <c r="AM96" s="174"/>
      <c r="AN96" s="174"/>
      <c r="AO96" s="174"/>
      <c r="AP96" s="174"/>
      <c r="AQ96" s="174"/>
      <c r="AR96" s="174"/>
      <c r="AS96" s="174"/>
      <c r="AT96" s="174"/>
      <c r="AU96" s="174"/>
      <c r="AV96" s="174"/>
      <c r="AW96" s="174"/>
      <c r="AX96" s="174">
        <v>18971.73</v>
      </c>
      <c r="AY96" s="174"/>
      <c r="AZ96" s="174"/>
      <c r="BA96" s="174"/>
      <c r="BB96" s="174"/>
      <c r="BC96" s="174"/>
      <c r="BD96" s="174"/>
      <c r="BE96" s="174"/>
      <c r="BF96" s="174"/>
      <c r="BG96" s="174"/>
      <c r="BH96" s="174"/>
      <c r="BI96" s="174"/>
      <c r="BJ96" s="174"/>
      <c r="BK96" s="174"/>
      <c r="BL96" s="174"/>
      <c r="BM96" s="174">
        <v>499095</v>
      </c>
      <c r="BN96" s="174"/>
      <c r="BO96" s="174"/>
      <c r="BP96" s="174"/>
      <c r="BQ96" s="174"/>
      <c r="BR96" s="174"/>
      <c r="BS96" s="176"/>
      <c r="BT96" s="174"/>
      <c r="BU96" s="174"/>
      <c r="BV96" s="176"/>
      <c r="BW96" s="174"/>
      <c r="BX96" s="174"/>
      <c r="BY96" s="174"/>
      <c r="BZ96" s="174"/>
      <c r="CA96" s="174"/>
      <c r="CB96" s="174"/>
      <c r="CC96" s="174"/>
      <c r="CD96" s="174"/>
      <c r="CE96" s="174"/>
      <c r="CF96" s="174"/>
      <c r="CG96" s="174"/>
      <c r="CH96" s="174"/>
      <c r="CI96" s="174"/>
      <c r="CJ96" s="174"/>
      <c r="CK96" s="174"/>
      <c r="CL96" s="174"/>
      <c r="CM96" s="174"/>
    </row>
    <row r="97" spans="1:91" ht="24.6">
      <c r="A97" s="111">
        <v>5</v>
      </c>
      <c r="B97" s="191" t="s">
        <v>806</v>
      </c>
      <c r="C97" s="131" t="s">
        <v>425</v>
      </c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174"/>
      <c r="AH97" s="174"/>
      <c r="AI97" s="174"/>
      <c r="AJ97" s="174"/>
      <c r="AK97" s="174"/>
      <c r="AL97" s="174">
        <v>0</v>
      </c>
      <c r="AM97" s="174"/>
      <c r="AN97" s="174"/>
      <c r="AO97" s="174"/>
      <c r="AP97" s="174"/>
      <c r="AQ97" s="174"/>
      <c r="AR97" s="174"/>
      <c r="AS97" s="174"/>
      <c r="AT97" s="174"/>
      <c r="AU97" s="174"/>
      <c r="AV97" s="174"/>
      <c r="AW97" s="174"/>
      <c r="AX97" s="174"/>
      <c r="AY97" s="174"/>
      <c r="AZ97" s="174"/>
      <c r="BA97" s="174"/>
      <c r="BB97" s="174">
        <v>1176563.5</v>
      </c>
      <c r="BC97" s="174"/>
      <c r="BD97" s="174"/>
      <c r="BE97" s="174"/>
      <c r="BF97" s="174"/>
      <c r="BG97" s="174"/>
      <c r="BH97" s="174"/>
      <c r="BI97" s="174"/>
      <c r="BJ97" s="174"/>
      <c r="BK97" s="174"/>
      <c r="BL97" s="174"/>
      <c r="BM97" s="174"/>
      <c r="BN97" s="174"/>
      <c r="BO97" s="174"/>
      <c r="BP97" s="174"/>
      <c r="BQ97" s="174"/>
      <c r="BR97" s="174"/>
      <c r="BS97" s="176"/>
      <c r="BT97" s="174"/>
      <c r="BU97" s="174"/>
      <c r="BV97" s="176"/>
      <c r="BW97" s="174"/>
      <c r="BX97" s="174"/>
      <c r="BY97" s="174"/>
      <c r="BZ97" s="174"/>
      <c r="CA97" s="174"/>
      <c r="CB97" s="174"/>
      <c r="CC97" s="176"/>
      <c r="CD97" s="174"/>
      <c r="CE97" s="174"/>
      <c r="CF97" s="174"/>
      <c r="CG97" s="174"/>
      <c r="CH97" s="174"/>
      <c r="CI97" s="174"/>
      <c r="CJ97" s="174"/>
      <c r="CK97" s="176">
        <v>421709.03</v>
      </c>
      <c r="CL97" s="174"/>
      <c r="CM97" s="174"/>
    </row>
    <row r="98" spans="1:91" ht="24.6">
      <c r="A98" s="111">
        <v>10</v>
      </c>
      <c r="B98" s="191" t="s">
        <v>807</v>
      </c>
      <c r="C98" s="131" t="s">
        <v>426</v>
      </c>
      <c r="D98" s="174"/>
      <c r="E98" s="174"/>
      <c r="F98" s="174"/>
      <c r="G98" s="174">
        <v>727.2</v>
      </c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174"/>
      <c r="AH98" s="174">
        <v>5830.83</v>
      </c>
      <c r="AI98" s="174"/>
      <c r="AJ98" s="174"/>
      <c r="AK98" s="174"/>
      <c r="AL98" s="174"/>
      <c r="AM98" s="174"/>
      <c r="AN98" s="174"/>
      <c r="AO98" s="174"/>
      <c r="AP98" s="174"/>
      <c r="AQ98" s="174"/>
      <c r="AR98" s="174"/>
      <c r="AS98" s="174"/>
      <c r="AT98" s="174"/>
      <c r="AU98" s="174"/>
      <c r="AV98" s="174"/>
      <c r="AW98" s="174"/>
      <c r="AX98" s="174"/>
      <c r="AY98" s="174"/>
      <c r="AZ98" s="174"/>
      <c r="BA98" s="174"/>
      <c r="BB98" s="174"/>
      <c r="BC98" s="174"/>
      <c r="BD98" s="174"/>
      <c r="BE98" s="174"/>
      <c r="BF98" s="174"/>
      <c r="BG98" s="174"/>
      <c r="BH98" s="174"/>
      <c r="BI98" s="174">
        <v>3354.4</v>
      </c>
      <c r="BJ98" s="174"/>
      <c r="BK98" s="174"/>
      <c r="BL98" s="174"/>
      <c r="BM98" s="174"/>
      <c r="BN98" s="174"/>
      <c r="BO98" s="174"/>
      <c r="BP98" s="174"/>
      <c r="BQ98" s="174"/>
      <c r="BR98" s="174"/>
      <c r="BS98" s="174"/>
      <c r="BT98" s="174"/>
      <c r="BU98" s="174"/>
      <c r="BV98" s="174"/>
      <c r="BW98" s="174"/>
      <c r="BX98" s="174"/>
      <c r="BY98" s="174"/>
      <c r="BZ98" s="174"/>
      <c r="CA98" s="174"/>
      <c r="CB98" s="174"/>
      <c r="CC98" s="174"/>
      <c r="CD98" s="174"/>
      <c r="CE98" s="174"/>
      <c r="CF98" s="174"/>
      <c r="CG98" s="174"/>
      <c r="CH98" s="174"/>
      <c r="CI98" s="174"/>
      <c r="CJ98" s="174"/>
      <c r="CK98" s="174"/>
      <c r="CL98" s="174"/>
      <c r="CM98" s="174"/>
    </row>
    <row r="99" spans="1:91" ht="24.6">
      <c r="A99" s="111">
        <v>10</v>
      </c>
      <c r="B99" s="191" t="s">
        <v>808</v>
      </c>
      <c r="C99" s="131" t="s">
        <v>427</v>
      </c>
      <c r="D99" s="174">
        <v>106164.88</v>
      </c>
      <c r="E99" s="174">
        <v>29024</v>
      </c>
      <c r="F99" s="174">
        <v>118984</v>
      </c>
      <c r="G99" s="174">
        <v>89751</v>
      </c>
      <c r="H99" s="174">
        <v>22011.5</v>
      </c>
      <c r="I99" s="174">
        <v>67486</v>
      </c>
      <c r="J99" s="174">
        <v>46503.5</v>
      </c>
      <c r="K99" s="174">
        <v>88757</v>
      </c>
      <c r="L99" s="174">
        <v>6985.93</v>
      </c>
      <c r="M99" s="174">
        <v>31700</v>
      </c>
      <c r="N99" s="174">
        <v>76169</v>
      </c>
      <c r="O99" s="174">
        <v>5259.5</v>
      </c>
      <c r="P99" s="174">
        <v>110246.77</v>
      </c>
      <c r="Q99" s="174">
        <v>37660.1</v>
      </c>
      <c r="R99" s="174">
        <v>23864.5</v>
      </c>
      <c r="S99" s="174">
        <v>42875</v>
      </c>
      <c r="T99" s="174">
        <v>20604</v>
      </c>
      <c r="U99" s="174">
        <v>26649.5</v>
      </c>
      <c r="V99" s="174">
        <v>20400.5</v>
      </c>
      <c r="W99" s="174">
        <v>115546.5</v>
      </c>
      <c r="X99" s="174">
        <v>292036.5</v>
      </c>
      <c r="Y99" s="174">
        <v>10954.25</v>
      </c>
      <c r="Z99" s="174">
        <v>95154</v>
      </c>
      <c r="AA99" s="174">
        <v>100122</v>
      </c>
      <c r="AB99" s="174">
        <v>6251.5</v>
      </c>
      <c r="AC99" s="174">
        <v>39585</v>
      </c>
      <c r="AD99" s="174">
        <v>6305</v>
      </c>
      <c r="AE99" s="174">
        <v>168172</v>
      </c>
      <c r="AF99" s="174">
        <v>8463</v>
      </c>
      <c r="AG99" s="174">
        <v>8033.16</v>
      </c>
      <c r="AH99" s="174">
        <v>16618.8</v>
      </c>
      <c r="AI99" s="174">
        <v>51651.9</v>
      </c>
      <c r="AJ99" s="174">
        <v>27570</v>
      </c>
      <c r="AK99" s="174">
        <v>5480</v>
      </c>
      <c r="AL99" s="174">
        <v>114949.25</v>
      </c>
      <c r="AM99" s="174">
        <v>890</v>
      </c>
      <c r="AN99" s="174">
        <v>7313.5</v>
      </c>
      <c r="AO99" s="174">
        <v>44036</v>
      </c>
      <c r="AP99" s="174">
        <v>18198</v>
      </c>
      <c r="AQ99" s="174">
        <v>14581.75</v>
      </c>
      <c r="AR99" s="174">
        <v>50</v>
      </c>
      <c r="AS99" s="174">
        <v>29804</v>
      </c>
      <c r="AT99" s="174">
        <v>2232</v>
      </c>
      <c r="AU99" s="174">
        <v>32871.919999999998</v>
      </c>
      <c r="AV99" s="174">
        <v>11677.5</v>
      </c>
      <c r="AW99" s="174">
        <v>2405</v>
      </c>
      <c r="AX99" s="174">
        <v>2385</v>
      </c>
      <c r="AY99" s="174">
        <v>10518</v>
      </c>
      <c r="AZ99" s="174">
        <v>3633</v>
      </c>
      <c r="BA99" s="174">
        <v>4150</v>
      </c>
      <c r="BB99" s="174">
        <v>74003</v>
      </c>
      <c r="BC99" s="174">
        <v>2390</v>
      </c>
      <c r="BD99" s="174">
        <v>209925</v>
      </c>
      <c r="BE99" s="174">
        <v>76375</v>
      </c>
      <c r="BF99" s="174">
        <v>71150</v>
      </c>
      <c r="BG99" s="174">
        <v>23905</v>
      </c>
      <c r="BH99" s="174">
        <v>94248.31</v>
      </c>
      <c r="BI99" s="174"/>
      <c r="BJ99" s="174"/>
      <c r="BK99" s="174"/>
      <c r="BL99" s="174"/>
      <c r="BM99" s="174">
        <v>85700.75</v>
      </c>
      <c r="BN99" s="174">
        <v>54040.5</v>
      </c>
      <c r="BO99" s="174">
        <v>10268.5</v>
      </c>
      <c r="BP99" s="174">
        <v>20007.5</v>
      </c>
      <c r="BQ99" s="174">
        <v>33442.870000000003</v>
      </c>
      <c r="BR99" s="174">
        <v>14961</v>
      </c>
      <c r="BS99" s="174">
        <v>246992.75</v>
      </c>
      <c r="BT99" s="174">
        <v>18049.5</v>
      </c>
      <c r="BU99" s="174">
        <v>21439</v>
      </c>
      <c r="BV99" s="174">
        <v>14902</v>
      </c>
      <c r="BW99" s="174">
        <v>983</v>
      </c>
      <c r="BX99" s="174">
        <v>6487.5</v>
      </c>
      <c r="BY99" s="174">
        <v>6610</v>
      </c>
      <c r="BZ99" s="174">
        <v>396</v>
      </c>
      <c r="CA99" s="174"/>
      <c r="CB99" s="174">
        <v>4826</v>
      </c>
      <c r="CC99" s="174">
        <v>34286</v>
      </c>
      <c r="CD99" s="174">
        <v>13084.25</v>
      </c>
      <c r="CE99" s="174">
        <v>36030</v>
      </c>
      <c r="CF99" s="174">
        <v>21842.5</v>
      </c>
      <c r="CG99" s="174">
        <v>2588</v>
      </c>
      <c r="CH99" s="174">
        <v>2415</v>
      </c>
      <c r="CI99" s="174">
        <v>5062.25</v>
      </c>
      <c r="CJ99" s="174"/>
      <c r="CK99" s="174">
        <v>38820.5</v>
      </c>
      <c r="CL99" s="174"/>
      <c r="CM99" s="174">
        <v>1540</v>
      </c>
    </row>
    <row r="100" spans="1:91" ht="24.6">
      <c r="A100" s="111">
        <v>10</v>
      </c>
      <c r="B100" s="191" t="s">
        <v>809</v>
      </c>
      <c r="C100" s="131" t="s">
        <v>428</v>
      </c>
      <c r="D100" s="174">
        <v>62349.09</v>
      </c>
      <c r="E100" s="174"/>
      <c r="F100" s="174">
        <v>99417</v>
      </c>
      <c r="G100" s="174">
        <v>19818</v>
      </c>
      <c r="H100" s="174"/>
      <c r="I100" s="174"/>
      <c r="J100" s="174">
        <v>26513.5</v>
      </c>
      <c r="K100" s="174">
        <v>18614</v>
      </c>
      <c r="L100" s="174">
        <v>3942.5</v>
      </c>
      <c r="M100" s="174"/>
      <c r="N100" s="174">
        <v>45916</v>
      </c>
      <c r="O100" s="174"/>
      <c r="P100" s="174">
        <v>40392.5</v>
      </c>
      <c r="Q100" s="174">
        <v>9865</v>
      </c>
      <c r="R100" s="174">
        <v>2839</v>
      </c>
      <c r="S100" s="174">
        <v>4210</v>
      </c>
      <c r="T100" s="174">
        <v>13075</v>
      </c>
      <c r="U100" s="174">
        <v>10177</v>
      </c>
      <c r="V100" s="174">
        <v>7837.5</v>
      </c>
      <c r="W100" s="174">
        <v>109637.5</v>
      </c>
      <c r="X100" s="174">
        <v>229218.75</v>
      </c>
      <c r="Y100" s="174">
        <v>1604.5</v>
      </c>
      <c r="Z100" s="174">
        <v>9209</v>
      </c>
      <c r="AA100" s="174">
        <v>55706</v>
      </c>
      <c r="AB100" s="174"/>
      <c r="AC100" s="174">
        <v>5236</v>
      </c>
      <c r="AD100" s="174"/>
      <c r="AE100" s="174">
        <v>206350</v>
      </c>
      <c r="AF100" s="174"/>
      <c r="AG100" s="174">
        <v>3734.5</v>
      </c>
      <c r="AH100" s="174">
        <v>1305.21</v>
      </c>
      <c r="AI100" s="174"/>
      <c r="AJ100" s="174">
        <v>3067</v>
      </c>
      <c r="AK100" s="174"/>
      <c r="AL100" s="174">
        <v>113118</v>
      </c>
      <c r="AM100" s="174"/>
      <c r="AN100" s="174"/>
      <c r="AO100" s="174"/>
      <c r="AP100" s="174">
        <v>11310</v>
      </c>
      <c r="AQ100" s="174">
        <v>20412.5</v>
      </c>
      <c r="AR100" s="174">
        <v>4368</v>
      </c>
      <c r="AS100" s="174">
        <v>56472</v>
      </c>
      <c r="AT100" s="174"/>
      <c r="AU100" s="174"/>
      <c r="AV100" s="174"/>
      <c r="AW100" s="174"/>
      <c r="AX100" s="174"/>
      <c r="AY100" s="174">
        <v>2360.75</v>
      </c>
      <c r="AZ100" s="174"/>
      <c r="BA100" s="174"/>
      <c r="BB100" s="174">
        <v>82367</v>
      </c>
      <c r="BC100" s="174"/>
      <c r="BD100" s="174">
        <v>84080.5</v>
      </c>
      <c r="BE100" s="174">
        <v>24758</v>
      </c>
      <c r="BF100" s="174">
        <v>11586.25</v>
      </c>
      <c r="BG100" s="174"/>
      <c r="BH100" s="174">
        <v>44117.75</v>
      </c>
      <c r="BI100" s="174"/>
      <c r="BJ100" s="174"/>
      <c r="BK100" s="174"/>
      <c r="BL100" s="174"/>
      <c r="BM100" s="174">
        <v>47898</v>
      </c>
      <c r="BN100" s="174">
        <v>22232.5</v>
      </c>
      <c r="BO100" s="174"/>
      <c r="BP100" s="174"/>
      <c r="BQ100" s="174">
        <v>6670.5</v>
      </c>
      <c r="BR100" s="174"/>
      <c r="BS100" s="174">
        <v>280346.5</v>
      </c>
      <c r="BT100" s="174">
        <v>12762.5</v>
      </c>
      <c r="BU100" s="174">
        <v>4370</v>
      </c>
      <c r="BV100" s="174">
        <v>11200</v>
      </c>
      <c r="BW100" s="174"/>
      <c r="BX100" s="174"/>
      <c r="BY100" s="174">
        <v>32112</v>
      </c>
      <c r="BZ100" s="174"/>
      <c r="CA100" s="174"/>
      <c r="CB100" s="174"/>
      <c r="CC100" s="174"/>
      <c r="CD100" s="174">
        <v>21462.75</v>
      </c>
      <c r="CE100" s="174">
        <v>46978</v>
      </c>
      <c r="CF100" s="174">
        <v>19955</v>
      </c>
      <c r="CG100" s="174"/>
      <c r="CH100" s="174">
        <v>2888</v>
      </c>
      <c r="CI100" s="174"/>
      <c r="CJ100" s="174"/>
      <c r="CK100" s="174">
        <v>91014.5</v>
      </c>
      <c r="CL100" s="174"/>
      <c r="CM100" s="174"/>
    </row>
    <row r="101" spans="1:91" ht="49.2">
      <c r="A101" s="111">
        <v>10</v>
      </c>
      <c r="B101" s="191" t="s">
        <v>810</v>
      </c>
      <c r="C101" s="131" t="s">
        <v>429</v>
      </c>
      <c r="D101" s="174">
        <v>-113201</v>
      </c>
      <c r="E101" s="174">
        <v>-29024</v>
      </c>
      <c r="F101" s="174"/>
      <c r="G101" s="174">
        <v>-67975</v>
      </c>
      <c r="H101" s="174">
        <v>-6152</v>
      </c>
      <c r="I101" s="174">
        <v>-26200</v>
      </c>
      <c r="J101" s="174"/>
      <c r="K101" s="174">
        <v>-36894</v>
      </c>
      <c r="L101" s="174">
        <v>-934.39</v>
      </c>
      <c r="M101" s="174">
        <v>-22874</v>
      </c>
      <c r="N101" s="174">
        <v>-21642.58</v>
      </c>
      <c r="O101" s="174"/>
      <c r="P101" s="174">
        <v>-41664.57</v>
      </c>
      <c r="Q101" s="174">
        <v>-11030.98</v>
      </c>
      <c r="R101" s="174">
        <v>-2897</v>
      </c>
      <c r="S101" s="174">
        <v>-15939</v>
      </c>
      <c r="T101" s="174">
        <v>-10315</v>
      </c>
      <c r="U101" s="174">
        <v>-25278.5</v>
      </c>
      <c r="V101" s="174">
        <v>-19098</v>
      </c>
      <c r="W101" s="174">
        <v>-115546.5</v>
      </c>
      <c r="X101" s="174">
        <v>-417286.25</v>
      </c>
      <c r="Y101" s="174"/>
      <c r="Z101" s="174"/>
      <c r="AA101" s="174"/>
      <c r="AB101" s="174">
        <v>-6251.5</v>
      </c>
      <c r="AC101" s="174">
        <v>-27703</v>
      </c>
      <c r="AD101" s="174"/>
      <c r="AE101" s="174">
        <v>-67708.679999999993</v>
      </c>
      <c r="AF101" s="174">
        <v>-3542</v>
      </c>
      <c r="AG101" s="174">
        <v>-5094.16</v>
      </c>
      <c r="AH101" s="174">
        <v>-6820.67</v>
      </c>
      <c r="AI101" s="174"/>
      <c r="AJ101" s="174">
        <v>-17125</v>
      </c>
      <c r="AK101" s="174">
        <v>-4566</v>
      </c>
      <c r="AL101" s="174">
        <v>-113505.75</v>
      </c>
      <c r="AM101" s="174"/>
      <c r="AN101" s="174">
        <v>-448.5</v>
      </c>
      <c r="AO101" s="174">
        <v>-38797</v>
      </c>
      <c r="AP101" s="174">
        <v>-1465.53</v>
      </c>
      <c r="AQ101" s="174">
        <v>-7627.75</v>
      </c>
      <c r="AR101" s="174"/>
      <c r="AS101" s="174">
        <v>-22016.41</v>
      </c>
      <c r="AT101" s="174"/>
      <c r="AU101" s="174">
        <v>-17295.71</v>
      </c>
      <c r="AV101" s="174"/>
      <c r="AW101" s="174"/>
      <c r="AX101" s="174"/>
      <c r="AY101" s="174">
        <v>-7434</v>
      </c>
      <c r="AZ101" s="174"/>
      <c r="BA101" s="174">
        <v>-2120</v>
      </c>
      <c r="BB101" s="174">
        <v>-10187</v>
      </c>
      <c r="BC101" s="174">
        <v>-2390</v>
      </c>
      <c r="BD101" s="174">
        <v>-186104.5</v>
      </c>
      <c r="BE101" s="174">
        <v>-49404.5</v>
      </c>
      <c r="BF101" s="174">
        <v>-54268.23</v>
      </c>
      <c r="BG101" s="174">
        <v>-13902.9</v>
      </c>
      <c r="BH101" s="174">
        <v>-77567.31</v>
      </c>
      <c r="BI101" s="174"/>
      <c r="BJ101" s="174"/>
      <c r="BK101" s="174"/>
      <c r="BL101" s="174"/>
      <c r="BM101" s="174">
        <v>-59234.55</v>
      </c>
      <c r="BN101" s="174">
        <v>-34161</v>
      </c>
      <c r="BO101" s="174">
        <v>-9858.5</v>
      </c>
      <c r="BP101" s="174">
        <v>-14064.5</v>
      </c>
      <c r="BQ101" s="174">
        <v>-20654.12</v>
      </c>
      <c r="BR101" s="174"/>
      <c r="BS101" s="174">
        <v>-167289.25</v>
      </c>
      <c r="BT101" s="174">
        <v>-450</v>
      </c>
      <c r="BU101" s="174">
        <v>-21439</v>
      </c>
      <c r="BV101" s="174">
        <v>-1939</v>
      </c>
      <c r="BW101" s="174"/>
      <c r="BX101" s="174">
        <v>-6487.5</v>
      </c>
      <c r="BY101" s="174">
        <v>-4084</v>
      </c>
      <c r="BZ101" s="174"/>
      <c r="CA101" s="176"/>
      <c r="CB101" s="174">
        <v>-656</v>
      </c>
      <c r="CC101" s="174">
        <v>-34286</v>
      </c>
      <c r="CD101" s="174"/>
      <c r="CE101" s="174">
        <v>-28724</v>
      </c>
      <c r="CF101" s="174"/>
      <c r="CG101" s="174">
        <v>-2588</v>
      </c>
      <c r="CH101" s="174"/>
      <c r="CI101" s="174">
        <v>-5062.25</v>
      </c>
      <c r="CJ101" s="174"/>
      <c r="CK101" s="174">
        <v>-33271.78</v>
      </c>
      <c r="CL101" s="174"/>
      <c r="CM101" s="174">
        <v>-1017.5</v>
      </c>
    </row>
    <row r="102" spans="1:91" ht="49.2">
      <c r="A102" s="111">
        <v>10</v>
      </c>
      <c r="B102" s="191" t="s">
        <v>811</v>
      </c>
      <c r="C102" s="131" t="s">
        <v>430</v>
      </c>
      <c r="D102" s="174">
        <v>-76332.37</v>
      </c>
      <c r="E102" s="174"/>
      <c r="F102" s="174"/>
      <c r="G102" s="174">
        <v>-19818</v>
      </c>
      <c r="H102" s="174"/>
      <c r="I102" s="174"/>
      <c r="J102" s="174">
        <v>-36422</v>
      </c>
      <c r="K102" s="174">
        <v>-7181</v>
      </c>
      <c r="L102" s="174">
        <v>-622.91999999999996</v>
      </c>
      <c r="M102" s="174"/>
      <c r="N102" s="174">
        <v>-28301.42</v>
      </c>
      <c r="O102" s="174"/>
      <c r="P102" s="174">
        <v>-31870.2</v>
      </c>
      <c r="Q102" s="174">
        <v>-5029.5</v>
      </c>
      <c r="R102" s="174">
        <v>-13762</v>
      </c>
      <c r="S102" s="174"/>
      <c r="T102" s="174"/>
      <c r="U102" s="174">
        <v>-10177</v>
      </c>
      <c r="V102" s="174"/>
      <c r="W102" s="174">
        <v>-149546</v>
      </c>
      <c r="X102" s="174">
        <v>-10889.52</v>
      </c>
      <c r="Y102" s="174"/>
      <c r="Z102" s="174"/>
      <c r="AA102" s="174"/>
      <c r="AB102" s="174"/>
      <c r="AC102" s="174">
        <v>-5236</v>
      </c>
      <c r="AD102" s="174"/>
      <c r="AE102" s="174">
        <v>-206350</v>
      </c>
      <c r="AF102" s="174"/>
      <c r="AG102" s="174">
        <v>-3734.5</v>
      </c>
      <c r="AH102" s="174"/>
      <c r="AI102" s="174"/>
      <c r="AJ102" s="174"/>
      <c r="AK102" s="174"/>
      <c r="AL102" s="174">
        <v>-113118</v>
      </c>
      <c r="AM102" s="174"/>
      <c r="AN102" s="174"/>
      <c r="AO102" s="174"/>
      <c r="AP102" s="174"/>
      <c r="AQ102" s="174">
        <v>-20412.5</v>
      </c>
      <c r="AR102" s="174"/>
      <c r="AS102" s="174">
        <v>-49773.59</v>
      </c>
      <c r="AT102" s="174"/>
      <c r="AU102" s="174"/>
      <c r="AV102" s="174"/>
      <c r="AW102" s="174"/>
      <c r="AX102" s="174"/>
      <c r="AY102" s="174">
        <v>-2360.75</v>
      </c>
      <c r="AZ102" s="174"/>
      <c r="BA102" s="174"/>
      <c r="BB102" s="174">
        <v>-48717.75</v>
      </c>
      <c r="BC102" s="174"/>
      <c r="BD102" s="174">
        <v>-73422</v>
      </c>
      <c r="BE102" s="174">
        <v>-24758</v>
      </c>
      <c r="BF102" s="174">
        <v>-9558.02</v>
      </c>
      <c r="BG102" s="174"/>
      <c r="BH102" s="174">
        <v>-38033.75</v>
      </c>
      <c r="BI102" s="174"/>
      <c r="BJ102" s="174"/>
      <c r="BK102" s="174"/>
      <c r="BL102" s="174"/>
      <c r="BM102" s="174">
        <v>-41684.199999999997</v>
      </c>
      <c r="BN102" s="174">
        <v>-14420.5</v>
      </c>
      <c r="BO102" s="174"/>
      <c r="BP102" s="174"/>
      <c r="BQ102" s="174">
        <v>-3063.25</v>
      </c>
      <c r="BR102" s="174"/>
      <c r="BS102" s="176">
        <v>-226235</v>
      </c>
      <c r="BT102" s="176">
        <v>-2407</v>
      </c>
      <c r="BU102" s="174">
        <v>-4370</v>
      </c>
      <c r="BV102" s="176"/>
      <c r="BW102" s="174"/>
      <c r="BX102" s="174"/>
      <c r="BY102" s="174">
        <v>-32112</v>
      </c>
      <c r="BZ102" s="174"/>
      <c r="CA102" s="174"/>
      <c r="CB102" s="174"/>
      <c r="CC102" s="174"/>
      <c r="CD102" s="174"/>
      <c r="CE102" s="174">
        <v>-44886</v>
      </c>
      <c r="CF102" s="174"/>
      <c r="CG102" s="174"/>
      <c r="CH102" s="174"/>
      <c r="CI102" s="174"/>
      <c r="CJ102" s="174"/>
      <c r="CK102" s="176"/>
      <c r="CL102" s="174"/>
      <c r="CM102" s="174"/>
    </row>
    <row r="103" spans="1:91" ht="24.6">
      <c r="A103" s="111">
        <v>10</v>
      </c>
      <c r="B103" s="191" t="s">
        <v>812</v>
      </c>
      <c r="C103" s="131" t="s">
        <v>431</v>
      </c>
      <c r="D103" s="174">
        <v>23330.02</v>
      </c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>
        <v>16511</v>
      </c>
      <c r="AQ103" s="174"/>
      <c r="AR103" s="174"/>
      <c r="AS103" s="174">
        <v>7144.08</v>
      </c>
      <c r="AT103" s="174"/>
      <c r="AU103" s="174">
        <v>2704.07</v>
      </c>
      <c r="AV103" s="174"/>
      <c r="AW103" s="174"/>
      <c r="AX103" s="174"/>
      <c r="AY103" s="174"/>
      <c r="AZ103" s="174"/>
      <c r="BA103" s="174"/>
      <c r="BB103" s="174">
        <v>1567.5</v>
      </c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  <c r="BQ103" s="174"/>
      <c r="BR103" s="174"/>
      <c r="BS103" s="174">
        <v>83122.100000000006</v>
      </c>
      <c r="BT103" s="174"/>
      <c r="BU103" s="174"/>
      <c r="BV103" s="174"/>
      <c r="BW103" s="174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174"/>
      <c r="CL103" s="174"/>
      <c r="CM103" s="174"/>
    </row>
    <row r="104" spans="1:91" ht="49.2">
      <c r="A104" s="111">
        <v>10</v>
      </c>
      <c r="B104" s="191" t="s">
        <v>813</v>
      </c>
      <c r="C104" s="131" t="s">
        <v>1220</v>
      </c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>
        <v>-22660</v>
      </c>
      <c r="T104" s="174"/>
      <c r="U104" s="174"/>
      <c r="V104" s="174"/>
      <c r="W104" s="174"/>
      <c r="X104" s="174">
        <v>-104964.5</v>
      </c>
      <c r="Y104" s="174">
        <v>-569.5</v>
      </c>
      <c r="Z104" s="174">
        <v>-71715</v>
      </c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>
        <v>-18947.86</v>
      </c>
      <c r="AM104" s="174"/>
      <c r="AN104" s="174"/>
      <c r="AO104" s="174"/>
      <c r="AP104" s="174">
        <v>-1927.2</v>
      </c>
      <c r="AQ104" s="174"/>
      <c r="AR104" s="174"/>
      <c r="AS104" s="174"/>
      <c r="AT104" s="174"/>
      <c r="AU104" s="174"/>
      <c r="AV104" s="174"/>
      <c r="AW104" s="174"/>
      <c r="AX104" s="174"/>
      <c r="AY104" s="174"/>
      <c r="AZ104" s="174"/>
      <c r="BA104" s="174"/>
      <c r="BB104" s="174"/>
      <c r="BC104" s="174"/>
      <c r="BD104" s="174">
        <v>-107934.83</v>
      </c>
      <c r="BE104" s="174"/>
      <c r="BF104" s="174"/>
      <c r="BG104" s="174"/>
      <c r="BH104" s="174"/>
      <c r="BI104" s="174"/>
      <c r="BJ104" s="174"/>
      <c r="BK104" s="174"/>
      <c r="BL104" s="174"/>
      <c r="BM104" s="174">
        <v>-3746</v>
      </c>
      <c r="BN104" s="174"/>
      <c r="BO104" s="174"/>
      <c r="BP104" s="174"/>
      <c r="BQ104" s="174"/>
      <c r="BR104" s="174"/>
      <c r="BS104" s="174">
        <v>-2590.13</v>
      </c>
      <c r="BT104" s="174"/>
      <c r="BU104" s="174"/>
      <c r="BV104" s="174"/>
      <c r="BW104" s="174"/>
      <c r="BX104" s="174"/>
      <c r="BY104" s="174"/>
      <c r="BZ104" s="174"/>
      <c r="CA104" s="174"/>
      <c r="CB104" s="174"/>
      <c r="CC104" s="174"/>
      <c r="CD104" s="174"/>
      <c r="CE104" s="174"/>
      <c r="CF104" s="174"/>
      <c r="CG104" s="174"/>
      <c r="CH104" s="174"/>
      <c r="CI104" s="174"/>
      <c r="CJ104" s="174"/>
      <c r="CK104" s="174">
        <v>-86066.240000000005</v>
      </c>
      <c r="CL104" s="174"/>
      <c r="CM104" s="174"/>
    </row>
    <row r="105" spans="1:91" ht="49.2">
      <c r="A105" s="111">
        <v>10</v>
      </c>
      <c r="B105" s="191" t="s">
        <v>814</v>
      </c>
      <c r="C105" s="131" t="s">
        <v>432</v>
      </c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>
        <v>7326.97</v>
      </c>
      <c r="Q105" s="174"/>
      <c r="R105" s="174"/>
      <c r="S105" s="174"/>
      <c r="T105" s="174"/>
      <c r="U105" s="174"/>
      <c r="V105" s="174"/>
      <c r="W105" s="174"/>
      <c r="X105" s="174">
        <v>170700.48</v>
      </c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>
        <v>21252.76</v>
      </c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174"/>
      <c r="BL105" s="174"/>
      <c r="BM105" s="174"/>
      <c r="BN105" s="174"/>
      <c r="BO105" s="174"/>
      <c r="BP105" s="174"/>
      <c r="BQ105" s="174"/>
      <c r="BR105" s="174"/>
      <c r="BS105" s="174"/>
      <c r="BT105" s="174"/>
      <c r="BU105" s="174"/>
      <c r="BV105" s="174"/>
      <c r="BW105" s="174"/>
      <c r="BX105" s="174"/>
      <c r="BY105" s="174"/>
      <c r="BZ105" s="174"/>
      <c r="CA105" s="174"/>
      <c r="CB105" s="174"/>
      <c r="CC105" s="174"/>
      <c r="CD105" s="174"/>
      <c r="CE105" s="174"/>
      <c r="CF105" s="174"/>
      <c r="CG105" s="174"/>
      <c r="CH105" s="174"/>
      <c r="CI105" s="174"/>
      <c r="CJ105" s="174"/>
      <c r="CK105" s="174"/>
      <c r="CL105" s="174"/>
      <c r="CM105" s="174"/>
    </row>
    <row r="106" spans="1:91" ht="24.6">
      <c r="A106" s="111">
        <v>10</v>
      </c>
      <c r="B106" s="191" t="s">
        <v>815</v>
      </c>
      <c r="C106" s="131" t="s">
        <v>1338</v>
      </c>
      <c r="D106" s="174">
        <v>81047.100000000006</v>
      </c>
      <c r="E106" s="174"/>
      <c r="F106" s="174"/>
      <c r="G106" s="174"/>
      <c r="H106" s="174"/>
      <c r="I106" s="174"/>
      <c r="J106" s="174"/>
      <c r="K106" s="174">
        <v>3549</v>
      </c>
      <c r="L106" s="174"/>
      <c r="M106" s="174"/>
      <c r="N106" s="174">
        <v>3488</v>
      </c>
      <c r="O106" s="174"/>
      <c r="P106" s="174">
        <v>46580.42</v>
      </c>
      <c r="Q106" s="174"/>
      <c r="R106" s="174"/>
      <c r="S106" s="174">
        <v>660</v>
      </c>
      <c r="T106" s="174"/>
      <c r="U106" s="174"/>
      <c r="V106" s="174"/>
      <c r="W106" s="174"/>
      <c r="X106" s="174">
        <v>190139.5</v>
      </c>
      <c r="Y106" s="174"/>
      <c r="Z106" s="174">
        <v>1170</v>
      </c>
      <c r="AA106" s="174"/>
      <c r="AB106" s="174"/>
      <c r="AC106" s="174">
        <v>7650</v>
      </c>
      <c r="AD106" s="174"/>
      <c r="AE106" s="174"/>
      <c r="AF106" s="174"/>
      <c r="AG106" s="174">
        <v>130</v>
      </c>
      <c r="AH106" s="174"/>
      <c r="AI106" s="174">
        <v>4056</v>
      </c>
      <c r="AJ106" s="174">
        <v>661</v>
      </c>
      <c r="AK106" s="174">
        <v>1311</v>
      </c>
      <c r="AL106" s="174">
        <v>40031</v>
      </c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>
        <v>44093.25</v>
      </c>
      <c r="BE106" s="174"/>
      <c r="BF106" s="174"/>
      <c r="BG106" s="174"/>
      <c r="BH106" s="174">
        <v>14002.5</v>
      </c>
      <c r="BI106" s="174"/>
      <c r="BJ106" s="174"/>
      <c r="BK106" s="174"/>
      <c r="BL106" s="174">
        <v>17068</v>
      </c>
      <c r="BM106" s="174">
        <v>9920</v>
      </c>
      <c r="BN106" s="174"/>
      <c r="BO106" s="174"/>
      <c r="BP106" s="174"/>
      <c r="BQ106" s="174"/>
      <c r="BR106" s="174"/>
      <c r="BS106" s="176">
        <v>227372.55</v>
      </c>
      <c r="BT106" s="174"/>
      <c r="BU106" s="174"/>
      <c r="BV106" s="176">
        <v>4415</v>
      </c>
      <c r="BW106" s="176"/>
      <c r="BX106" s="174"/>
      <c r="BY106" s="176"/>
      <c r="BZ106" s="174"/>
      <c r="CA106" s="176"/>
      <c r="CB106" s="176"/>
      <c r="CC106" s="176"/>
      <c r="CD106" s="174"/>
      <c r="CE106" s="176"/>
      <c r="CF106" s="176"/>
      <c r="CG106" s="174"/>
      <c r="CH106" s="174"/>
      <c r="CI106" s="176"/>
      <c r="CJ106" s="176"/>
      <c r="CK106" s="176"/>
      <c r="CL106" s="176"/>
      <c r="CM106" s="174"/>
    </row>
    <row r="107" spans="1:91" ht="24.6">
      <c r="A107" s="111">
        <v>10</v>
      </c>
      <c r="B107" s="191" t="s">
        <v>816</v>
      </c>
      <c r="C107" s="131" t="s">
        <v>433</v>
      </c>
      <c r="D107" s="174">
        <v>228835.72</v>
      </c>
      <c r="E107" s="174"/>
      <c r="F107" s="174"/>
      <c r="G107" s="174"/>
      <c r="H107" s="174"/>
      <c r="I107" s="174"/>
      <c r="J107" s="174"/>
      <c r="K107" s="174">
        <v>20976.799999999999</v>
      </c>
      <c r="L107" s="174"/>
      <c r="M107" s="174"/>
      <c r="N107" s="174">
        <v>111990</v>
      </c>
      <c r="O107" s="174"/>
      <c r="P107" s="174">
        <v>24988.25</v>
      </c>
      <c r="Q107" s="174"/>
      <c r="R107" s="174"/>
      <c r="S107" s="174">
        <v>6554</v>
      </c>
      <c r="T107" s="174"/>
      <c r="U107" s="174"/>
      <c r="V107" s="174"/>
      <c r="W107" s="174"/>
      <c r="X107" s="174">
        <v>340732.38</v>
      </c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>
        <v>2068</v>
      </c>
      <c r="AL107" s="174">
        <v>41863.5</v>
      </c>
      <c r="AM107" s="174"/>
      <c r="AN107" s="174"/>
      <c r="AO107" s="174"/>
      <c r="AP107" s="174"/>
      <c r="AQ107" s="174"/>
      <c r="AR107" s="174"/>
      <c r="AS107" s="174">
        <v>4207</v>
      </c>
      <c r="AT107" s="174"/>
      <c r="AU107" s="174"/>
      <c r="AV107" s="174"/>
      <c r="AW107" s="174"/>
      <c r="AX107" s="174"/>
      <c r="AY107" s="174"/>
      <c r="AZ107" s="174"/>
      <c r="BA107" s="174"/>
      <c r="BB107" s="174"/>
      <c r="BC107" s="174"/>
      <c r="BD107" s="174">
        <v>74220.75</v>
      </c>
      <c r="BE107" s="174"/>
      <c r="BF107" s="174"/>
      <c r="BG107" s="174"/>
      <c r="BH107" s="174">
        <v>23994</v>
      </c>
      <c r="BI107" s="174"/>
      <c r="BJ107" s="174"/>
      <c r="BK107" s="174"/>
      <c r="BL107" s="174">
        <v>8307</v>
      </c>
      <c r="BM107" s="174">
        <v>14785.25</v>
      </c>
      <c r="BN107" s="174"/>
      <c r="BO107" s="174"/>
      <c r="BP107" s="174"/>
      <c r="BQ107" s="174"/>
      <c r="BR107" s="174"/>
      <c r="BS107" s="176">
        <v>85802.69</v>
      </c>
      <c r="BT107" s="176"/>
      <c r="BU107" s="174"/>
      <c r="BV107" s="176">
        <v>30172</v>
      </c>
      <c r="BW107" s="174"/>
      <c r="BX107" s="174"/>
      <c r="BY107" s="176"/>
      <c r="BZ107" s="176"/>
      <c r="CA107" s="174"/>
      <c r="CB107" s="176"/>
      <c r="CC107" s="176"/>
      <c r="CD107" s="174"/>
      <c r="CE107" s="174"/>
      <c r="CF107" s="176"/>
      <c r="CG107" s="174"/>
      <c r="CH107" s="174"/>
      <c r="CI107" s="176"/>
      <c r="CJ107" s="174"/>
      <c r="CK107" s="176"/>
      <c r="CL107" s="176"/>
      <c r="CM107" s="176"/>
    </row>
    <row r="108" spans="1:91" ht="24.6">
      <c r="A108" s="111">
        <v>10</v>
      </c>
      <c r="B108" s="191" t="s">
        <v>817</v>
      </c>
      <c r="C108" s="131" t="s">
        <v>434</v>
      </c>
      <c r="D108" s="174">
        <v>70895.19</v>
      </c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>
        <v>6934.5</v>
      </c>
      <c r="U108" s="174"/>
      <c r="V108" s="174"/>
      <c r="W108" s="174"/>
      <c r="X108" s="174"/>
      <c r="Y108" s="174"/>
      <c r="Z108" s="174"/>
      <c r="AA108" s="174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  <c r="AT108" s="174"/>
      <c r="AU108" s="174"/>
      <c r="AV108" s="174"/>
      <c r="AW108" s="174"/>
      <c r="AX108" s="174"/>
      <c r="AY108" s="174"/>
      <c r="AZ108" s="174"/>
      <c r="BA108" s="174"/>
      <c r="BB108" s="174"/>
      <c r="BC108" s="174"/>
      <c r="BD108" s="174">
        <v>129549</v>
      </c>
      <c r="BE108" s="174"/>
      <c r="BF108" s="174"/>
      <c r="BG108" s="174"/>
      <c r="BH108" s="174"/>
      <c r="BI108" s="174"/>
      <c r="BJ108" s="174"/>
      <c r="BK108" s="174"/>
      <c r="BL108" s="174"/>
      <c r="BM108" s="174"/>
      <c r="BN108" s="174"/>
      <c r="BO108" s="174"/>
      <c r="BP108" s="174"/>
      <c r="BQ108" s="174"/>
      <c r="BR108" s="174"/>
      <c r="BS108" s="174">
        <v>193476.36</v>
      </c>
      <c r="BT108" s="174"/>
      <c r="BU108" s="174"/>
      <c r="BV108" s="174"/>
      <c r="BW108" s="174"/>
      <c r="BX108" s="174"/>
      <c r="BY108" s="174"/>
      <c r="BZ108" s="174"/>
      <c r="CA108" s="174"/>
      <c r="CB108" s="174"/>
      <c r="CC108" s="174"/>
      <c r="CD108" s="174"/>
      <c r="CE108" s="174"/>
      <c r="CF108" s="174">
        <v>12254.94</v>
      </c>
      <c r="CG108" s="174"/>
      <c r="CH108" s="174"/>
      <c r="CI108" s="174"/>
      <c r="CJ108" s="174"/>
      <c r="CK108" s="174"/>
      <c r="CL108" s="174"/>
      <c r="CM108" s="174"/>
    </row>
    <row r="109" spans="1:91" ht="49.2">
      <c r="A109" s="111">
        <v>10</v>
      </c>
      <c r="B109" s="191" t="s">
        <v>818</v>
      </c>
      <c r="C109" s="131" t="s">
        <v>435</v>
      </c>
      <c r="D109" s="174"/>
      <c r="E109" s="174"/>
      <c r="F109" s="174"/>
      <c r="G109" s="174"/>
      <c r="H109" s="174"/>
      <c r="I109" s="174"/>
      <c r="J109" s="174">
        <v>-22614.5</v>
      </c>
      <c r="K109" s="174"/>
      <c r="L109" s="174"/>
      <c r="M109" s="174"/>
      <c r="N109" s="174"/>
      <c r="O109" s="174"/>
      <c r="P109" s="174">
        <v>-21900.25</v>
      </c>
      <c r="Q109" s="174"/>
      <c r="R109" s="174"/>
      <c r="S109" s="174"/>
      <c r="T109" s="174"/>
      <c r="U109" s="174"/>
      <c r="V109" s="174"/>
      <c r="W109" s="174"/>
      <c r="X109" s="174"/>
      <c r="Y109" s="174">
        <v>-5149.25</v>
      </c>
      <c r="Z109" s="174"/>
      <c r="AA109" s="174">
        <v>-65013</v>
      </c>
      <c r="AB109" s="174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>
        <v>-36199.75</v>
      </c>
      <c r="AM109" s="174"/>
      <c r="AN109" s="174"/>
      <c r="AO109" s="174"/>
      <c r="AP109" s="174"/>
      <c r="AQ109" s="174"/>
      <c r="AR109" s="174"/>
      <c r="AS109" s="174"/>
      <c r="AT109" s="174"/>
      <c r="AU109" s="174"/>
      <c r="AV109" s="174"/>
      <c r="AW109" s="174"/>
      <c r="AX109" s="174"/>
      <c r="AY109" s="174"/>
      <c r="AZ109" s="174"/>
      <c r="BA109" s="174"/>
      <c r="BB109" s="174"/>
      <c r="BC109" s="174"/>
      <c r="BD109" s="174">
        <v>-13455.25</v>
      </c>
      <c r="BE109" s="174"/>
      <c r="BF109" s="174"/>
      <c r="BG109" s="174"/>
      <c r="BH109" s="174">
        <v>-595</v>
      </c>
      <c r="BI109" s="174"/>
      <c r="BJ109" s="174"/>
      <c r="BK109" s="174"/>
      <c r="BL109" s="174"/>
      <c r="BM109" s="174">
        <v>-7890</v>
      </c>
      <c r="BN109" s="174"/>
      <c r="BO109" s="174"/>
      <c r="BP109" s="174"/>
      <c r="BQ109" s="174"/>
      <c r="BR109" s="174"/>
      <c r="BS109" s="176">
        <v>-3629</v>
      </c>
      <c r="BT109" s="174"/>
      <c r="BU109" s="174"/>
      <c r="BV109" s="174"/>
      <c r="BW109" s="176"/>
      <c r="BX109" s="174"/>
      <c r="BY109" s="174"/>
      <c r="BZ109" s="174"/>
      <c r="CA109" s="174"/>
      <c r="CB109" s="174"/>
      <c r="CC109" s="174"/>
      <c r="CD109" s="174"/>
      <c r="CE109" s="174"/>
      <c r="CF109" s="174"/>
      <c r="CG109" s="174"/>
      <c r="CH109" s="174"/>
      <c r="CI109" s="174"/>
      <c r="CJ109" s="174"/>
      <c r="CK109" s="174"/>
      <c r="CL109" s="174"/>
      <c r="CM109" s="174"/>
    </row>
    <row r="110" spans="1:91" ht="24.6">
      <c r="A110" s="111">
        <v>10</v>
      </c>
      <c r="B110" s="191" t="s">
        <v>819</v>
      </c>
      <c r="C110" s="131" t="s">
        <v>436</v>
      </c>
      <c r="D110" s="174">
        <v>29000</v>
      </c>
      <c r="E110" s="174">
        <v>27480</v>
      </c>
      <c r="F110" s="174">
        <v>42800</v>
      </c>
      <c r="G110" s="174">
        <v>11080</v>
      </c>
      <c r="H110" s="174"/>
      <c r="I110" s="174">
        <v>25050</v>
      </c>
      <c r="J110" s="174">
        <v>10500</v>
      </c>
      <c r="K110" s="174">
        <v>32000</v>
      </c>
      <c r="L110" s="174">
        <v>20230</v>
      </c>
      <c r="M110" s="174">
        <v>8425</v>
      </c>
      <c r="N110" s="174">
        <v>35500</v>
      </c>
      <c r="O110" s="174">
        <v>4020</v>
      </c>
      <c r="P110" s="174"/>
      <c r="Q110" s="174">
        <v>12500</v>
      </c>
      <c r="R110" s="174">
        <v>8100</v>
      </c>
      <c r="S110" s="174"/>
      <c r="T110" s="174"/>
      <c r="U110" s="174">
        <v>600</v>
      </c>
      <c r="V110" s="174">
        <v>9500</v>
      </c>
      <c r="W110" s="174">
        <v>20500</v>
      </c>
      <c r="X110" s="174">
        <v>78267</v>
      </c>
      <c r="Y110" s="174">
        <v>5500</v>
      </c>
      <c r="Z110" s="174">
        <v>19820</v>
      </c>
      <c r="AA110" s="174">
        <v>54000</v>
      </c>
      <c r="AB110" s="174">
        <v>500</v>
      </c>
      <c r="AC110" s="174">
        <v>4000</v>
      </c>
      <c r="AD110" s="174">
        <v>5660</v>
      </c>
      <c r="AE110" s="174">
        <v>45000</v>
      </c>
      <c r="AF110" s="174">
        <v>2000</v>
      </c>
      <c r="AG110" s="174">
        <v>600</v>
      </c>
      <c r="AH110" s="174">
        <v>11000</v>
      </c>
      <c r="AI110" s="174">
        <v>20000</v>
      </c>
      <c r="AJ110" s="174">
        <v>21115</v>
      </c>
      <c r="AK110" s="174">
        <v>500</v>
      </c>
      <c r="AL110" s="174">
        <v>1000</v>
      </c>
      <c r="AM110" s="174">
        <v>1000</v>
      </c>
      <c r="AN110" s="174">
        <v>4000</v>
      </c>
      <c r="AO110" s="174">
        <v>1500</v>
      </c>
      <c r="AP110" s="174">
        <v>9500</v>
      </c>
      <c r="AQ110" s="174">
        <v>12500</v>
      </c>
      <c r="AR110" s="174">
        <v>500</v>
      </c>
      <c r="AS110" s="174">
        <v>10120</v>
      </c>
      <c r="AT110" s="174">
        <v>1000</v>
      </c>
      <c r="AU110" s="174">
        <v>15000</v>
      </c>
      <c r="AV110" s="174">
        <v>10490</v>
      </c>
      <c r="AW110" s="174">
        <v>6500</v>
      </c>
      <c r="AX110" s="174"/>
      <c r="AY110" s="174">
        <v>1000</v>
      </c>
      <c r="AZ110" s="174">
        <v>7000</v>
      </c>
      <c r="BA110" s="174">
        <v>1000</v>
      </c>
      <c r="BB110" s="174">
        <v>82500</v>
      </c>
      <c r="BC110" s="174">
        <v>3500</v>
      </c>
      <c r="BD110" s="174">
        <v>47660</v>
      </c>
      <c r="BE110" s="174">
        <v>14500</v>
      </c>
      <c r="BF110" s="174">
        <v>11500.5</v>
      </c>
      <c r="BG110" s="174">
        <v>3000</v>
      </c>
      <c r="BH110" s="174"/>
      <c r="BI110" s="174"/>
      <c r="BJ110" s="174"/>
      <c r="BK110" s="174"/>
      <c r="BL110" s="174"/>
      <c r="BM110" s="174">
        <v>48000</v>
      </c>
      <c r="BN110" s="174">
        <v>29000</v>
      </c>
      <c r="BO110" s="174">
        <v>500</v>
      </c>
      <c r="BP110" s="174">
        <v>4500</v>
      </c>
      <c r="BQ110" s="174">
        <v>6000</v>
      </c>
      <c r="BR110" s="174">
        <v>3500</v>
      </c>
      <c r="BS110" s="174">
        <v>204000</v>
      </c>
      <c r="BT110" s="174">
        <v>8000</v>
      </c>
      <c r="BU110" s="174"/>
      <c r="BV110" s="174">
        <v>7000</v>
      </c>
      <c r="BW110" s="174"/>
      <c r="BX110" s="174">
        <v>12068</v>
      </c>
      <c r="BY110" s="174">
        <v>4500</v>
      </c>
      <c r="BZ110" s="174">
        <v>500</v>
      </c>
      <c r="CA110" s="174"/>
      <c r="CB110" s="174">
        <v>2500</v>
      </c>
      <c r="CC110" s="174">
        <v>8800</v>
      </c>
      <c r="CD110" s="174">
        <v>20000</v>
      </c>
      <c r="CE110" s="174">
        <v>4500</v>
      </c>
      <c r="CF110" s="174">
        <v>3000</v>
      </c>
      <c r="CG110" s="174"/>
      <c r="CH110" s="174"/>
      <c r="CI110" s="174">
        <v>8400</v>
      </c>
      <c r="CJ110" s="174"/>
      <c r="CK110" s="174">
        <v>3500</v>
      </c>
      <c r="CL110" s="174"/>
      <c r="CM110" s="174">
        <v>3500</v>
      </c>
    </row>
    <row r="111" spans="1:91" ht="24.6">
      <c r="A111" s="111">
        <v>10</v>
      </c>
      <c r="B111" s="191" t="s">
        <v>820</v>
      </c>
      <c r="C111" s="131" t="s">
        <v>437</v>
      </c>
      <c r="D111" s="174"/>
      <c r="E111" s="174"/>
      <c r="F111" s="174">
        <v>5764</v>
      </c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  <c r="AD111" s="174"/>
      <c r="AE111" s="174"/>
      <c r="AF111" s="174"/>
      <c r="AG111" s="174"/>
      <c r="AH111" s="174"/>
      <c r="AI111" s="174"/>
      <c r="AJ111" s="174"/>
      <c r="AK111" s="174"/>
      <c r="AL111" s="174"/>
      <c r="AM111" s="174"/>
      <c r="AN111" s="174"/>
      <c r="AO111" s="174"/>
      <c r="AP111" s="174"/>
      <c r="AQ111" s="174"/>
      <c r="AR111" s="174"/>
      <c r="AS111" s="174"/>
      <c r="AT111" s="174"/>
      <c r="AU111" s="174"/>
      <c r="AV111" s="174"/>
      <c r="AW111" s="174"/>
      <c r="AX111" s="174"/>
      <c r="AY111" s="174"/>
      <c r="AZ111" s="174"/>
      <c r="BA111" s="174"/>
      <c r="BB111" s="174"/>
      <c r="BC111" s="174"/>
      <c r="BD111" s="174">
        <v>77508.039999999994</v>
      </c>
      <c r="BE111" s="174"/>
      <c r="BF111" s="174"/>
      <c r="BG111" s="174"/>
      <c r="BH111" s="174"/>
      <c r="BI111" s="174"/>
      <c r="BJ111" s="174"/>
      <c r="BK111" s="174"/>
      <c r="BL111" s="174"/>
      <c r="BM111" s="174"/>
      <c r="BN111" s="174"/>
      <c r="BO111" s="174"/>
      <c r="BP111" s="174"/>
      <c r="BQ111" s="174"/>
      <c r="BR111" s="174"/>
      <c r="BS111" s="174"/>
      <c r="BT111" s="174"/>
      <c r="BU111" s="174">
        <v>1440</v>
      </c>
      <c r="BV111" s="174"/>
      <c r="BW111" s="174"/>
      <c r="BX111" s="174"/>
      <c r="BY111" s="174"/>
      <c r="BZ111" s="174"/>
      <c r="CA111" s="174"/>
      <c r="CB111" s="174"/>
      <c r="CC111" s="174"/>
      <c r="CD111" s="174"/>
      <c r="CE111" s="174"/>
      <c r="CF111" s="174"/>
      <c r="CG111" s="174">
        <v>7440</v>
      </c>
      <c r="CH111" s="174"/>
      <c r="CI111" s="174"/>
      <c r="CJ111" s="174"/>
      <c r="CK111" s="174"/>
      <c r="CL111" s="174"/>
      <c r="CM111" s="174"/>
    </row>
    <row r="112" spans="1:91" ht="24.6">
      <c r="A112" s="111">
        <v>10</v>
      </c>
      <c r="B112" s="191" t="s">
        <v>821</v>
      </c>
      <c r="C112" s="131" t="s">
        <v>438</v>
      </c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4"/>
      <c r="AO112" s="174"/>
      <c r="AP112" s="174"/>
      <c r="AQ112" s="174"/>
      <c r="AR112" s="174"/>
      <c r="AS112" s="174"/>
      <c r="AT112" s="174"/>
      <c r="AU112" s="174">
        <v>1353.1</v>
      </c>
      <c r="AV112" s="174"/>
      <c r="AW112" s="174"/>
      <c r="AX112" s="174"/>
      <c r="AY112" s="174"/>
      <c r="AZ112" s="174"/>
      <c r="BA112" s="174"/>
      <c r="BB112" s="174"/>
      <c r="BC112" s="174"/>
      <c r="BD112" s="174"/>
      <c r="BE112" s="174"/>
      <c r="BF112" s="174"/>
      <c r="BG112" s="174"/>
      <c r="BH112" s="174"/>
      <c r="BI112" s="174"/>
      <c r="BJ112" s="174"/>
      <c r="BK112" s="174"/>
      <c r="BL112" s="174"/>
      <c r="BM112" s="174"/>
      <c r="BN112" s="174"/>
      <c r="BO112" s="174"/>
      <c r="BP112" s="174"/>
      <c r="BQ112" s="174"/>
      <c r="BR112" s="174"/>
      <c r="BS112" s="174"/>
      <c r="BT112" s="174"/>
      <c r="BU112" s="174"/>
      <c r="BV112" s="174"/>
      <c r="BW112" s="174"/>
      <c r="BX112" s="174"/>
      <c r="BY112" s="174"/>
      <c r="BZ112" s="174"/>
      <c r="CA112" s="174"/>
      <c r="CB112" s="174"/>
      <c r="CC112" s="174"/>
      <c r="CD112" s="174"/>
      <c r="CE112" s="174"/>
      <c r="CF112" s="174"/>
      <c r="CG112" s="174"/>
      <c r="CH112" s="174"/>
      <c r="CI112" s="174"/>
      <c r="CJ112" s="174"/>
      <c r="CK112" s="174"/>
      <c r="CL112" s="174"/>
      <c r="CM112" s="174"/>
    </row>
    <row r="113" spans="1:91" ht="49.2">
      <c r="A113" s="111">
        <v>10</v>
      </c>
      <c r="B113" s="191" t="s">
        <v>822</v>
      </c>
      <c r="C113" s="131" t="s">
        <v>439</v>
      </c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>
        <v>99</v>
      </c>
      <c r="AG113" s="174"/>
      <c r="AH113" s="174"/>
      <c r="AI113" s="174"/>
      <c r="AJ113" s="174"/>
      <c r="AK113" s="174"/>
      <c r="AL113" s="174"/>
      <c r="AM113" s="174"/>
      <c r="AN113" s="174"/>
      <c r="AO113" s="174"/>
      <c r="AP113" s="174"/>
      <c r="AQ113" s="174"/>
      <c r="AR113" s="174"/>
      <c r="AS113" s="174"/>
      <c r="AT113" s="174"/>
      <c r="AU113" s="174"/>
      <c r="AV113" s="174"/>
      <c r="AW113" s="174"/>
      <c r="AX113" s="174"/>
      <c r="AY113" s="174"/>
      <c r="AZ113" s="174"/>
      <c r="BA113" s="174"/>
      <c r="BB113" s="174"/>
      <c r="BC113" s="174"/>
      <c r="BD113" s="174"/>
      <c r="BE113" s="174"/>
      <c r="BF113" s="174"/>
      <c r="BG113" s="174"/>
      <c r="BH113" s="174"/>
      <c r="BI113" s="174"/>
      <c r="BJ113" s="174"/>
      <c r="BK113" s="174"/>
      <c r="BL113" s="174"/>
      <c r="BM113" s="174"/>
      <c r="BN113" s="174"/>
      <c r="BO113" s="174"/>
      <c r="BP113" s="174"/>
      <c r="BQ113" s="174"/>
      <c r="BR113" s="174"/>
      <c r="BS113" s="176"/>
      <c r="BT113" s="176"/>
      <c r="BU113" s="176"/>
      <c r="BV113" s="176"/>
      <c r="BW113" s="176"/>
      <c r="BX113" s="176"/>
      <c r="BY113" s="176"/>
      <c r="BZ113" s="176"/>
      <c r="CA113" s="176"/>
      <c r="CB113" s="176"/>
      <c r="CC113" s="176"/>
      <c r="CD113" s="176"/>
      <c r="CE113" s="176"/>
      <c r="CF113" s="176"/>
      <c r="CG113" s="176"/>
      <c r="CH113" s="176"/>
      <c r="CI113" s="176"/>
      <c r="CJ113" s="176"/>
      <c r="CK113" s="176"/>
      <c r="CL113" s="176"/>
      <c r="CM113" s="176">
        <v>391.5</v>
      </c>
    </row>
    <row r="114" spans="1:91" ht="24.6">
      <c r="A114" s="111">
        <v>12</v>
      </c>
      <c r="B114" s="191" t="s">
        <v>823</v>
      </c>
      <c r="C114" s="131" t="s">
        <v>440</v>
      </c>
      <c r="D114" s="174">
        <v>52663</v>
      </c>
      <c r="E114" s="174"/>
      <c r="F114" s="174"/>
      <c r="G114" s="174"/>
      <c r="H114" s="174">
        <v>3026</v>
      </c>
      <c r="I114" s="174"/>
      <c r="J114" s="174"/>
      <c r="K114" s="174">
        <v>120</v>
      </c>
      <c r="L114" s="174">
        <v>3748</v>
      </c>
      <c r="M114" s="174"/>
      <c r="N114" s="174">
        <v>130</v>
      </c>
      <c r="O114" s="174"/>
      <c r="P114" s="174">
        <v>5534</v>
      </c>
      <c r="Q114" s="174"/>
      <c r="R114" s="174"/>
      <c r="S114" s="174"/>
      <c r="T114" s="174">
        <v>665</v>
      </c>
      <c r="U114" s="174"/>
      <c r="V114" s="174"/>
      <c r="W114" s="174"/>
      <c r="X114" s="174">
        <v>559530.18999999994</v>
      </c>
      <c r="Y114" s="174"/>
      <c r="Z114" s="174"/>
      <c r="AA114" s="174">
        <v>4479</v>
      </c>
      <c r="AB114" s="174"/>
      <c r="AC114" s="174">
        <v>2431</v>
      </c>
      <c r="AD114" s="174"/>
      <c r="AE114" s="174"/>
      <c r="AF114" s="174"/>
      <c r="AG114" s="174"/>
      <c r="AH114" s="174">
        <v>50</v>
      </c>
      <c r="AI114" s="174">
        <v>1623</v>
      </c>
      <c r="AJ114" s="174"/>
      <c r="AK114" s="174"/>
      <c r="AL114" s="174">
        <v>14347.5</v>
      </c>
      <c r="AM114" s="174"/>
      <c r="AN114" s="174"/>
      <c r="AO114" s="174">
        <v>4275</v>
      </c>
      <c r="AP114" s="174"/>
      <c r="AQ114" s="174"/>
      <c r="AR114" s="174"/>
      <c r="AS114" s="174">
        <v>0</v>
      </c>
      <c r="AT114" s="174"/>
      <c r="AU114" s="174"/>
      <c r="AV114" s="174"/>
      <c r="AW114" s="174"/>
      <c r="AX114" s="174"/>
      <c r="AY114" s="174"/>
      <c r="AZ114" s="174"/>
      <c r="BA114" s="174"/>
      <c r="BB114" s="174">
        <v>2910</v>
      </c>
      <c r="BC114" s="174"/>
      <c r="BD114" s="174">
        <v>273147.5</v>
      </c>
      <c r="BE114" s="174"/>
      <c r="BF114" s="174">
        <v>2818.5</v>
      </c>
      <c r="BG114" s="174"/>
      <c r="BH114" s="174">
        <v>32400.720000000001</v>
      </c>
      <c r="BI114" s="174"/>
      <c r="BJ114" s="174">
        <v>1377</v>
      </c>
      <c r="BK114" s="174"/>
      <c r="BL114" s="174">
        <v>1932.5</v>
      </c>
      <c r="BM114" s="174">
        <v>789</v>
      </c>
      <c r="BN114" s="174"/>
      <c r="BO114" s="174"/>
      <c r="BP114" s="174"/>
      <c r="BQ114" s="174"/>
      <c r="BR114" s="174"/>
      <c r="BS114" s="174">
        <v>36928</v>
      </c>
      <c r="BT114" s="174"/>
      <c r="BU114" s="174"/>
      <c r="BV114" s="174"/>
      <c r="BW114" s="174"/>
      <c r="BX114" s="174"/>
      <c r="BY114" s="174">
        <v>6182.5</v>
      </c>
      <c r="BZ114" s="174"/>
      <c r="CA114" s="174"/>
      <c r="CB114" s="174"/>
      <c r="CC114" s="174"/>
      <c r="CD114" s="176"/>
      <c r="CE114" s="174">
        <v>4260</v>
      </c>
      <c r="CF114" s="174"/>
      <c r="CG114" s="174"/>
      <c r="CH114" s="174"/>
      <c r="CI114" s="174"/>
      <c r="CJ114" s="174"/>
      <c r="CK114" s="174"/>
      <c r="CL114" s="174"/>
      <c r="CM114" s="174"/>
    </row>
    <row r="115" spans="1:91" ht="49.2">
      <c r="A115" s="111">
        <v>12</v>
      </c>
      <c r="B115" s="191" t="s">
        <v>824</v>
      </c>
      <c r="C115" s="131" t="s">
        <v>441</v>
      </c>
      <c r="D115" s="174">
        <v>269581</v>
      </c>
      <c r="E115" s="174"/>
      <c r="F115" s="174"/>
      <c r="G115" s="174">
        <v>132367</v>
      </c>
      <c r="H115" s="174">
        <v>7617.5</v>
      </c>
      <c r="I115" s="174"/>
      <c r="J115" s="174"/>
      <c r="K115" s="174"/>
      <c r="L115" s="174"/>
      <c r="M115" s="174"/>
      <c r="N115" s="174">
        <v>883</v>
      </c>
      <c r="O115" s="174"/>
      <c r="P115" s="174">
        <v>1240</v>
      </c>
      <c r="Q115" s="174"/>
      <c r="R115" s="174"/>
      <c r="S115" s="174"/>
      <c r="T115" s="174"/>
      <c r="U115" s="174"/>
      <c r="V115" s="174"/>
      <c r="W115" s="174"/>
      <c r="X115" s="174"/>
      <c r="Y115" s="174">
        <v>12855.7</v>
      </c>
      <c r="Z115" s="174"/>
      <c r="AA115" s="174"/>
      <c r="AB115" s="174"/>
      <c r="AC115" s="174"/>
      <c r="AD115" s="174">
        <v>1159.5</v>
      </c>
      <c r="AE115" s="174"/>
      <c r="AF115" s="174"/>
      <c r="AG115" s="174"/>
      <c r="AH115" s="174"/>
      <c r="AI115" s="174"/>
      <c r="AJ115" s="174"/>
      <c r="AK115" s="174"/>
      <c r="AL115" s="174">
        <v>406132.75</v>
      </c>
      <c r="AM115" s="174">
        <v>1483</v>
      </c>
      <c r="AN115" s="174"/>
      <c r="AO115" s="174"/>
      <c r="AP115" s="174"/>
      <c r="AQ115" s="174"/>
      <c r="AR115" s="174"/>
      <c r="AS115" s="174"/>
      <c r="AT115" s="174"/>
      <c r="AU115" s="174"/>
      <c r="AV115" s="174"/>
      <c r="AW115" s="174"/>
      <c r="AX115" s="174"/>
      <c r="AY115" s="174"/>
      <c r="AZ115" s="174">
        <v>3316</v>
      </c>
      <c r="BA115" s="174"/>
      <c r="BB115" s="174">
        <v>1140</v>
      </c>
      <c r="BC115" s="174"/>
      <c r="BD115" s="174">
        <v>681556.9</v>
      </c>
      <c r="BE115" s="174"/>
      <c r="BF115" s="174">
        <v>12859.58</v>
      </c>
      <c r="BG115" s="174">
        <v>124258</v>
      </c>
      <c r="BH115" s="174">
        <v>118704</v>
      </c>
      <c r="BI115" s="174"/>
      <c r="BJ115" s="174"/>
      <c r="BK115" s="174"/>
      <c r="BL115" s="174"/>
      <c r="BM115" s="174"/>
      <c r="BN115" s="174">
        <v>1245</v>
      </c>
      <c r="BO115" s="174"/>
      <c r="BP115" s="174"/>
      <c r="BQ115" s="174">
        <v>5744</v>
      </c>
      <c r="BR115" s="174">
        <v>8417.58</v>
      </c>
      <c r="BS115" s="176">
        <v>192200</v>
      </c>
      <c r="BT115" s="174"/>
      <c r="BU115" s="176"/>
      <c r="BV115" s="176"/>
      <c r="BW115" s="176"/>
      <c r="BX115" s="174"/>
      <c r="BY115" s="176"/>
      <c r="BZ115" s="176"/>
      <c r="CA115" s="176"/>
      <c r="CB115" s="176"/>
      <c r="CC115" s="176"/>
      <c r="CD115" s="176">
        <v>3750</v>
      </c>
      <c r="CE115" s="174"/>
      <c r="CF115" s="174"/>
      <c r="CG115" s="176"/>
      <c r="CH115" s="174"/>
      <c r="CI115" s="176"/>
      <c r="CJ115" s="174"/>
      <c r="CK115" s="174"/>
      <c r="CL115" s="174"/>
      <c r="CM115" s="174"/>
    </row>
    <row r="116" spans="1:91" ht="49.2">
      <c r="A116" s="111">
        <v>12</v>
      </c>
      <c r="B116" s="191" t="s">
        <v>825</v>
      </c>
      <c r="C116" s="131" t="s">
        <v>1339</v>
      </c>
      <c r="D116" s="174"/>
      <c r="E116" s="174">
        <v>-14020</v>
      </c>
      <c r="F116" s="174">
        <v>-140154</v>
      </c>
      <c r="G116" s="174"/>
      <c r="H116" s="174">
        <v>-1516</v>
      </c>
      <c r="I116" s="174"/>
      <c r="J116" s="174"/>
      <c r="K116" s="174"/>
      <c r="L116" s="174"/>
      <c r="M116" s="174">
        <v>-1885</v>
      </c>
      <c r="N116" s="174"/>
      <c r="O116" s="174"/>
      <c r="P116" s="174">
        <v>-1698</v>
      </c>
      <c r="Q116" s="174">
        <v>-745</v>
      </c>
      <c r="R116" s="174"/>
      <c r="S116" s="174"/>
      <c r="T116" s="174"/>
      <c r="U116" s="174"/>
      <c r="V116" s="174"/>
      <c r="W116" s="174"/>
      <c r="X116" s="174">
        <v>-156036.25</v>
      </c>
      <c r="Y116" s="174"/>
      <c r="Z116" s="174"/>
      <c r="AA116" s="174"/>
      <c r="AB116" s="174"/>
      <c r="AC116" s="174"/>
      <c r="AD116" s="174">
        <v>-1148197.3999999999</v>
      </c>
      <c r="AE116" s="174"/>
      <c r="AF116" s="174"/>
      <c r="AG116" s="174">
        <v>-4264.5600000000004</v>
      </c>
      <c r="AH116" s="174"/>
      <c r="AI116" s="174"/>
      <c r="AJ116" s="174"/>
      <c r="AK116" s="174">
        <v>-3215</v>
      </c>
      <c r="AL116" s="174">
        <v>-19554.25</v>
      </c>
      <c r="AM116" s="174"/>
      <c r="AN116" s="174"/>
      <c r="AO116" s="174"/>
      <c r="AP116" s="174"/>
      <c r="AQ116" s="174">
        <v>3080.38</v>
      </c>
      <c r="AR116" s="174"/>
      <c r="AS116" s="174"/>
      <c r="AT116" s="174"/>
      <c r="AU116" s="174">
        <v>-450.77</v>
      </c>
      <c r="AV116" s="174"/>
      <c r="AW116" s="174"/>
      <c r="AX116" s="174"/>
      <c r="AY116" s="174"/>
      <c r="AZ116" s="174"/>
      <c r="BA116" s="174"/>
      <c r="BB116" s="174"/>
      <c r="BC116" s="174"/>
      <c r="BD116" s="174">
        <v>-209686.5</v>
      </c>
      <c r="BE116" s="174"/>
      <c r="BF116" s="174"/>
      <c r="BG116" s="174"/>
      <c r="BH116" s="174">
        <v>-11669</v>
      </c>
      <c r="BI116" s="174"/>
      <c r="BJ116" s="174">
        <v>-45</v>
      </c>
      <c r="BK116" s="174"/>
      <c r="BL116" s="174"/>
      <c r="BM116" s="174">
        <v>-7272.5</v>
      </c>
      <c r="BN116" s="174"/>
      <c r="BO116" s="174"/>
      <c r="BP116" s="174"/>
      <c r="BQ116" s="174"/>
      <c r="BR116" s="174"/>
      <c r="BS116" s="174">
        <v>-9100</v>
      </c>
      <c r="BT116" s="174"/>
      <c r="BU116" s="174">
        <v>-1332.37</v>
      </c>
      <c r="BV116" s="174"/>
      <c r="BW116" s="174"/>
      <c r="BX116" s="174"/>
      <c r="BY116" s="174"/>
      <c r="BZ116" s="174">
        <v>-100</v>
      </c>
      <c r="CA116" s="174"/>
      <c r="CB116" s="174"/>
      <c r="CC116" s="174"/>
      <c r="CD116" s="174"/>
      <c r="CE116" s="174"/>
      <c r="CF116" s="174"/>
      <c r="CG116" s="174"/>
      <c r="CH116" s="174"/>
      <c r="CI116" s="174"/>
      <c r="CJ116" s="174"/>
      <c r="CK116" s="174"/>
      <c r="CL116" s="174"/>
      <c r="CM116" s="174"/>
    </row>
    <row r="117" spans="1:91" ht="49.2">
      <c r="A117" s="111">
        <v>12</v>
      </c>
      <c r="B117" s="191" t="s">
        <v>826</v>
      </c>
      <c r="C117" s="131" t="s">
        <v>442</v>
      </c>
      <c r="D117" s="174"/>
      <c r="E117" s="174"/>
      <c r="F117" s="174">
        <v>-9040.4</v>
      </c>
      <c r="G117" s="174">
        <v>-47051.73</v>
      </c>
      <c r="H117" s="174"/>
      <c r="I117" s="174"/>
      <c r="J117" s="174"/>
      <c r="K117" s="174"/>
      <c r="L117" s="174">
        <v>-920</v>
      </c>
      <c r="M117" s="174">
        <v>-2962</v>
      </c>
      <c r="N117" s="174"/>
      <c r="O117" s="174"/>
      <c r="P117" s="174">
        <v>-31154.560000000001</v>
      </c>
      <c r="Q117" s="174"/>
      <c r="R117" s="174"/>
      <c r="S117" s="174"/>
      <c r="T117" s="174"/>
      <c r="U117" s="174"/>
      <c r="V117" s="174"/>
      <c r="W117" s="174">
        <v>-24822.46</v>
      </c>
      <c r="X117" s="174">
        <v>-1346593.34</v>
      </c>
      <c r="Y117" s="174"/>
      <c r="Z117" s="174">
        <v>-13237.33</v>
      </c>
      <c r="AA117" s="174">
        <v>-85227.23</v>
      </c>
      <c r="AB117" s="174">
        <v>-816.44</v>
      </c>
      <c r="AC117" s="174"/>
      <c r="AD117" s="174">
        <v>-54397.86</v>
      </c>
      <c r="AE117" s="174">
        <v>-7910.06</v>
      </c>
      <c r="AF117" s="174"/>
      <c r="AG117" s="174"/>
      <c r="AH117" s="174"/>
      <c r="AI117" s="174">
        <v>-8940.23</v>
      </c>
      <c r="AJ117" s="174"/>
      <c r="AK117" s="174"/>
      <c r="AL117" s="174">
        <v>-242203.57</v>
      </c>
      <c r="AM117" s="174"/>
      <c r="AN117" s="174"/>
      <c r="AO117" s="174">
        <v>-4790</v>
      </c>
      <c r="AP117" s="174"/>
      <c r="AQ117" s="174"/>
      <c r="AR117" s="174"/>
      <c r="AS117" s="174"/>
      <c r="AT117" s="174"/>
      <c r="AU117" s="174"/>
      <c r="AV117" s="174"/>
      <c r="AW117" s="174"/>
      <c r="AX117" s="174"/>
      <c r="AY117" s="174"/>
      <c r="AZ117" s="174"/>
      <c r="BA117" s="174"/>
      <c r="BB117" s="174">
        <v>-26508.560000000001</v>
      </c>
      <c r="BC117" s="174"/>
      <c r="BD117" s="174">
        <v>-693059.67</v>
      </c>
      <c r="BE117" s="174">
        <v>-103170.78</v>
      </c>
      <c r="BF117" s="174">
        <v>-35538.19</v>
      </c>
      <c r="BG117" s="174"/>
      <c r="BH117" s="174">
        <v>-287120.59999999998</v>
      </c>
      <c r="BI117" s="174"/>
      <c r="BJ117" s="174"/>
      <c r="BK117" s="174"/>
      <c r="BL117" s="174"/>
      <c r="BM117" s="174"/>
      <c r="BN117" s="174"/>
      <c r="BO117" s="174"/>
      <c r="BP117" s="174"/>
      <c r="BQ117" s="174"/>
      <c r="BR117" s="174"/>
      <c r="BS117" s="174">
        <v>-798517.39</v>
      </c>
      <c r="BT117" s="174"/>
      <c r="BU117" s="174"/>
      <c r="BV117" s="174">
        <v>-51918.87</v>
      </c>
      <c r="BW117" s="174"/>
      <c r="BX117" s="174"/>
      <c r="BY117" s="174"/>
      <c r="BZ117" s="174"/>
      <c r="CA117" s="174"/>
      <c r="CB117" s="174"/>
      <c r="CC117" s="174"/>
      <c r="CD117" s="174">
        <v>-95130.08</v>
      </c>
      <c r="CE117" s="174"/>
      <c r="CF117" s="174"/>
      <c r="CG117" s="174"/>
      <c r="CH117" s="174"/>
      <c r="CI117" s="174"/>
      <c r="CJ117" s="174"/>
      <c r="CK117" s="174"/>
      <c r="CL117" s="174"/>
      <c r="CM117" s="174"/>
    </row>
    <row r="118" spans="1:91" ht="49.2">
      <c r="A118" s="111">
        <v>12</v>
      </c>
      <c r="B118" s="191" t="s">
        <v>827</v>
      </c>
      <c r="C118" s="132" t="s">
        <v>443</v>
      </c>
      <c r="D118" s="174"/>
      <c r="E118" s="174"/>
      <c r="F118" s="174">
        <v>45300.81</v>
      </c>
      <c r="G118" s="174">
        <v>43432.27</v>
      </c>
      <c r="H118" s="174"/>
      <c r="I118" s="174"/>
      <c r="J118" s="174"/>
      <c r="K118" s="174"/>
      <c r="L118" s="174"/>
      <c r="M118" s="174"/>
      <c r="N118" s="174">
        <v>45</v>
      </c>
      <c r="O118" s="174"/>
      <c r="P118" s="174">
        <v>2934.53</v>
      </c>
      <c r="Q118" s="174"/>
      <c r="R118" s="174"/>
      <c r="S118" s="174"/>
      <c r="T118" s="174"/>
      <c r="U118" s="174"/>
      <c r="V118" s="174"/>
      <c r="W118" s="174">
        <v>338.04</v>
      </c>
      <c r="X118" s="174">
        <v>408490.83</v>
      </c>
      <c r="Y118" s="174">
        <v>79132.320000000007</v>
      </c>
      <c r="Z118" s="174">
        <v>20461.689999999999</v>
      </c>
      <c r="AA118" s="174">
        <v>157553.28</v>
      </c>
      <c r="AB118" s="174">
        <v>43270.27</v>
      </c>
      <c r="AC118" s="174"/>
      <c r="AD118" s="174">
        <v>95762.7</v>
      </c>
      <c r="AE118" s="174"/>
      <c r="AF118" s="174"/>
      <c r="AG118" s="174"/>
      <c r="AH118" s="174"/>
      <c r="AI118" s="174">
        <v>63098.23</v>
      </c>
      <c r="AJ118" s="174"/>
      <c r="AK118" s="174"/>
      <c r="AL118" s="174">
        <v>47997.05</v>
      </c>
      <c r="AM118" s="174"/>
      <c r="AN118" s="174"/>
      <c r="AO118" s="174"/>
      <c r="AP118" s="174">
        <v>17552.419999999998</v>
      </c>
      <c r="AQ118" s="174"/>
      <c r="AR118" s="174"/>
      <c r="AS118" s="174"/>
      <c r="AT118" s="174"/>
      <c r="AU118" s="174"/>
      <c r="AV118" s="174"/>
      <c r="AW118" s="174"/>
      <c r="AX118" s="174"/>
      <c r="AY118" s="174"/>
      <c r="AZ118" s="174"/>
      <c r="BA118" s="174"/>
      <c r="BB118" s="174">
        <v>2119.9899999999998</v>
      </c>
      <c r="BC118" s="174"/>
      <c r="BD118" s="174"/>
      <c r="BE118" s="174">
        <v>41863.910000000003</v>
      </c>
      <c r="BF118" s="174">
        <v>23084.799999999999</v>
      </c>
      <c r="BG118" s="174">
        <v>17470.150000000001</v>
      </c>
      <c r="BH118" s="174">
        <v>47177.19</v>
      </c>
      <c r="BI118" s="174">
        <v>2210.59</v>
      </c>
      <c r="BJ118" s="174"/>
      <c r="BK118" s="174"/>
      <c r="BL118" s="174"/>
      <c r="BM118" s="174"/>
      <c r="BN118" s="174"/>
      <c r="BO118" s="174"/>
      <c r="BP118" s="174"/>
      <c r="BQ118" s="174"/>
      <c r="BR118" s="174"/>
      <c r="BS118" s="176"/>
      <c r="BT118" s="176"/>
      <c r="BU118" s="176"/>
      <c r="BV118" s="176"/>
      <c r="BW118" s="176"/>
      <c r="BX118" s="176"/>
      <c r="BY118" s="176"/>
      <c r="BZ118" s="176"/>
      <c r="CA118" s="176"/>
      <c r="CB118" s="176"/>
      <c r="CC118" s="176"/>
      <c r="CD118" s="176">
        <v>845.42</v>
      </c>
      <c r="CE118" s="176"/>
      <c r="CF118" s="176"/>
      <c r="CG118" s="176"/>
      <c r="CH118" s="176"/>
      <c r="CI118" s="176"/>
      <c r="CJ118" s="176"/>
      <c r="CK118" s="176"/>
      <c r="CL118" s="176"/>
      <c r="CM118" s="176"/>
    </row>
    <row r="119" spans="1:91" ht="24.6">
      <c r="A119" s="111">
        <v>12</v>
      </c>
      <c r="B119" s="191" t="s">
        <v>828</v>
      </c>
      <c r="C119" s="132" t="s">
        <v>444</v>
      </c>
      <c r="D119" s="174"/>
      <c r="E119" s="174">
        <v>14020</v>
      </c>
      <c r="F119" s="174">
        <v>142574</v>
      </c>
      <c r="G119" s="174"/>
      <c r="H119" s="174">
        <v>400</v>
      </c>
      <c r="I119" s="174"/>
      <c r="J119" s="174">
        <v>5347.5</v>
      </c>
      <c r="K119" s="174">
        <v>11395</v>
      </c>
      <c r="L119" s="174"/>
      <c r="M119" s="174">
        <v>7762</v>
      </c>
      <c r="N119" s="174">
        <v>139586</v>
      </c>
      <c r="O119" s="174"/>
      <c r="P119" s="174">
        <v>42090.11</v>
      </c>
      <c r="Q119" s="174">
        <v>745</v>
      </c>
      <c r="R119" s="174">
        <v>1580</v>
      </c>
      <c r="S119" s="174">
        <v>150</v>
      </c>
      <c r="T119" s="174">
        <v>47209.75</v>
      </c>
      <c r="U119" s="174">
        <v>37393.5</v>
      </c>
      <c r="V119" s="174"/>
      <c r="W119" s="174">
        <v>139685.5</v>
      </c>
      <c r="X119" s="174">
        <v>156036.25</v>
      </c>
      <c r="Y119" s="174">
        <v>110097.25</v>
      </c>
      <c r="Z119" s="174">
        <v>706349.25</v>
      </c>
      <c r="AA119" s="174">
        <v>466381</v>
      </c>
      <c r="AB119" s="174">
        <v>123486</v>
      </c>
      <c r="AC119" s="174">
        <v>169028</v>
      </c>
      <c r="AD119" s="174">
        <v>1318017.31</v>
      </c>
      <c r="AE119" s="174">
        <v>32514</v>
      </c>
      <c r="AF119" s="174"/>
      <c r="AG119" s="174">
        <v>4264.5600000000004</v>
      </c>
      <c r="AH119" s="174">
        <v>2775</v>
      </c>
      <c r="AI119" s="174">
        <v>84721.919999999998</v>
      </c>
      <c r="AJ119" s="174">
        <v>3863</v>
      </c>
      <c r="AK119" s="174">
        <v>3285</v>
      </c>
      <c r="AL119" s="174">
        <v>174455.75</v>
      </c>
      <c r="AM119" s="174"/>
      <c r="AN119" s="174"/>
      <c r="AO119" s="174">
        <v>18510</v>
      </c>
      <c r="AP119" s="174">
        <v>35749.300000000003</v>
      </c>
      <c r="AQ119" s="174">
        <v>9227.5</v>
      </c>
      <c r="AR119" s="174"/>
      <c r="AS119" s="174">
        <v>37468</v>
      </c>
      <c r="AT119" s="174"/>
      <c r="AU119" s="174"/>
      <c r="AV119" s="174"/>
      <c r="AW119" s="174"/>
      <c r="AX119" s="174">
        <v>2130</v>
      </c>
      <c r="AY119" s="174"/>
      <c r="AZ119" s="174"/>
      <c r="BA119" s="174">
        <v>800</v>
      </c>
      <c r="BB119" s="174">
        <v>40076</v>
      </c>
      <c r="BC119" s="174"/>
      <c r="BD119" s="174">
        <v>608187.75</v>
      </c>
      <c r="BE119" s="174">
        <v>297503.75</v>
      </c>
      <c r="BF119" s="174">
        <v>138414.92000000001</v>
      </c>
      <c r="BG119" s="174">
        <v>49493.25</v>
      </c>
      <c r="BH119" s="174">
        <v>283178.3</v>
      </c>
      <c r="BI119" s="174"/>
      <c r="BJ119" s="174">
        <v>2754</v>
      </c>
      <c r="BK119" s="174"/>
      <c r="BL119" s="174"/>
      <c r="BM119" s="174">
        <v>7272.5</v>
      </c>
      <c r="BN119" s="174">
        <v>100</v>
      </c>
      <c r="BO119" s="174">
        <v>1453.75</v>
      </c>
      <c r="BP119" s="174">
        <v>3813</v>
      </c>
      <c r="BQ119" s="174"/>
      <c r="BR119" s="174"/>
      <c r="BS119" s="174">
        <v>573051.93999999994</v>
      </c>
      <c r="BT119" s="174"/>
      <c r="BU119" s="174">
        <v>1912.37</v>
      </c>
      <c r="BV119" s="174">
        <v>54480</v>
      </c>
      <c r="BW119" s="174"/>
      <c r="BX119" s="174"/>
      <c r="BY119" s="174"/>
      <c r="BZ119" s="174">
        <v>100</v>
      </c>
      <c r="CA119" s="174"/>
      <c r="CB119" s="174"/>
      <c r="CC119" s="174">
        <v>100467</v>
      </c>
      <c r="CD119" s="174">
        <v>12258.25</v>
      </c>
      <c r="CE119" s="174">
        <v>1631</v>
      </c>
      <c r="CF119" s="174"/>
      <c r="CG119" s="174"/>
      <c r="CH119" s="174"/>
      <c r="CI119" s="174"/>
      <c r="CJ119" s="174">
        <v>950</v>
      </c>
      <c r="CK119" s="174">
        <v>5334.5</v>
      </c>
      <c r="CL119" s="174"/>
      <c r="CM119" s="174"/>
    </row>
    <row r="120" spans="1:91" ht="49.2">
      <c r="A120" s="111">
        <v>12</v>
      </c>
      <c r="B120" s="191" t="s">
        <v>829</v>
      </c>
      <c r="C120" s="132" t="s">
        <v>1221</v>
      </c>
      <c r="D120" s="174">
        <v>968648</v>
      </c>
      <c r="E120" s="174"/>
      <c r="F120" s="174">
        <v>62061</v>
      </c>
      <c r="G120" s="174">
        <v>331410</v>
      </c>
      <c r="H120" s="174"/>
      <c r="I120" s="174"/>
      <c r="J120" s="174"/>
      <c r="K120" s="174"/>
      <c r="L120" s="174"/>
      <c r="M120" s="174"/>
      <c r="N120" s="174">
        <v>517898.98</v>
      </c>
      <c r="O120" s="174"/>
      <c r="P120" s="174">
        <v>117142.46</v>
      </c>
      <c r="Q120" s="174"/>
      <c r="R120" s="174"/>
      <c r="S120" s="174">
        <v>5287</v>
      </c>
      <c r="T120" s="174">
        <v>25226.11</v>
      </c>
      <c r="U120" s="174">
        <v>105292</v>
      </c>
      <c r="V120" s="174"/>
      <c r="W120" s="174">
        <v>73098.5</v>
      </c>
      <c r="X120" s="174">
        <v>2897972.8</v>
      </c>
      <c r="Y120" s="174">
        <v>31922</v>
      </c>
      <c r="Z120" s="174">
        <v>359567.5</v>
      </c>
      <c r="AA120" s="174">
        <v>186406.44</v>
      </c>
      <c r="AB120" s="174">
        <v>39325.25</v>
      </c>
      <c r="AC120" s="174">
        <v>35137</v>
      </c>
      <c r="AD120" s="174">
        <v>305078.03999999998</v>
      </c>
      <c r="AE120" s="174">
        <v>61801</v>
      </c>
      <c r="AF120" s="174"/>
      <c r="AG120" s="174"/>
      <c r="AH120" s="174"/>
      <c r="AI120" s="174">
        <v>51063.4</v>
      </c>
      <c r="AJ120" s="174"/>
      <c r="AK120" s="174">
        <v>7125</v>
      </c>
      <c r="AL120" s="174">
        <v>587204</v>
      </c>
      <c r="AM120" s="174"/>
      <c r="AN120" s="174"/>
      <c r="AO120" s="174">
        <v>4790</v>
      </c>
      <c r="AP120" s="174">
        <v>15452.75</v>
      </c>
      <c r="AQ120" s="174"/>
      <c r="AR120" s="174"/>
      <c r="AS120" s="174">
        <v>18016</v>
      </c>
      <c r="AT120" s="174"/>
      <c r="AU120" s="174"/>
      <c r="AV120" s="174"/>
      <c r="AW120" s="174"/>
      <c r="AX120" s="174"/>
      <c r="AY120" s="174"/>
      <c r="AZ120" s="174"/>
      <c r="BA120" s="174"/>
      <c r="BB120" s="174">
        <v>31524</v>
      </c>
      <c r="BC120" s="174"/>
      <c r="BD120" s="174">
        <v>1403273.75</v>
      </c>
      <c r="BE120" s="174">
        <v>347211.1</v>
      </c>
      <c r="BF120" s="174">
        <v>177082.5</v>
      </c>
      <c r="BG120" s="174">
        <v>4038.75</v>
      </c>
      <c r="BH120" s="174">
        <v>1269562.29</v>
      </c>
      <c r="BI120" s="174">
        <v>1297</v>
      </c>
      <c r="BJ120" s="174">
        <v>5209.5</v>
      </c>
      <c r="BK120" s="174"/>
      <c r="BL120" s="174"/>
      <c r="BM120" s="174">
        <v>27208</v>
      </c>
      <c r="BN120" s="174"/>
      <c r="BO120" s="174">
        <v>3969.75</v>
      </c>
      <c r="BP120" s="174"/>
      <c r="BQ120" s="174"/>
      <c r="BR120" s="174"/>
      <c r="BS120" s="174">
        <v>2234842.2799999998</v>
      </c>
      <c r="BT120" s="174"/>
      <c r="BU120" s="174"/>
      <c r="BV120" s="174">
        <v>255950</v>
      </c>
      <c r="BW120" s="174"/>
      <c r="BX120" s="174"/>
      <c r="BY120" s="174">
        <v>1597.25</v>
      </c>
      <c r="BZ120" s="174"/>
      <c r="CA120" s="174"/>
      <c r="CB120" s="174"/>
      <c r="CC120" s="174"/>
      <c r="CD120" s="174">
        <v>87754.25</v>
      </c>
      <c r="CE120" s="174">
        <v>6259</v>
      </c>
      <c r="CF120" s="174"/>
      <c r="CG120" s="174"/>
      <c r="CH120" s="174"/>
      <c r="CI120" s="174">
        <v>14928.25</v>
      </c>
      <c r="CJ120" s="174"/>
      <c r="CK120" s="174">
        <v>2911</v>
      </c>
      <c r="CL120" s="174"/>
      <c r="CM120" s="174"/>
    </row>
    <row r="121" spans="1:91" ht="49.2">
      <c r="A121" s="111">
        <v>12</v>
      </c>
      <c r="B121" s="191" t="s">
        <v>830</v>
      </c>
      <c r="C121" s="132" t="s">
        <v>445</v>
      </c>
      <c r="D121" s="174"/>
      <c r="E121" s="174"/>
      <c r="F121" s="174"/>
      <c r="G121" s="174"/>
      <c r="H121" s="174">
        <v>-1510</v>
      </c>
      <c r="I121" s="174"/>
      <c r="J121" s="174">
        <v>-5347.5</v>
      </c>
      <c r="K121" s="174"/>
      <c r="L121" s="174"/>
      <c r="M121" s="174"/>
      <c r="N121" s="174"/>
      <c r="O121" s="174"/>
      <c r="P121" s="174">
        <v>-42090.11</v>
      </c>
      <c r="Q121" s="174"/>
      <c r="R121" s="174">
        <v>-1280</v>
      </c>
      <c r="S121" s="174"/>
      <c r="T121" s="174">
        <v>-47874.75</v>
      </c>
      <c r="U121" s="174">
        <v>-12530.29</v>
      </c>
      <c r="V121" s="174"/>
      <c r="W121" s="174">
        <v>-139685.5</v>
      </c>
      <c r="X121" s="174"/>
      <c r="Y121" s="174">
        <v>-64276.29</v>
      </c>
      <c r="Z121" s="174">
        <v>-311614.36</v>
      </c>
      <c r="AA121" s="174">
        <v>-428113</v>
      </c>
      <c r="AB121" s="174">
        <v>-88446.44</v>
      </c>
      <c r="AC121" s="174">
        <v>-87068.12</v>
      </c>
      <c r="AD121" s="174">
        <v>305368.17</v>
      </c>
      <c r="AE121" s="174">
        <v>-11256.54</v>
      </c>
      <c r="AF121" s="174"/>
      <c r="AG121" s="174"/>
      <c r="AH121" s="174"/>
      <c r="AI121" s="174">
        <v>-40206.910000000003</v>
      </c>
      <c r="AJ121" s="174">
        <v>-14518</v>
      </c>
      <c r="AK121" s="174"/>
      <c r="AL121" s="174">
        <v>0</v>
      </c>
      <c r="AM121" s="174"/>
      <c r="AN121" s="174"/>
      <c r="AO121" s="174">
        <v>0</v>
      </c>
      <c r="AP121" s="174">
        <v>-35975.25</v>
      </c>
      <c r="AQ121" s="174">
        <v>-4606.8999999999996</v>
      </c>
      <c r="AR121" s="174"/>
      <c r="AS121" s="174">
        <v>-21190</v>
      </c>
      <c r="AT121" s="174"/>
      <c r="AU121" s="174"/>
      <c r="AV121" s="174"/>
      <c r="AW121" s="174"/>
      <c r="AX121" s="174">
        <v>-1487.95</v>
      </c>
      <c r="AY121" s="174"/>
      <c r="AZ121" s="174"/>
      <c r="BA121" s="174"/>
      <c r="BB121" s="174">
        <v>-40076</v>
      </c>
      <c r="BC121" s="174"/>
      <c r="BD121" s="174">
        <v>-608187.75</v>
      </c>
      <c r="BE121" s="174">
        <v>-297503.75</v>
      </c>
      <c r="BF121" s="174">
        <v>-138414.92000000001</v>
      </c>
      <c r="BG121" s="174">
        <v>-1108.56</v>
      </c>
      <c r="BH121" s="174">
        <v>0</v>
      </c>
      <c r="BI121" s="174"/>
      <c r="BJ121" s="174">
        <v>-2754</v>
      </c>
      <c r="BK121" s="174"/>
      <c r="BL121" s="174"/>
      <c r="BM121" s="174"/>
      <c r="BN121" s="174">
        <v>-100</v>
      </c>
      <c r="BO121" s="174">
        <v>-1453.75</v>
      </c>
      <c r="BP121" s="174"/>
      <c r="BQ121" s="174"/>
      <c r="BR121" s="174"/>
      <c r="BS121" s="174">
        <v>-573051.93999999994</v>
      </c>
      <c r="BT121" s="174"/>
      <c r="BU121" s="174"/>
      <c r="BV121" s="174">
        <v>-32018.74</v>
      </c>
      <c r="BW121" s="174"/>
      <c r="BX121" s="174"/>
      <c r="BY121" s="174">
        <v>-6182.5</v>
      </c>
      <c r="BZ121" s="174"/>
      <c r="CA121" s="174"/>
      <c r="CB121" s="174"/>
      <c r="CC121" s="174">
        <v>-88915.5</v>
      </c>
      <c r="CD121" s="174">
        <v>-12258.25</v>
      </c>
      <c r="CE121" s="174">
        <v>-1631</v>
      </c>
      <c r="CF121" s="174"/>
      <c r="CG121" s="174"/>
      <c r="CH121" s="174"/>
      <c r="CI121" s="174"/>
      <c r="CJ121" s="174">
        <v>-308.25</v>
      </c>
      <c r="CK121" s="174"/>
      <c r="CL121" s="174"/>
      <c r="CM121" s="174"/>
    </row>
    <row r="122" spans="1:91" ht="49.2">
      <c r="A122" s="111">
        <v>12</v>
      </c>
      <c r="B122" s="191" t="s">
        <v>831</v>
      </c>
      <c r="C122" s="132" t="s">
        <v>446</v>
      </c>
      <c r="D122" s="174"/>
      <c r="E122" s="174">
        <v>12193.25</v>
      </c>
      <c r="F122" s="174"/>
      <c r="G122" s="174">
        <v>96673.79</v>
      </c>
      <c r="H122" s="174"/>
      <c r="I122" s="174"/>
      <c r="J122" s="174"/>
      <c r="K122" s="174">
        <v>42512.01</v>
      </c>
      <c r="L122" s="174"/>
      <c r="M122" s="174">
        <v>4394.25</v>
      </c>
      <c r="N122" s="174">
        <v>125456.85</v>
      </c>
      <c r="O122" s="174"/>
      <c r="P122" s="174"/>
      <c r="Q122" s="174"/>
      <c r="R122" s="174"/>
      <c r="S122" s="174"/>
      <c r="T122" s="174"/>
      <c r="U122" s="174">
        <v>0</v>
      </c>
      <c r="V122" s="174"/>
      <c r="W122" s="174"/>
      <c r="X122" s="174">
        <v>90871.83</v>
      </c>
      <c r="Y122" s="174">
        <v>0</v>
      </c>
      <c r="Z122" s="174">
        <v>0</v>
      </c>
      <c r="AA122" s="174"/>
      <c r="AB122" s="174"/>
      <c r="AC122" s="174"/>
      <c r="AD122" s="174">
        <v>0</v>
      </c>
      <c r="AE122" s="174"/>
      <c r="AF122" s="174"/>
      <c r="AG122" s="174"/>
      <c r="AH122" s="174">
        <v>2180.65</v>
      </c>
      <c r="AI122" s="174"/>
      <c r="AJ122" s="174"/>
      <c r="AK122" s="174">
        <v>16070.64</v>
      </c>
      <c r="AL122" s="174">
        <v>41172.32</v>
      </c>
      <c r="AM122" s="174"/>
      <c r="AN122" s="174">
        <v>642.04999999999995</v>
      </c>
      <c r="AO122" s="174">
        <v>25612.22</v>
      </c>
      <c r="AP122" s="174"/>
      <c r="AQ122" s="174"/>
      <c r="AR122" s="174"/>
      <c r="AS122" s="174"/>
      <c r="AT122" s="174"/>
      <c r="AU122" s="174"/>
      <c r="AV122" s="174">
        <v>9625.75</v>
      </c>
      <c r="AW122" s="174">
        <v>1900.58</v>
      </c>
      <c r="AX122" s="174">
        <v>0</v>
      </c>
      <c r="AY122" s="174">
        <v>642.04999999999995</v>
      </c>
      <c r="AZ122" s="174"/>
      <c r="BA122" s="174">
        <v>3050.3</v>
      </c>
      <c r="BB122" s="174"/>
      <c r="BC122" s="174">
        <v>8915.89</v>
      </c>
      <c r="BD122" s="174"/>
      <c r="BE122" s="174"/>
      <c r="BF122" s="174"/>
      <c r="BG122" s="174">
        <v>0</v>
      </c>
      <c r="BH122" s="174">
        <v>381796.61</v>
      </c>
      <c r="BI122" s="174"/>
      <c r="BJ122" s="174"/>
      <c r="BK122" s="174"/>
      <c r="BL122" s="174"/>
      <c r="BM122" s="174"/>
      <c r="BN122" s="174"/>
      <c r="BO122" s="174"/>
      <c r="BP122" s="174"/>
      <c r="BQ122" s="174">
        <v>4485.55</v>
      </c>
      <c r="BR122" s="174">
        <v>75.59</v>
      </c>
      <c r="BS122" s="176"/>
      <c r="BT122" s="174"/>
      <c r="BU122" s="174">
        <v>7762.75</v>
      </c>
      <c r="BV122" s="174">
        <v>0</v>
      </c>
      <c r="BW122" s="174">
        <v>12193.25</v>
      </c>
      <c r="BX122" s="174"/>
      <c r="BY122" s="174"/>
      <c r="BZ122" s="174">
        <v>385.05</v>
      </c>
      <c r="CA122" s="174">
        <v>4542.25</v>
      </c>
      <c r="CB122" s="174"/>
      <c r="CC122" s="174"/>
      <c r="CD122" s="174"/>
      <c r="CE122" s="174"/>
      <c r="CF122" s="174"/>
      <c r="CG122" s="174">
        <v>433.5</v>
      </c>
      <c r="CH122" s="174"/>
      <c r="CI122" s="174">
        <v>20485.22</v>
      </c>
      <c r="CJ122" s="174"/>
      <c r="CK122" s="174">
        <v>15982</v>
      </c>
      <c r="CL122" s="174"/>
      <c r="CM122" s="174">
        <v>641.75</v>
      </c>
    </row>
    <row r="123" spans="1:91" ht="24.6">
      <c r="A123" s="111">
        <v>19</v>
      </c>
      <c r="B123" s="191" t="s">
        <v>832</v>
      </c>
      <c r="C123" s="132" t="s">
        <v>447</v>
      </c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  <c r="AO123" s="174"/>
      <c r="AP123" s="174"/>
      <c r="AQ123" s="174"/>
      <c r="AR123" s="174"/>
      <c r="AS123" s="174"/>
      <c r="AT123" s="174"/>
      <c r="AU123" s="174"/>
      <c r="AV123" s="174"/>
      <c r="AW123" s="174"/>
      <c r="AX123" s="174"/>
      <c r="AY123" s="174"/>
      <c r="AZ123" s="174"/>
      <c r="BA123" s="174"/>
      <c r="BB123" s="174"/>
      <c r="BC123" s="174"/>
      <c r="BD123" s="174"/>
      <c r="BE123" s="174"/>
      <c r="BF123" s="174"/>
      <c r="BG123" s="174"/>
      <c r="BH123" s="174"/>
      <c r="BI123" s="174"/>
      <c r="BJ123" s="174"/>
      <c r="BK123" s="174"/>
      <c r="BL123" s="174"/>
      <c r="BM123" s="174"/>
      <c r="BN123" s="174"/>
      <c r="BO123" s="174"/>
      <c r="BP123" s="174"/>
      <c r="BQ123" s="174"/>
      <c r="BR123" s="174"/>
      <c r="BS123" s="174"/>
      <c r="BT123" s="174"/>
      <c r="BU123" s="174"/>
      <c r="BV123" s="174"/>
      <c r="BW123" s="174"/>
      <c r="BX123" s="174"/>
      <c r="BY123" s="174"/>
      <c r="BZ123" s="174"/>
      <c r="CA123" s="174"/>
      <c r="CB123" s="174"/>
      <c r="CC123" s="174"/>
      <c r="CD123" s="174"/>
      <c r="CE123" s="174"/>
      <c r="CF123" s="174"/>
      <c r="CG123" s="174"/>
      <c r="CH123" s="174"/>
      <c r="CI123" s="174"/>
      <c r="CJ123" s="174"/>
      <c r="CK123" s="174"/>
      <c r="CL123" s="174"/>
      <c r="CM123" s="174"/>
    </row>
    <row r="124" spans="1:91" ht="24.6">
      <c r="A124" s="111">
        <v>19</v>
      </c>
      <c r="B124" s="191" t="s">
        <v>833</v>
      </c>
      <c r="C124" s="132" t="s">
        <v>448</v>
      </c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  <c r="AE124" s="174"/>
      <c r="AF124" s="174"/>
      <c r="AG124" s="174"/>
      <c r="AH124" s="174"/>
      <c r="AI124" s="174"/>
      <c r="AJ124" s="174"/>
      <c r="AK124" s="174"/>
      <c r="AL124" s="174"/>
      <c r="AM124" s="174"/>
      <c r="AN124" s="174"/>
      <c r="AO124" s="174"/>
      <c r="AP124" s="174"/>
      <c r="AQ124" s="174"/>
      <c r="AR124" s="174"/>
      <c r="AS124" s="174"/>
      <c r="AT124" s="174"/>
      <c r="AU124" s="174"/>
      <c r="AV124" s="174"/>
      <c r="AW124" s="174"/>
      <c r="AX124" s="174"/>
      <c r="AY124" s="174"/>
      <c r="AZ124" s="174">
        <v>10000</v>
      </c>
      <c r="BA124" s="174"/>
      <c r="BB124" s="174"/>
      <c r="BC124" s="174"/>
      <c r="BD124" s="174"/>
      <c r="BE124" s="174"/>
      <c r="BF124" s="174"/>
      <c r="BG124" s="174"/>
      <c r="BH124" s="174"/>
      <c r="BI124" s="174"/>
      <c r="BJ124" s="174"/>
      <c r="BK124" s="174"/>
      <c r="BL124" s="174">
        <v>24300</v>
      </c>
      <c r="BM124" s="174"/>
      <c r="BN124" s="174"/>
      <c r="BO124" s="174"/>
      <c r="BP124" s="174"/>
      <c r="BQ124" s="174"/>
      <c r="BR124" s="174"/>
      <c r="BS124" s="174"/>
      <c r="BT124" s="174"/>
      <c r="BU124" s="174"/>
      <c r="BV124" s="174"/>
      <c r="BW124" s="174"/>
      <c r="BX124" s="174"/>
      <c r="BY124" s="174"/>
      <c r="BZ124" s="174"/>
      <c r="CA124" s="174"/>
      <c r="CB124" s="174"/>
      <c r="CC124" s="174"/>
      <c r="CD124" s="174"/>
      <c r="CE124" s="174"/>
      <c r="CF124" s="174"/>
      <c r="CG124" s="174"/>
      <c r="CH124" s="174"/>
      <c r="CI124" s="174"/>
      <c r="CJ124" s="174"/>
      <c r="CK124" s="174"/>
      <c r="CL124" s="174"/>
      <c r="CM124" s="174"/>
    </row>
    <row r="125" spans="1:91" ht="24.6">
      <c r="A125" s="111">
        <v>19</v>
      </c>
      <c r="B125" s="191" t="s">
        <v>834</v>
      </c>
      <c r="C125" s="132" t="s">
        <v>449</v>
      </c>
      <c r="D125" s="174"/>
      <c r="E125" s="174"/>
      <c r="F125" s="174"/>
      <c r="G125" s="174">
        <v>30000</v>
      </c>
      <c r="H125" s="174"/>
      <c r="I125" s="174">
        <v>6967.74</v>
      </c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>
        <v>3000</v>
      </c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  <c r="AJ125" s="174"/>
      <c r="AK125" s="174"/>
      <c r="AL125" s="174"/>
      <c r="AM125" s="174"/>
      <c r="AN125" s="174"/>
      <c r="AO125" s="174"/>
      <c r="AP125" s="174"/>
      <c r="AQ125" s="174"/>
      <c r="AR125" s="174"/>
      <c r="AS125" s="174"/>
      <c r="AT125" s="174"/>
      <c r="AU125" s="174"/>
      <c r="AV125" s="174"/>
      <c r="AW125" s="174"/>
      <c r="AX125" s="174"/>
      <c r="AY125" s="174"/>
      <c r="AZ125" s="174"/>
      <c r="BA125" s="174"/>
      <c r="BB125" s="174"/>
      <c r="BC125" s="174"/>
      <c r="BD125" s="174"/>
      <c r="BE125" s="174"/>
      <c r="BF125" s="174"/>
      <c r="BG125" s="174"/>
      <c r="BH125" s="174"/>
      <c r="BI125" s="174"/>
      <c r="BJ125" s="174"/>
      <c r="BK125" s="174"/>
      <c r="BL125" s="174"/>
      <c r="BM125" s="174"/>
      <c r="BN125" s="174"/>
      <c r="BO125" s="174"/>
      <c r="BP125" s="174"/>
      <c r="BQ125" s="174"/>
      <c r="BR125" s="174"/>
      <c r="BS125" s="174"/>
      <c r="BT125" s="174"/>
      <c r="BU125" s="174"/>
      <c r="BV125" s="174"/>
      <c r="BW125" s="174"/>
      <c r="BX125" s="174"/>
      <c r="BY125" s="174"/>
      <c r="BZ125" s="174"/>
      <c r="CA125" s="174"/>
      <c r="CB125" s="174"/>
      <c r="CC125" s="174"/>
      <c r="CD125" s="174"/>
      <c r="CE125" s="174"/>
      <c r="CF125" s="174"/>
      <c r="CG125" s="174"/>
      <c r="CH125" s="174"/>
      <c r="CI125" s="174"/>
      <c r="CJ125" s="174"/>
      <c r="CK125" s="174"/>
      <c r="CL125" s="174"/>
      <c r="CM125" s="174"/>
    </row>
    <row r="126" spans="1:91" s="244" customFormat="1" ht="24.6">
      <c r="A126" s="241">
        <v>19</v>
      </c>
      <c r="B126" s="240" t="s">
        <v>1330</v>
      </c>
      <c r="C126" s="242" t="s">
        <v>1332</v>
      </c>
      <c r="D126" s="243"/>
      <c r="E126" s="243"/>
      <c r="F126" s="243"/>
      <c r="G126" s="243"/>
      <c r="H126" s="243"/>
      <c r="I126" s="243"/>
      <c r="J126" s="243"/>
      <c r="K126" s="243"/>
      <c r="L126" s="243"/>
      <c r="M126" s="243"/>
      <c r="N126" s="243"/>
      <c r="O126" s="243"/>
      <c r="P126" s="243"/>
      <c r="Q126" s="243"/>
      <c r="R126" s="243"/>
      <c r="S126" s="243"/>
      <c r="T126" s="243"/>
      <c r="U126" s="243"/>
      <c r="V126" s="243"/>
      <c r="W126" s="243"/>
      <c r="X126" s="243"/>
      <c r="Y126" s="243"/>
      <c r="Z126" s="243"/>
      <c r="AA126" s="243"/>
      <c r="AB126" s="243"/>
      <c r="AC126" s="243"/>
      <c r="AD126" s="243"/>
      <c r="AE126" s="243"/>
      <c r="AF126" s="243"/>
      <c r="AG126" s="243"/>
      <c r="AH126" s="243"/>
      <c r="AI126" s="243"/>
      <c r="AJ126" s="243"/>
      <c r="AK126" s="243"/>
      <c r="AL126" s="243"/>
      <c r="AM126" s="243"/>
      <c r="AN126" s="243"/>
      <c r="AO126" s="243"/>
      <c r="AP126" s="243"/>
      <c r="AQ126" s="243"/>
      <c r="AR126" s="243"/>
      <c r="AS126" s="243"/>
      <c r="AT126" s="243"/>
      <c r="AU126" s="243">
        <v>3006750</v>
      </c>
      <c r="AV126" s="243"/>
      <c r="AW126" s="243"/>
      <c r="AX126" s="243"/>
      <c r="AY126" s="243"/>
      <c r="AZ126" s="243"/>
      <c r="BA126" s="243"/>
      <c r="BB126" s="243"/>
      <c r="BC126" s="243"/>
      <c r="BD126" s="243"/>
      <c r="BE126" s="243"/>
      <c r="BF126" s="243"/>
      <c r="BG126" s="243"/>
      <c r="BH126" s="243">
        <v>100000</v>
      </c>
      <c r="BI126" s="243"/>
      <c r="BJ126" s="243"/>
      <c r="BK126" s="243"/>
      <c r="BL126" s="243"/>
      <c r="BM126" s="243"/>
      <c r="BN126" s="243"/>
      <c r="BO126" s="243"/>
      <c r="BP126" s="243"/>
      <c r="BQ126" s="243"/>
      <c r="BR126" s="243"/>
      <c r="BS126" s="243"/>
      <c r="BT126" s="243"/>
      <c r="BU126" s="243"/>
      <c r="BV126" s="243"/>
      <c r="BW126" s="243"/>
      <c r="BX126" s="243"/>
      <c r="BY126" s="243"/>
      <c r="BZ126" s="243"/>
      <c r="CA126" s="243"/>
      <c r="CB126" s="243"/>
      <c r="CC126" s="243"/>
      <c r="CD126" s="243"/>
      <c r="CE126" s="243"/>
      <c r="CF126" s="243"/>
      <c r="CG126" s="243"/>
      <c r="CH126" s="243"/>
      <c r="CI126" s="243"/>
      <c r="CJ126" s="243"/>
      <c r="CK126" s="243"/>
      <c r="CL126" s="243"/>
      <c r="CM126" s="243"/>
    </row>
    <row r="127" spans="1:91" ht="24.6">
      <c r="A127" s="111">
        <v>19</v>
      </c>
      <c r="B127" s="191" t="s">
        <v>835</v>
      </c>
      <c r="C127" s="132" t="s">
        <v>450</v>
      </c>
      <c r="D127" s="174"/>
      <c r="E127" s="174">
        <v>247100</v>
      </c>
      <c r="F127" s="174">
        <v>440150</v>
      </c>
      <c r="G127" s="174">
        <v>877870</v>
      </c>
      <c r="H127" s="174">
        <v>4400</v>
      </c>
      <c r="I127" s="174">
        <v>696438</v>
      </c>
      <c r="J127" s="174"/>
      <c r="K127" s="174">
        <v>34550</v>
      </c>
      <c r="L127" s="174">
        <v>152200</v>
      </c>
      <c r="M127" s="174">
        <v>350000</v>
      </c>
      <c r="N127" s="174">
        <v>124850</v>
      </c>
      <c r="O127" s="174">
        <v>38400</v>
      </c>
      <c r="P127" s="174">
        <v>1191200</v>
      </c>
      <c r="Q127" s="174"/>
      <c r="R127" s="174">
        <v>447549</v>
      </c>
      <c r="S127" s="174">
        <v>128500</v>
      </c>
      <c r="T127" s="174">
        <v>1064340</v>
      </c>
      <c r="U127" s="174">
        <v>115750</v>
      </c>
      <c r="V127" s="174">
        <v>158440</v>
      </c>
      <c r="W127" s="174">
        <v>33500</v>
      </c>
      <c r="X127" s="174">
        <v>98963</v>
      </c>
      <c r="Y127" s="174">
        <v>10200</v>
      </c>
      <c r="Z127" s="174">
        <v>81410</v>
      </c>
      <c r="AA127" s="174"/>
      <c r="AB127" s="174">
        <v>401412</v>
      </c>
      <c r="AC127" s="174">
        <v>1109857</v>
      </c>
      <c r="AD127" s="174">
        <v>130360</v>
      </c>
      <c r="AE127" s="174"/>
      <c r="AF127" s="174">
        <v>75400</v>
      </c>
      <c r="AG127" s="174">
        <v>260650</v>
      </c>
      <c r="AH127" s="174">
        <v>151850</v>
      </c>
      <c r="AI127" s="174">
        <v>214775</v>
      </c>
      <c r="AJ127" s="174">
        <v>153230</v>
      </c>
      <c r="AK127" s="174"/>
      <c r="AL127" s="174"/>
      <c r="AM127" s="174"/>
      <c r="AN127" s="174">
        <v>184000</v>
      </c>
      <c r="AO127" s="174">
        <v>263700</v>
      </c>
      <c r="AP127" s="174"/>
      <c r="AQ127" s="174">
        <v>10000</v>
      </c>
      <c r="AR127" s="174"/>
      <c r="AS127" s="174">
        <v>2140610</v>
      </c>
      <c r="AT127" s="174"/>
      <c r="AU127" s="174">
        <v>806712</v>
      </c>
      <c r="AV127" s="174">
        <v>606454</v>
      </c>
      <c r="AW127" s="174">
        <v>874150</v>
      </c>
      <c r="AX127" s="174">
        <v>73100</v>
      </c>
      <c r="AY127" s="174">
        <v>642850</v>
      </c>
      <c r="AZ127" s="174"/>
      <c r="BA127" s="174">
        <v>174000</v>
      </c>
      <c r="BB127" s="174"/>
      <c r="BC127" s="174">
        <v>678730</v>
      </c>
      <c r="BD127" s="174">
        <v>892929</v>
      </c>
      <c r="BE127" s="174"/>
      <c r="BF127" s="174"/>
      <c r="BG127" s="174">
        <v>1350494</v>
      </c>
      <c r="BH127" s="174">
        <v>1112745</v>
      </c>
      <c r="BI127" s="174">
        <v>109500</v>
      </c>
      <c r="BJ127" s="174">
        <v>9400</v>
      </c>
      <c r="BK127" s="174"/>
      <c r="BL127" s="174">
        <v>14000</v>
      </c>
      <c r="BM127" s="174">
        <v>110000</v>
      </c>
      <c r="BN127" s="174">
        <v>852030</v>
      </c>
      <c r="BO127" s="174">
        <v>280225</v>
      </c>
      <c r="BP127" s="174"/>
      <c r="BQ127" s="174"/>
      <c r="BR127" s="174"/>
      <c r="BS127" s="174">
        <v>103410</v>
      </c>
      <c r="BT127" s="174">
        <v>20300</v>
      </c>
      <c r="BU127" s="174">
        <v>424151</v>
      </c>
      <c r="BV127" s="174"/>
      <c r="BW127" s="174"/>
      <c r="BX127" s="174">
        <v>1246905</v>
      </c>
      <c r="BY127" s="174">
        <v>134370</v>
      </c>
      <c r="BZ127" s="174">
        <v>412376</v>
      </c>
      <c r="CA127" s="174">
        <v>479238</v>
      </c>
      <c r="CB127" s="174">
        <v>816000</v>
      </c>
      <c r="CC127" s="174"/>
      <c r="CD127" s="174">
        <v>936411</v>
      </c>
      <c r="CE127" s="174"/>
      <c r="CF127" s="174">
        <v>91610</v>
      </c>
      <c r="CG127" s="174">
        <v>179400</v>
      </c>
      <c r="CH127" s="174"/>
      <c r="CI127" s="174">
        <v>86952</v>
      </c>
      <c r="CJ127" s="174"/>
      <c r="CK127" s="174"/>
      <c r="CL127" s="174"/>
      <c r="CM127" s="174"/>
    </row>
    <row r="128" spans="1:91" ht="24.6">
      <c r="A128" s="111">
        <v>19</v>
      </c>
      <c r="B128" s="191" t="s">
        <v>836</v>
      </c>
      <c r="C128" s="133" t="s">
        <v>1222</v>
      </c>
      <c r="D128" s="174"/>
      <c r="E128" s="174">
        <v>2065</v>
      </c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>
        <v>250000</v>
      </c>
      <c r="Q128" s="174">
        <v>167523.45000000001</v>
      </c>
      <c r="R128" s="174"/>
      <c r="S128" s="174"/>
      <c r="T128" s="174"/>
      <c r="U128" s="174"/>
      <c r="V128" s="174"/>
      <c r="W128" s="174"/>
      <c r="X128" s="174">
        <v>497150</v>
      </c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>
        <v>10472</v>
      </c>
      <c r="AI128" s="174"/>
      <c r="AJ128" s="174"/>
      <c r="AK128" s="174"/>
      <c r="AL128" s="174">
        <v>335560</v>
      </c>
      <c r="AM128" s="174"/>
      <c r="AN128" s="174"/>
      <c r="AO128" s="174"/>
      <c r="AP128" s="174"/>
      <c r="AQ128" s="174"/>
      <c r="AR128" s="174"/>
      <c r="AS128" s="174"/>
      <c r="AT128" s="174"/>
      <c r="AU128" s="174"/>
      <c r="AV128" s="174">
        <v>17000</v>
      </c>
      <c r="AW128" s="174"/>
      <c r="AX128" s="174"/>
      <c r="AY128" s="174">
        <v>24200</v>
      </c>
      <c r="AZ128" s="174">
        <v>62250</v>
      </c>
      <c r="BA128" s="174"/>
      <c r="BB128" s="174"/>
      <c r="BC128" s="174"/>
      <c r="BD128" s="174"/>
      <c r="BE128" s="174"/>
      <c r="BF128" s="174"/>
      <c r="BG128" s="174"/>
      <c r="BH128" s="174">
        <v>49150</v>
      </c>
      <c r="BI128" s="174"/>
      <c r="BJ128" s="174"/>
      <c r="BK128" s="174"/>
      <c r="BL128" s="174"/>
      <c r="BM128" s="174"/>
      <c r="BN128" s="174"/>
      <c r="BO128" s="174"/>
      <c r="BP128" s="174"/>
      <c r="BQ128" s="174"/>
      <c r="BR128" s="174"/>
      <c r="BS128" s="174">
        <v>1070000</v>
      </c>
      <c r="BT128" s="174"/>
      <c r="BU128" s="174"/>
      <c r="BV128" s="174">
        <v>55000</v>
      </c>
      <c r="BW128" s="174"/>
      <c r="BX128" s="174"/>
      <c r="BY128" s="174">
        <v>325062.5</v>
      </c>
      <c r="BZ128" s="174"/>
      <c r="CA128" s="174"/>
      <c r="CB128" s="174"/>
      <c r="CC128" s="174"/>
      <c r="CD128" s="174">
        <v>68000</v>
      </c>
      <c r="CE128" s="174"/>
      <c r="CF128" s="174">
        <v>38480</v>
      </c>
      <c r="CG128" s="174"/>
      <c r="CH128" s="174"/>
      <c r="CI128" s="174"/>
      <c r="CJ128" s="174">
        <v>11000</v>
      </c>
      <c r="CK128" s="174">
        <v>5139260.6399999997</v>
      </c>
      <c r="CL128" s="174"/>
      <c r="CM128" s="174"/>
    </row>
    <row r="129" spans="1:91" ht="24.6">
      <c r="A129" s="111">
        <v>19</v>
      </c>
      <c r="B129" s="191" t="s">
        <v>837</v>
      </c>
      <c r="C129" s="133" t="s">
        <v>451</v>
      </c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>
        <v>157080</v>
      </c>
      <c r="AQ129" s="174">
        <v>18600</v>
      </c>
      <c r="AR129" s="174"/>
      <c r="AS129" s="174"/>
      <c r="AT129" s="174"/>
      <c r="AU129" s="174"/>
      <c r="AV129" s="174"/>
      <c r="AW129" s="174"/>
      <c r="AX129" s="174"/>
      <c r="AY129" s="174"/>
      <c r="AZ129" s="174"/>
      <c r="BA129" s="174"/>
      <c r="BB129" s="174"/>
      <c r="BC129" s="174"/>
      <c r="BD129" s="174"/>
      <c r="BE129" s="174">
        <v>7000000</v>
      </c>
      <c r="BF129" s="174"/>
      <c r="BG129" s="174"/>
      <c r="BH129" s="174"/>
      <c r="BI129" s="174"/>
      <c r="BJ129" s="174"/>
      <c r="BK129" s="174"/>
      <c r="BL129" s="174"/>
      <c r="BM129" s="174"/>
      <c r="BN129" s="174"/>
      <c r="BO129" s="174"/>
      <c r="BP129" s="174"/>
      <c r="BQ129" s="174"/>
      <c r="BR129" s="174"/>
      <c r="BS129" s="176"/>
      <c r="BT129" s="174"/>
      <c r="BU129" s="174"/>
      <c r="BV129" s="174"/>
      <c r="BW129" s="174"/>
      <c r="BX129" s="174"/>
      <c r="BY129" s="174"/>
      <c r="BZ129" s="174"/>
      <c r="CA129" s="176"/>
      <c r="CB129" s="174"/>
      <c r="CC129" s="174">
        <v>219146</v>
      </c>
      <c r="CD129" s="174"/>
      <c r="CE129" s="174"/>
      <c r="CF129" s="174"/>
      <c r="CG129" s="174"/>
      <c r="CH129" s="174"/>
      <c r="CI129" s="174"/>
      <c r="CJ129" s="174"/>
      <c r="CK129" s="174"/>
      <c r="CL129" s="174">
        <v>19600</v>
      </c>
      <c r="CM129" s="174"/>
    </row>
    <row r="130" spans="1:91" ht="24.6">
      <c r="A130" s="111">
        <v>19</v>
      </c>
      <c r="B130" s="191" t="s">
        <v>838</v>
      </c>
      <c r="C130" s="133" t="s">
        <v>452</v>
      </c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>
        <v>1885183.5</v>
      </c>
      <c r="Y130" s="174"/>
      <c r="Z130" s="174"/>
      <c r="AA130" s="174"/>
      <c r="AB130" s="174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74"/>
      <c r="AN130" s="174"/>
      <c r="AO130" s="174"/>
      <c r="AP130" s="174"/>
      <c r="AQ130" s="174"/>
      <c r="AR130" s="174"/>
      <c r="AS130" s="174"/>
      <c r="AT130" s="174"/>
      <c r="AU130" s="174"/>
      <c r="AV130" s="174"/>
      <c r="AW130" s="174"/>
      <c r="AX130" s="174"/>
      <c r="AY130" s="174"/>
      <c r="AZ130" s="174"/>
      <c r="BA130" s="174">
        <v>299088.8</v>
      </c>
      <c r="BB130" s="174"/>
      <c r="BC130" s="174"/>
      <c r="BD130" s="174"/>
      <c r="BE130" s="174"/>
      <c r="BF130" s="174"/>
      <c r="BG130" s="174"/>
      <c r="BH130" s="174"/>
      <c r="BI130" s="174">
        <v>158000</v>
      </c>
      <c r="BJ130" s="174"/>
      <c r="BK130" s="174"/>
      <c r="BL130" s="174">
        <v>1015740.75</v>
      </c>
      <c r="BM130" s="174">
        <v>8878416</v>
      </c>
      <c r="BN130" s="174"/>
      <c r="BO130" s="174"/>
      <c r="BP130" s="174"/>
      <c r="BQ130" s="174"/>
      <c r="BR130" s="174"/>
      <c r="BS130" s="176"/>
      <c r="BT130" s="174"/>
      <c r="BU130" s="174"/>
      <c r="BV130" s="176"/>
      <c r="BW130" s="174"/>
      <c r="BX130" s="174"/>
      <c r="BY130" s="174"/>
      <c r="BZ130" s="174"/>
      <c r="CA130" s="174"/>
      <c r="CB130" s="174"/>
      <c r="CC130" s="174"/>
      <c r="CD130" s="174"/>
      <c r="CE130" s="174"/>
      <c r="CF130" s="174"/>
      <c r="CG130" s="174"/>
      <c r="CH130" s="174"/>
      <c r="CI130" s="174"/>
      <c r="CJ130" s="174"/>
      <c r="CK130" s="174"/>
      <c r="CL130" s="174"/>
      <c r="CM130" s="174"/>
    </row>
    <row r="131" spans="1:91" ht="24.6">
      <c r="A131" s="111">
        <v>19</v>
      </c>
      <c r="B131" s="191" t="s">
        <v>839</v>
      </c>
      <c r="C131" s="133" t="s">
        <v>453</v>
      </c>
      <c r="D131" s="174">
        <v>1594850.13</v>
      </c>
      <c r="E131" s="174">
        <v>12285.3</v>
      </c>
      <c r="F131" s="174">
        <v>176820.2</v>
      </c>
      <c r="G131" s="174">
        <v>33800</v>
      </c>
      <c r="H131" s="174">
        <v>49827.37</v>
      </c>
      <c r="I131" s="174">
        <v>1673365.11</v>
      </c>
      <c r="J131" s="174">
        <v>60325.279999999999</v>
      </c>
      <c r="K131" s="174">
        <v>170054.3</v>
      </c>
      <c r="L131" s="174">
        <v>77139.37</v>
      </c>
      <c r="M131" s="174">
        <v>10456.75</v>
      </c>
      <c r="N131" s="174">
        <v>1911740.52</v>
      </c>
      <c r="O131" s="174">
        <v>90467.05</v>
      </c>
      <c r="P131" s="174">
        <v>1613276.84</v>
      </c>
      <c r="Q131" s="174">
        <v>409201.94</v>
      </c>
      <c r="R131" s="174">
        <v>1156479</v>
      </c>
      <c r="S131" s="174">
        <v>439995.31</v>
      </c>
      <c r="T131" s="174">
        <v>239134</v>
      </c>
      <c r="U131" s="174">
        <v>919855.27</v>
      </c>
      <c r="V131" s="174">
        <v>1551697.85</v>
      </c>
      <c r="W131" s="174">
        <v>1013008.75</v>
      </c>
      <c r="X131" s="174">
        <v>1605777.55</v>
      </c>
      <c r="Y131" s="174">
        <v>266552.96999999997</v>
      </c>
      <c r="Z131" s="174">
        <v>837251.96</v>
      </c>
      <c r="AA131" s="174">
        <v>41800</v>
      </c>
      <c r="AB131" s="174">
        <v>83576.929999999993</v>
      </c>
      <c r="AC131" s="174">
        <v>642711.66</v>
      </c>
      <c r="AD131" s="174">
        <v>55568.55</v>
      </c>
      <c r="AE131" s="174">
        <v>2052296.47</v>
      </c>
      <c r="AF131" s="174">
        <v>961932</v>
      </c>
      <c r="AG131" s="174">
        <v>208468.41</v>
      </c>
      <c r="AH131" s="174">
        <v>13620.55</v>
      </c>
      <c r="AI131" s="174">
        <v>146799.12</v>
      </c>
      <c r="AJ131" s="174">
        <v>86115.14</v>
      </c>
      <c r="AK131" s="174">
        <v>903453.56</v>
      </c>
      <c r="AL131" s="174">
        <v>6880288.9699999997</v>
      </c>
      <c r="AM131" s="174">
        <v>3538735.43</v>
      </c>
      <c r="AN131" s="174">
        <v>7854.24</v>
      </c>
      <c r="AO131" s="174">
        <v>1003826.6</v>
      </c>
      <c r="AP131" s="174">
        <v>600664.81000000006</v>
      </c>
      <c r="AQ131" s="174">
        <v>418001</v>
      </c>
      <c r="AR131" s="174">
        <v>39701</v>
      </c>
      <c r="AS131" s="174">
        <v>145558.57</v>
      </c>
      <c r="AT131" s="174">
        <v>112837</v>
      </c>
      <c r="AU131" s="174">
        <v>3655387.01</v>
      </c>
      <c r="AV131" s="174">
        <v>485937.01</v>
      </c>
      <c r="AW131" s="174">
        <v>1020634.93</v>
      </c>
      <c r="AX131" s="174">
        <v>51442</v>
      </c>
      <c r="AY131" s="174">
        <v>85730.74</v>
      </c>
      <c r="AZ131" s="174">
        <v>7221</v>
      </c>
      <c r="BA131" s="174">
        <v>2315917.4300000002</v>
      </c>
      <c r="BB131" s="174">
        <v>726519</v>
      </c>
      <c r="BC131" s="174">
        <v>55870</v>
      </c>
      <c r="BD131" s="174">
        <v>5507981.29</v>
      </c>
      <c r="BE131" s="174">
        <v>2813740.64</v>
      </c>
      <c r="BF131" s="174">
        <v>140634.56</v>
      </c>
      <c r="BG131" s="174">
        <v>467168.42</v>
      </c>
      <c r="BH131" s="174">
        <v>6130754.8200000003</v>
      </c>
      <c r="BI131" s="174">
        <v>49811.9</v>
      </c>
      <c r="BJ131" s="174">
        <v>447368.24</v>
      </c>
      <c r="BK131" s="174">
        <v>15478.71</v>
      </c>
      <c r="BL131" s="174">
        <v>1086774</v>
      </c>
      <c r="BM131" s="174">
        <v>3035172.83</v>
      </c>
      <c r="BN131" s="174">
        <v>339742.65</v>
      </c>
      <c r="BO131" s="174">
        <v>113899</v>
      </c>
      <c r="BP131" s="174">
        <v>239880.43</v>
      </c>
      <c r="BQ131" s="174">
        <v>195540.9</v>
      </c>
      <c r="BR131" s="174">
        <v>668886.74</v>
      </c>
      <c r="BS131" s="176">
        <v>16015942.42</v>
      </c>
      <c r="BT131" s="174">
        <v>10501</v>
      </c>
      <c r="BU131" s="174"/>
      <c r="BV131" s="174">
        <v>4048063.95</v>
      </c>
      <c r="BW131" s="174">
        <v>5946.66</v>
      </c>
      <c r="BX131" s="174">
        <v>537660</v>
      </c>
      <c r="BY131" s="174">
        <v>3632614.81</v>
      </c>
      <c r="BZ131" s="174">
        <v>205417.58</v>
      </c>
      <c r="CA131" s="174">
        <v>20020</v>
      </c>
      <c r="CB131" s="174">
        <v>348682.99</v>
      </c>
      <c r="CC131" s="174">
        <v>63332.5</v>
      </c>
      <c r="CD131" s="174">
        <v>735835.62</v>
      </c>
      <c r="CE131" s="174">
        <v>42113.5</v>
      </c>
      <c r="CF131" s="174">
        <v>1066309.07</v>
      </c>
      <c r="CG131" s="174">
        <v>69700</v>
      </c>
      <c r="CH131" s="174">
        <v>376748.85</v>
      </c>
      <c r="CI131" s="174">
        <v>41599.120000000003</v>
      </c>
      <c r="CJ131" s="174">
        <v>25000</v>
      </c>
      <c r="CK131" s="174">
        <v>112325</v>
      </c>
      <c r="CL131" s="174">
        <v>1030444.99</v>
      </c>
      <c r="CM131" s="174">
        <v>95785</v>
      </c>
    </row>
    <row r="132" spans="1:91" ht="24.6">
      <c r="A132" s="111">
        <v>19</v>
      </c>
      <c r="B132" s="191" t="s">
        <v>840</v>
      </c>
      <c r="C132" s="133" t="s">
        <v>454</v>
      </c>
      <c r="D132" s="174">
        <v>188908.1</v>
      </c>
      <c r="E132" s="174">
        <v>96850</v>
      </c>
      <c r="F132" s="174">
        <v>285000</v>
      </c>
      <c r="G132" s="174"/>
      <c r="H132" s="174"/>
      <c r="I132" s="174"/>
      <c r="J132" s="174">
        <v>177000</v>
      </c>
      <c r="K132" s="174">
        <v>480000</v>
      </c>
      <c r="L132" s="174"/>
      <c r="M132" s="174">
        <v>14074.02</v>
      </c>
      <c r="N132" s="174">
        <v>12362654.060000001</v>
      </c>
      <c r="O132" s="174"/>
      <c r="P132" s="174">
        <v>7087821.7300000004</v>
      </c>
      <c r="Q132" s="174">
        <v>191800</v>
      </c>
      <c r="R132" s="174">
        <v>100120</v>
      </c>
      <c r="S132" s="174">
        <v>1340000</v>
      </c>
      <c r="T132" s="174">
        <v>14151.46</v>
      </c>
      <c r="U132" s="174">
        <v>309496.63</v>
      </c>
      <c r="V132" s="174"/>
      <c r="W132" s="174">
        <v>442100.02</v>
      </c>
      <c r="X132" s="174">
        <v>7434773.7999999998</v>
      </c>
      <c r="Y132" s="174">
        <v>779160</v>
      </c>
      <c r="Z132" s="174"/>
      <c r="AA132" s="174">
        <v>389700</v>
      </c>
      <c r="AB132" s="174"/>
      <c r="AC132" s="174">
        <v>323150</v>
      </c>
      <c r="AD132" s="174"/>
      <c r="AE132" s="174">
        <v>71800</v>
      </c>
      <c r="AF132" s="174">
        <v>1000000</v>
      </c>
      <c r="AG132" s="174">
        <v>6232197.7000000002</v>
      </c>
      <c r="AH132" s="174">
        <v>27275.4</v>
      </c>
      <c r="AI132" s="174">
        <v>12070935.6</v>
      </c>
      <c r="AJ132" s="174">
        <v>103000</v>
      </c>
      <c r="AK132" s="174">
        <v>156353.32999999999</v>
      </c>
      <c r="AL132" s="174">
        <v>22320144.59</v>
      </c>
      <c r="AM132" s="174">
        <v>133467.41</v>
      </c>
      <c r="AN132" s="174"/>
      <c r="AO132" s="174">
        <v>575981.28</v>
      </c>
      <c r="AP132" s="174">
        <v>435000</v>
      </c>
      <c r="AQ132" s="174">
        <v>108924.62</v>
      </c>
      <c r="AR132" s="174"/>
      <c r="AS132" s="174">
        <v>2831224.45</v>
      </c>
      <c r="AT132" s="174">
        <v>880</v>
      </c>
      <c r="AU132" s="174">
        <v>1016990</v>
      </c>
      <c r="AV132" s="174">
        <v>1200000</v>
      </c>
      <c r="AW132" s="174">
        <v>35000</v>
      </c>
      <c r="AX132" s="174">
        <v>132400</v>
      </c>
      <c r="AY132" s="174">
        <v>165000</v>
      </c>
      <c r="AZ132" s="174">
        <v>135550</v>
      </c>
      <c r="BA132" s="174"/>
      <c r="BB132" s="174">
        <v>23559322</v>
      </c>
      <c r="BC132" s="174">
        <v>3780269.2</v>
      </c>
      <c r="BD132" s="174">
        <v>203892937.00999999</v>
      </c>
      <c r="BE132" s="174">
        <v>68000</v>
      </c>
      <c r="BF132" s="174"/>
      <c r="BG132" s="174">
        <v>2860879.98</v>
      </c>
      <c r="BH132" s="174">
        <v>2070041.16</v>
      </c>
      <c r="BI132" s="174">
        <v>35600</v>
      </c>
      <c r="BJ132" s="174">
        <v>109056</v>
      </c>
      <c r="BK132" s="174"/>
      <c r="BL132" s="174">
        <v>87590</v>
      </c>
      <c r="BM132" s="174">
        <v>3461229.98</v>
      </c>
      <c r="BN132" s="174">
        <v>156023.26999999999</v>
      </c>
      <c r="BO132" s="174">
        <v>367437.84</v>
      </c>
      <c r="BP132" s="174"/>
      <c r="BQ132" s="174">
        <v>2150000</v>
      </c>
      <c r="BR132" s="174">
        <v>2000000</v>
      </c>
      <c r="BS132" s="174">
        <v>16694874.01</v>
      </c>
      <c r="BT132" s="176">
        <v>56100</v>
      </c>
      <c r="BU132" s="176"/>
      <c r="BV132" s="174">
        <v>5017370.17</v>
      </c>
      <c r="BW132" s="176">
        <v>26000</v>
      </c>
      <c r="BX132" s="176"/>
      <c r="BY132" s="176"/>
      <c r="BZ132" s="176"/>
      <c r="CA132" s="176">
        <v>2300000</v>
      </c>
      <c r="CB132" s="176"/>
      <c r="CC132" s="176">
        <v>75400.02</v>
      </c>
      <c r="CD132" s="176">
        <v>2956062</v>
      </c>
      <c r="CE132" s="176"/>
      <c r="CF132" s="176">
        <v>995001</v>
      </c>
      <c r="CG132" s="176">
        <v>29700</v>
      </c>
      <c r="CH132" s="176"/>
      <c r="CI132" s="176">
        <v>480000</v>
      </c>
      <c r="CJ132" s="176">
        <v>89930</v>
      </c>
      <c r="CK132" s="176">
        <v>12868000</v>
      </c>
      <c r="CL132" s="176"/>
      <c r="CM132" s="176">
        <v>5500</v>
      </c>
    </row>
    <row r="133" spans="1:91" ht="24.6">
      <c r="A133" s="111">
        <v>19</v>
      </c>
      <c r="B133" s="191" t="s">
        <v>841</v>
      </c>
      <c r="C133" s="133" t="s">
        <v>455</v>
      </c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  <c r="AO133" s="174"/>
      <c r="AP133" s="174"/>
      <c r="AQ133" s="174"/>
      <c r="AR133" s="174"/>
      <c r="AS133" s="174"/>
      <c r="AT133" s="174"/>
      <c r="AU133" s="174"/>
      <c r="AV133" s="174"/>
      <c r="AW133" s="174"/>
      <c r="AX133" s="174"/>
      <c r="AY133" s="174"/>
      <c r="AZ133" s="174"/>
      <c r="BA133" s="174"/>
      <c r="BB133" s="174"/>
      <c r="BC133" s="174"/>
      <c r="BD133" s="174"/>
      <c r="BE133" s="174"/>
      <c r="BF133" s="174"/>
      <c r="BG133" s="174"/>
      <c r="BH133" s="174"/>
      <c r="BI133" s="174"/>
      <c r="BJ133" s="174"/>
      <c r="BK133" s="174"/>
      <c r="BL133" s="174"/>
      <c r="BM133" s="174"/>
      <c r="BN133" s="174"/>
      <c r="BO133" s="174"/>
      <c r="BP133" s="174"/>
      <c r="BQ133" s="174"/>
      <c r="BR133" s="174"/>
      <c r="BS133" s="174"/>
      <c r="BT133" s="174"/>
      <c r="BU133" s="174"/>
      <c r="BV133" s="174"/>
      <c r="BW133" s="174"/>
      <c r="BX133" s="174"/>
      <c r="BY133" s="174"/>
      <c r="BZ133" s="174"/>
      <c r="CA133" s="174"/>
      <c r="CB133" s="174"/>
      <c r="CC133" s="174"/>
      <c r="CD133" s="174"/>
      <c r="CE133" s="174"/>
      <c r="CF133" s="174"/>
      <c r="CG133" s="174"/>
      <c r="CH133" s="174"/>
      <c r="CI133" s="174"/>
      <c r="CJ133" s="174"/>
      <c r="CK133" s="174"/>
      <c r="CL133" s="174"/>
      <c r="CM133" s="174"/>
    </row>
    <row r="134" spans="1:91" ht="24.6">
      <c r="A134" s="111">
        <v>19</v>
      </c>
      <c r="B134" s="191" t="s">
        <v>842</v>
      </c>
      <c r="C134" s="133" t="s">
        <v>456</v>
      </c>
      <c r="D134" s="174">
        <v>202824.03</v>
      </c>
      <c r="E134" s="174">
        <v>44153.46</v>
      </c>
      <c r="F134" s="174">
        <v>34629.07</v>
      </c>
      <c r="G134" s="174">
        <v>31851.09</v>
      </c>
      <c r="H134" s="174">
        <v>27968.04</v>
      </c>
      <c r="I134" s="174">
        <v>66643.33</v>
      </c>
      <c r="J134" s="174">
        <v>54239.31</v>
      </c>
      <c r="K134" s="174">
        <v>44351.77</v>
      </c>
      <c r="L134" s="174">
        <v>18858.490000000002</v>
      </c>
      <c r="M134" s="174">
        <v>29477.59</v>
      </c>
      <c r="N134" s="174">
        <v>101071.3</v>
      </c>
      <c r="O134" s="174">
        <v>20254.7</v>
      </c>
      <c r="P134" s="174">
        <v>247609.26</v>
      </c>
      <c r="Q134" s="174">
        <v>72497.77</v>
      </c>
      <c r="R134" s="174">
        <v>55725.85</v>
      </c>
      <c r="S134" s="174">
        <v>92543.37</v>
      </c>
      <c r="T134" s="174">
        <v>42862.23</v>
      </c>
      <c r="U134" s="174">
        <v>21544.080000000002</v>
      </c>
      <c r="V134" s="174">
        <v>43977.58</v>
      </c>
      <c r="W134" s="174">
        <v>14141.23</v>
      </c>
      <c r="X134" s="174">
        <v>401201.72</v>
      </c>
      <c r="Y134" s="174">
        <v>71870.17</v>
      </c>
      <c r="Z134" s="174">
        <v>53757.97</v>
      </c>
      <c r="AA134" s="174">
        <v>57194.38</v>
      </c>
      <c r="AB134" s="174">
        <v>12052.96</v>
      </c>
      <c r="AC134" s="174">
        <v>20239.59</v>
      </c>
      <c r="AD134" s="174">
        <v>19493.32</v>
      </c>
      <c r="AE134" s="174">
        <v>81036.160000000003</v>
      </c>
      <c r="AF134" s="174">
        <v>41169.279999999999</v>
      </c>
      <c r="AG134" s="174">
        <v>31959.59</v>
      </c>
      <c r="AH134" s="174">
        <v>57964.66</v>
      </c>
      <c r="AI134" s="174">
        <v>75281.86</v>
      </c>
      <c r="AJ134" s="174">
        <v>37626.06</v>
      </c>
      <c r="AK134" s="174">
        <v>30367.86</v>
      </c>
      <c r="AL134" s="174">
        <v>441875.02</v>
      </c>
      <c r="AM134" s="174">
        <v>96416.74</v>
      </c>
      <c r="AN134" s="174">
        <v>42010.89</v>
      </c>
      <c r="AO134" s="174">
        <v>97722.15</v>
      </c>
      <c r="AP134" s="174">
        <v>43749.42</v>
      </c>
      <c r="AQ134" s="174">
        <v>27303.8</v>
      </c>
      <c r="AR134" s="174">
        <v>16304.16</v>
      </c>
      <c r="AS134" s="174">
        <v>146422.60999999999</v>
      </c>
      <c r="AT134" s="174">
        <v>36053.620000000003</v>
      </c>
      <c r="AU134" s="174">
        <v>59902.75</v>
      </c>
      <c r="AV134" s="174">
        <v>62694.63</v>
      </c>
      <c r="AW134" s="174">
        <v>34485.01</v>
      </c>
      <c r="AX134" s="174">
        <v>19029.52</v>
      </c>
      <c r="AY134" s="174">
        <v>51236.19</v>
      </c>
      <c r="AZ134" s="174">
        <v>54555.79</v>
      </c>
      <c r="BA134" s="174">
        <v>17443.46</v>
      </c>
      <c r="BB134" s="174"/>
      <c r="BC134" s="174">
        <v>53123</v>
      </c>
      <c r="BD134" s="174">
        <v>637984.56999999995</v>
      </c>
      <c r="BE134" s="174">
        <v>86610.91</v>
      </c>
      <c r="BF134" s="174">
        <v>12788.53</v>
      </c>
      <c r="BG134" s="174">
        <v>31847.64</v>
      </c>
      <c r="BH134" s="174">
        <v>243072.87</v>
      </c>
      <c r="BI134" s="174">
        <v>61734.5</v>
      </c>
      <c r="BJ134" s="174">
        <v>19621.349999999999</v>
      </c>
      <c r="BK134" s="174">
        <v>51481.919999999998</v>
      </c>
      <c r="BL134" s="174">
        <v>23686.87</v>
      </c>
      <c r="BM134" s="174">
        <v>260492.56</v>
      </c>
      <c r="BN134" s="174">
        <v>79636.58</v>
      </c>
      <c r="BO134" s="174">
        <v>41927.9</v>
      </c>
      <c r="BP134" s="174">
        <v>79356.83</v>
      </c>
      <c r="BQ134" s="174">
        <v>45118.95</v>
      </c>
      <c r="BR134" s="174">
        <v>40330.410000000003</v>
      </c>
      <c r="BS134" s="176">
        <v>1968916.67</v>
      </c>
      <c r="BT134" s="174">
        <v>48165.45</v>
      </c>
      <c r="BU134" s="174">
        <v>34305.57</v>
      </c>
      <c r="BV134" s="174">
        <v>326322.90000000002</v>
      </c>
      <c r="BW134" s="174">
        <v>39819.47</v>
      </c>
      <c r="BX134" s="174">
        <v>64861.279999999999</v>
      </c>
      <c r="BY134" s="174">
        <v>151094.64000000001</v>
      </c>
      <c r="BZ134" s="174">
        <v>32677.59</v>
      </c>
      <c r="CA134" s="174">
        <v>32329.08</v>
      </c>
      <c r="CB134" s="174">
        <v>46219.8</v>
      </c>
      <c r="CC134" s="174">
        <v>43491.81</v>
      </c>
      <c r="CD134" s="174">
        <v>196115.14</v>
      </c>
      <c r="CE134" s="174">
        <v>88853.11</v>
      </c>
      <c r="CF134" s="174">
        <v>110742.48</v>
      </c>
      <c r="CG134" s="174">
        <v>30959.32</v>
      </c>
      <c r="CH134" s="174">
        <v>23547.56</v>
      </c>
      <c r="CI134" s="174">
        <v>34536.980000000003</v>
      </c>
      <c r="CJ134" s="174">
        <v>28326.14</v>
      </c>
      <c r="CK134" s="174">
        <v>139531.10999999999</v>
      </c>
      <c r="CL134" s="174">
        <v>30973.55</v>
      </c>
      <c r="CM134" s="174">
        <v>40965.32</v>
      </c>
    </row>
    <row r="135" spans="1:91" ht="24.6">
      <c r="A135" s="111">
        <v>19</v>
      </c>
      <c r="B135" s="191" t="s">
        <v>843</v>
      </c>
      <c r="C135" s="133" t="s">
        <v>381</v>
      </c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  <c r="AO135" s="174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174"/>
      <c r="BQ135" s="174"/>
      <c r="BR135" s="174"/>
      <c r="BS135" s="176"/>
      <c r="BT135" s="176"/>
      <c r="BU135" s="174"/>
      <c r="BV135" s="176"/>
      <c r="BW135" s="176"/>
      <c r="BX135" s="176"/>
      <c r="BY135" s="176"/>
      <c r="BZ135" s="174"/>
      <c r="CA135" s="176"/>
      <c r="CB135" s="176"/>
      <c r="CC135" s="176"/>
      <c r="CD135" s="176"/>
      <c r="CE135" s="176"/>
      <c r="CF135" s="176"/>
      <c r="CG135" s="176"/>
      <c r="CH135" s="176"/>
      <c r="CI135" s="176"/>
      <c r="CJ135" s="176"/>
      <c r="CK135" s="176"/>
      <c r="CL135" s="176"/>
      <c r="CM135" s="176"/>
    </row>
    <row r="136" spans="1:91" ht="24.6">
      <c r="A136" s="111">
        <v>19</v>
      </c>
      <c r="B136" s="191" t="s">
        <v>844</v>
      </c>
      <c r="C136" s="133" t="s">
        <v>382</v>
      </c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>
        <v>58600</v>
      </c>
      <c r="Q136" s="174"/>
      <c r="R136" s="174"/>
      <c r="S136" s="174"/>
      <c r="T136" s="174"/>
      <c r="U136" s="174"/>
      <c r="V136" s="174">
        <v>40000</v>
      </c>
      <c r="W136" s="174">
        <v>33580</v>
      </c>
      <c r="X136" s="174">
        <v>49000</v>
      </c>
      <c r="Y136" s="174">
        <v>15491</v>
      </c>
      <c r="Z136" s="174"/>
      <c r="AA136" s="174"/>
      <c r="AB136" s="174">
        <v>8500</v>
      </c>
      <c r="AC136" s="174">
        <v>6000</v>
      </c>
      <c r="AD136" s="174">
        <v>4200</v>
      </c>
      <c r="AE136" s="174">
        <v>7500</v>
      </c>
      <c r="AF136" s="174">
        <v>37000</v>
      </c>
      <c r="AG136" s="174">
        <v>4790</v>
      </c>
      <c r="AH136" s="174">
        <v>2500</v>
      </c>
      <c r="AI136" s="174">
        <v>314760</v>
      </c>
      <c r="AJ136" s="174"/>
      <c r="AK136" s="174"/>
      <c r="AL136" s="174"/>
      <c r="AM136" s="174">
        <v>32500</v>
      </c>
      <c r="AN136" s="174">
        <v>113080</v>
      </c>
      <c r="AO136" s="174"/>
      <c r="AP136" s="174">
        <v>11400</v>
      </c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>
        <v>25320</v>
      </c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>
        <v>61473.68</v>
      </c>
      <c r="BP136" s="174"/>
      <c r="BQ136" s="174"/>
      <c r="BR136" s="174"/>
      <c r="BS136" s="174"/>
      <c r="BT136" s="174"/>
      <c r="BU136" s="174"/>
      <c r="BV136" s="174"/>
      <c r="BW136" s="174"/>
      <c r="BX136" s="174"/>
      <c r="BY136" s="174">
        <v>40000</v>
      </c>
      <c r="BZ136" s="174"/>
      <c r="CA136" s="174"/>
      <c r="CB136" s="174"/>
      <c r="CC136" s="174"/>
      <c r="CD136" s="174"/>
      <c r="CE136" s="174"/>
      <c r="CF136" s="174"/>
      <c r="CG136" s="174">
        <v>1400</v>
      </c>
      <c r="CH136" s="174"/>
      <c r="CI136" s="176">
        <v>25100</v>
      </c>
      <c r="CJ136" s="174"/>
      <c r="CK136" s="174"/>
      <c r="CL136" s="174"/>
      <c r="CM136" s="174"/>
    </row>
    <row r="137" spans="1:91" ht="24.6">
      <c r="A137" s="111">
        <v>19</v>
      </c>
      <c r="B137" s="191" t="s">
        <v>845</v>
      </c>
      <c r="C137" s="133" t="s">
        <v>457</v>
      </c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>
        <v>11000</v>
      </c>
      <c r="AA137" s="174"/>
      <c r="AB137" s="174"/>
      <c r="AC137" s="174"/>
      <c r="AD137" s="174"/>
      <c r="AE137" s="174"/>
      <c r="AF137" s="174"/>
      <c r="AG137" s="174"/>
      <c r="AH137" s="174"/>
      <c r="AI137" s="174"/>
      <c r="AJ137" s="174"/>
      <c r="AK137" s="174"/>
      <c r="AL137" s="174"/>
      <c r="AM137" s="174"/>
      <c r="AN137" s="174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>
        <v>34500</v>
      </c>
      <c r="BN137" s="174">
        <v>5500</v>
      </c>
      <c r="BO137" s="174"/>
      <c r="BP137" s="174"/>
      <c r="BQ137" s="174"/>
      <c r="BR137" s="174"/>
      <c r="BS137" s="174"/>
      <c r="BT137" s="174"/>
      <c r="BU137" s="174"/>
      <c r="BV137" s="174"/>
      <c r="BW137" s="174"/>
      <c r="BX137" s="174"/>
      <c r="BY137" s="174"/>
      <c r="BZ137" s="174"/>
      <c r="CA137" s="174"/>
      <c r="CB137" s="174"/>
      <c r="CC137" s="174"/>
      <c r="CD137" s="174"/>
      <c r="CE137" s="174"/>
      <c r="CF137" s="174"/>
      <c r="CG137" s="174"/>
      <c r="CH137" s="174"/>
      <c r="CI137" s="174"/>
      <c r="CJ137" s="174"/>
      <c r="CK137" s="174"/>
      <c r="CL137" s="174"/>
      <c r="CM137" s="174"/>
    </row>
    <row r="138" spans="1:91" ht="49.2">
      <c r="A138" s="111">
        <v>16</v>
      </c>
      <c r="B138" s="191" t="s">
        <v>846</v>
      </c>
      <c r="C138" s="133" t="s">
        <v>458</v>
      </c>
      <c r="D138" s="174">
        <v>163449538.47999999</v>
      </c>
      <c r="E138" s="174">
        <v>18775973.300000001</v>
      </c>
      <c r="F138" s="174">
        <v>44506821.289999999</v>
      </c>
      <c r="G138" s="174">
        <v>22205153.940000001</v>
      </c>
      <c r="H138" s="174">
        <v>18309940.800000001</v>
      </c>
      <c r="I138" s="174">
        <v>24505607.82</v>
      </c>
      <c r="J138" s="174">
        <v>33148005.27</v>
      </c>
      <c r="K138" s="174">
        <v>33615718.840000004</v>
      </c>
      <c r="L138" s="174">
        <v>21147211.940000001</v>
      </c>
      <c r="M138" s="174">
        <v>22538534.989999998</v>
      </c>
      <c r="N138" s="174">
        <v>44688220.640000001</v>
      </c>
      <c r="O138" s="174">
        <v>8555263.2200000007</v>
      </c>
      <c r="P138" s="174">
        <v>82125711.049999997</v>
      </c>
      <c r="Q138" s="174">
        <v>20891833.550000001</v>
      </c>
      <c r="R138" s="174">
        <v>21618348.379999999</v>
      </c>
      <c r="S138" s="174">
        <v>34004871.189999998</v>
      </c>
      <c r="T138" s="174">
        <v>21263649.239999998</v>
      </c>
      <c r="U138" s="174">
        <v>19331966.18</v>
      </c>
      <c r="V138" s="174">
        <v>19932720</v>
      </c>
      <c r="W138" s="174">
        <v>13085856.66</v>
      </c>
      <c r="X138" s="174">
        <v>187855045.65000001</v>
      </c>
      <c r="Y138" s="174">
        <v>14661590</v>
      </c>
      <c r="Z138" s="174">
        <v>22628110.960000001</v>
      </c>
      <c r="AA138" s="174">
        <v>19425446.550000001</v>
      </c>
      <c r="AB138" s="174">
        <v>13086838.07</v>
      </c>
      <c r="AC138" s="174">
        <v>15099154.619999999</v>
      </c>
      <c r="AD138" s="174">
        <v>18293707.52</v>
      </c>
      <c r="AE138" s="174">
        <v>49917442.969999999</v>
      </c>
      <c r="AF138" s="174">
        <v>19462923.870000001</v>
      </c>
      <c r="AG138" s="174">
        <v>16773795.76</v>
      </c>
      <c r="AH138" s="174">
        <v>19117030.32</v>
      </c>
      <c r="AI138" s="174">
        <v>32788236.48</v>
      </c>
      <c r="AJ138" s="174">
        <v>16836409.350000001</v>
      </c>
      <c r="AK138" s="174">
        <v>13172613.439999999</v>
      </c>
      <c r="AL138" s="174">
        <v>294772058.64999998</v>
      </c>
      <c r="AM138" s="174">
        <v>20385242.329999998</v>
      </c>
      <c r="AN138" s="174">
        <v>17375635.510000002</v>
      </c>
      <c r="AO138" s="174">
        <v>35160084.369999997</v>
      </c>
      <c r="AP138" s="174">
        <v>33352655.190000001</v>
      </c>
      <c r="AQ138" s="174">
        <v>20781686.670000002</v>
      </c>
      <c r="AR138" s="174">
        <v>11327586.67</v>
      </c>
      <c r="AS138" s="174">
        <v>61840303.009999998</v>
      </c>
      <c r="AT138" s="174">
        <v>18926612.809999999</v>
      </c>
      <c r="AU138" s="174">
        <v>28250408.469999999</v>
      </c>
      <c r="AV138" s="174">
        <v>38312989.68</v>
      </c>
      <c r="AW138" s="174">
        <v>19796837</v>
      </c>
      <c r="AX138" s="174">
        <v>14584287.83</v>
      </c>
      <c r="AY138" s="174">
        <v>23757010.129999999</v>
      </c>
      <c r="AZ138" s="174">
        <v>19836495.010000002</v>
      </c>
      <c r="BA138" s="174">
        <v>15223154.84</v>
      </c>
      <c r="BB138" s="174">
        <v>85907200.620000005</v>
      </c>
      <c r="BC138" s="174">
        <v>16755465.27</v>
      </c>
      <c r="BD138" s="174">
        <v>166262414.19</v>
      </c>
      <c r="BE138" s="174">
        <v>46792629.539999999</v>
      </c>
      <c r="BF138" s="174">
        <v>18460363.870000001</v>
      </c>
      <c r="BG138" s="174">
        <v>18762280</v>
      </c>
      <c r="BH138" s="174">
        <v>91763163.390000001</v>
      </c>
      <c r="BI138" s="174">
        <v>13313461.24</v>
      </c>
      <c r="BJ138" s="174">
        <v>9432219.0299999993</v>
      </c>
      <c r="BK138" s="174">
        <v>11581941.289999999</v>
      </c>
      <c r="BL138" s="174">
        <v>11449094.140000001</v>
      </c>
      <c r="BM138" s="174">
        <v>126400821.26000001</v>
      </c>
      <c r="BN138" s="174">
        <v>31333379.899999999</v>
      </c>
      <c r="BO138" s="174">
        <v>25061235.440000001</v>
      </c>
      <c r="BP138" s="174">
        <v>35015986.07</v>
      </c>
      <c r="BQ138" s="174">
        <v>24681036.239999998</v>
      </c>
      <c r="BR138" s="174">
        <v>17147079.789999999</v>
      </c>
      <c r="BS138" s="174">
        <v>448521128.89999998</v>
      </c>
      <c r="BT138" s="174">
        <v>25086089.140000001</v>
      </c>
      <c r="BU138" s="174">
        <v>25470146.760000002</v>
      </c>
      <c r="BV138" s="174">
        <v>83020782.489999995</v>
      </c>
      <c r="BW138" s="174">
        <v>7834740.9699999997</v>
      </c>
      <c r="BX138" s="174">
        <v>22860216.190000001</v>
      </c>
      <c r="BY138" s="174">
        <v>49798391.859999999</v>
      </c>
      <c r="BZ138" s="174">
        <v>15465341.300000001</v>
      </c>
      <c r="CA138" s="174">
        <v>16480914.52</v>
      </c>
      <c r="CB138" s="174">
        <v>21346583.870000001</v>
      </c>
      <c r="CC138" s="174">
        <v>25700896.559999999</v>
      </c>
      <c r="CD138" s="174">
        <v>46230538.619999997</v>
      </c>
      <c r="CE138" s="174">
        <v>27733604.550000001</v>
      </c>
      <c r="CF138" s="174">
        <v>38353953.280000001</v>
      </c>
      <c r="CG138" s="174">
        <v>13334516.449999999</v>
      </c>
      <c r="CH138" s="174">
        <v>16426430.6</v>
      </c>
      <c r="CI138" s="174">
        <v>12593631.699999999</v>
      </c>
      <c r="CJ138" s="174">
        <v>16037891.939999999</v>
      </c>
      <c r="CK138" s="174">
        <v>43147795.329999998</v>
      </c>
      <c r="CL138" s="174">
        <v>11129658.49</v>
      </c>
      <c r="CM138" s="174">
        <v>9210734.8399999999</v>
      </c>
    </row>
    <row r="139" spans="1:91" ht="49.2">
      <c r="A139" s="111">
        <v>17</v>
      </c>
      <c r="B139" s="191" t="s">
        <v>847</v>
      </c>
      <c r="C139" s="113" t="s">
        <v>459</v>
      </c>
      <c r="D139" s="174">
        <v>999000</v>
      </c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>
        <v>173635510.5</v>
      </c>
      <c r="Q139" s="174"/>
      <c r="R139" s="174"/>
      <c r="S139" s="174"/>
      <c r="T139" s="174"/>
      <c r="U139" s="174"/>
      <c r="V139" s="174"/>
      <c r="W139" s="174"/>
      <c r="X139" s="174">
        <v>9894000</v>
      </c>
      <c r="Y139" s="174"/>
      <c r="Z139" s="174"/>
      <c r="AA139" s="174"/>
      <c r="AB139" s="174"/>
      <c r="AC139" s="174"/>
      <c r="AD139" s="174"/>
      <c r="AE139" s="174"/>
      <c r="AF139" s="174"/>
      <c r="AG139" s="174"/>
      <c r="AH139" s="174"/>
      <c r="AI139" s="174"/>
      <c r="AJ139" s="174"/>
      <c r="AK139" s="174"/>
      <c r="AL139" s="174">
        <v>124270000</v>
      </c>
      <c r="AM139" s="174"/>
      <c r="AN139" s="174"/>
      <c r="AO139" s="174"/>
      <c r="AP139" s="174"/>
      <c r="AQ139" s="174"/>
      <c r="AR139" s="174"/>
      <c r="AS139" s="174">
        <v>15344000</v>
      </c>
      <c r="AT139" s="174"/>
      <c r="AU139" s="174"/>
      <c r="AV139" s="174"/>
      <c r="AW139" s="174"/>
      <c r="AX139" s="174"/>
      <c r="AY139" s="174"/>
      <c r="AZ139" s="174"/>
      <c r="BA139" s="174"/>
      <c r="BB139" s="174">
        <v>1799000</v>
      </c>
      <c r="BC139" s="174"/>
      <c r="BD139" s="174">
        <v>17806000</v>
      </c>
      <c r="BE139" s="174"/>
      <c r="BF139" s="174"/>
      <c r="BG139" s="174"/>
      <c r="BH139" s="174">
        <v>8641000</v>
      </c>
      <c r="BI139" s="174"/>
      <c r="BJ139" s="174"/>
      <c r="BK139" s="174"/>
      <c r="BL139" s="174"/>
      <c r="BM139" s="174">
        <v>13545934.539999999</v>
      </c>
      <c r="BN139" s="174"/>
      <c r="BO139" s="174"/>
      <c r="BP139" s="174"/>
      <c r="BQ139" s="174"/>
      <c r="BR139" s="174"/>
      <c r="BS139" s="174">
        <v>31650800</v>
      </c>
      <c r="BT139" s="174"/>
      <c r="BU139" s="174"/>
      <c r="BV139" s="174">
        <v>1199000</v>
      </c>
      <c r="BW139" s="174"/>
      <c r="BX139" s="174"/>
      <c r="BY139" s="174"/>
      <c r="BZ139" s="174"/>
      <c r="CA139" s="174"/>
      <c r="CB139" s="174">
        <v>9668000</v>
      </c>
      <c r="CC139" s="174"/>
      <c r="CD139" s="174"/>
      <c r="CE139" s="174"/>
      <c r="CF139" s="174"/>
      <c r="CG139" s="174"/>
      <c r="CH139" s="174"/>
      <c r="CI139" s="174"/>
      <c r="CJ139" s="174"/>
      <c r="CK139" s="174">
        <v>3105700</v>
      </c>
      <c r="CL139" s="174"/>
      <c r="CM139" s="174"/>
    </row>
    <row r="140" spans="1:91" ht="49.2">
      <c r="A140" s="111">
        <v>17</v>
      </c>
      <c r="B140" s="191" t="s">
        <v>848</v>
      </c>
      <c r="C140" s="113" t="s">
        <v>460</v>
      </c>
      <c r="D140" s="174">
        <v>10739577</v>
      </c>
      <c r="E140" s="174"/>
      <c r="F140" s="174">
        <v>73573.03</v>
      </c>
      <c r="G140" s="174">
        <v>71835.94</v>
      </c>
      <c r="H140" s="174">
        <v>10915.2</v>
      </c>
      <c r="I140" s="174">
        <v>110460.4</v>
      </c>
      <c r="J140" s="174">
        <v>30938.87</v>
      </c>
      <c r="K140" s="174"/>
      <c r="L140" s="174">
        <v>38861.46</v>
      </c>
      <c r="M140" s="174"/>
      <c r="N140" s="174">
        <v>127360.98</v>
      </c>
      <c r="O140" s="174"/>
      <c r="P140" s="174">
        <v>6133139.8600000003</v>
      </c>
      <c r="Q140" s="174">
        <v>6866.72</v>
      </c>
      <c r="R140" s="174"/>
      <c r="S140" s="174">
        <v>14354.64</v>
      </c>
      <c r="T140" s="174">
        <v>28952.1</v>
      </c>
      <c r="U140" s="174">
        <v>11761.3</v>
      </c>
      <c r="V140" s="174">
        <v>4259.6000000000004</v>
      </c>
      <c r="W140" s="174">
        <v>12075.96</v>
      </c>
      <c r="X140" s="174">
        <v>15800761.359999999</v>
      </c>
      <c r="Y140" s="174">
        <v>52608.6</v>
      </c>
      <c r="Z140" s="174">
        <v>46807.74</v>
      </c>
      <c r="AA140" s="174">
        <v>5919.6</v>
      </c>
      <c r="AB140" s="174">
        <v>24269.7</v>
      </c>
      <c r="AC140" s="174">
        <v>34168.26</v>
      </c>
      <c r="AD140" s="174">
        <v>39752.6</v>
      </c>
      <c r="AE140" s="174">
        <v>82494.28</v>
      </c>
      <c r="AF140" s="174">
        <v>55859.519999999997</v>
      </c>
      <c r="AG140" s="174"/>
      <c r="AH140" s="174">
        <v>22071.54</v>
      </c>
      <c r="AI140" s="174">
        <v>51214.2</v>
      </c>
      <c r="AJ140" s="174">
        <v>10641.9</v>
      </c>
      <c r="AK140" s="174">
        <v>15948.41</v>
      </c>
      <c r="AL140" s="174">
        <v>25425931.91</v>
      </c>
      <c r="AM140" s="174">
        <v>18000</v>
      </c>
      <c r="AN140" s="174">
        <v>38688.6</v>
      </c>
      <c r="AO140" s="174">
        <v>51077.64</v>
      </c>
      <c r="AP140" s="174">
        <v>78949.679999999993</v>
      </c>
      <c r="AQ140" s="174">
        <v>53433.4</v>
      </c>
      <c r="AR140" s="174"/>
      <c r="AS140" s="174">
        <v>5153464.5599999996</v>
      </c>
      <c r="AT140" s="174">
        <v>34320.120000000003</v>
      </c>
      <c r="AU140" s="174">
        <v>20919.66</v>
      </c>
      <c r="AV140" s="174">
        <v>83122.880000000005</v>
      </c>
      <c r="AW140" s="174">
        <v>23994</v>
      </c>
      <c r="AX140" s="174">
        <v>12082.98</v>
      </c>
      <c r="AY140" s="174">
        <v>56762.5</v>
      </c>
      <c r="AZ140" s="174">
        <v>14751</v>
      </c>
      <c r="BA140" s="174">
        <v>8534.7000000000007</v>
      </c>
      <c r="BB140" s="174">
        <v>161481.78</v>
      </c>
      <c r="BC140" s="174">
        <v>16630.32</v>
      </c>
      <c r="BD140" s="174">
        <v>22976193.300000001</v>
      </c>
      <c r="BE140" s="174">
        <v>139280.63</v>
      </c>
      <c r="BF140" s="174"/>
      <c r="BG140" s="174">
        <v>19255.37</v>
      </c>
      <c r="BH140" s="174">
        <v>7755038.0800000001</v>
      </c>
      <c r="BI140" s="174">
        <v>25504.400000000001</v>
      </c>
      <c r="BJ140" s="174">
        <v>31944.720000000001</v>
      </c>
      <c r="BK140" s="174"/>
      <c r="BL140" s="174">
        <v>2336.34</v>
      </c>
      <c r="BM140" s="174">
        <v>8733804.9600000009</v>
      </c>
      <c r="BN140" s="174">
        <v>36512.239999999998</v>
      </c>
      <c r="BO140" s="174">
        <v>16849.14</v>
      </c>
      <c r="BP140" s="174">
        <v>25697.54</v>
      </c>
      <c r="BQ140" s="174">
        <v>18000</v>
      </c>
      <c r="BR140" s="174"/>
      <c r="BS140" s="176">
        <v>33797724.439999998</v>
      </c>
      <c r="BT140" s="174">
        <v>27386.86</v>
      </c>
      <c r="BU140" s="174">
        <v>12369.06</v>
      </c>
      <c r="BV140" s="174">
        <v>6892701.3099999996</v>
      </c>
      <c r="BW140" s="176"/>
      <c r="BX140" s="174"/>
      <c r="BY140" s="174">
        <v>117734.1</v>
      </c>
      <c r="BZ140" s="174">
        <v>44568.959999999999</v>
      </c>
      <c r="CA140" s="174"/>
      <c r="CB140" s="174">
        <v>54356.1</v>
      </c>
      <c r="CC140" s="176">
        <v>62751.15</v>
      </c>
      <c r="CD140" s="174">
        <v>80757.960000000006</v>
      </c>
      <c r="CE140" s="174">
        <v>16327.92</v>
      </c>
      <c r="CF140" s="174">
        <v>36885.43</v>
      </c>
      <c r="CG140" s="174">
        <v>26640.66</v>
      </c>
      <c r="CH140" s="174">
        <v>8186.4</v>
      </c>
      <c r="CI140" s="174"/>
      <c r="CJ140" s="174">
        <v>27797.46</v>
      </c>
      <c r="CK140" s="174">
        <v>20268.599999999999</v>
      </c>
      <c r="CL140" s="176">
        <v>11247.22</v>
      </c>
      <c r="CM140" s="174"/>
    </row>
    <row r="141" spans="1:91" ht="49.2">
      <c r="A141" s="111">
        <v>17</v>
      </c>
      <c r="B141" s="191" t="s">
        <v>849</v>
      </c>
      <c r="C141" s="113" t="s">
        <v>461</v>
      </c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  <c r="AA141" s="174"/>
      <c r="AB141" s="174"/>
      <c r="AC141" s="174"/>
      <c r="AD141" s="174"/>
      <c r="AE141" s="174"/>
      <c r="AF141" s="174"/>
      <c r="AG141" s="174"/>
      <c r="AH141" s="174"/>
      <c r="AI141" s="174"/>
      <c r="AJ141" s="174"/>
      <c r="AK141" s="174"/>
      <c r="AL141" s="174">
        <v>29920</v>
      </c>
      <c r="AM141" s="174"/>
      <c r="AN141" s="174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>
        <v>7010648.9299999997</v>
      </c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>
        <v>30200</v>
      </c>
      <c r="BN141" s="174"/>
      <c r="BO141" s="174"/>
      <c r="BP141" s="174"/>
      <c r="BQ141" s="174"/>
      <c r="BR141" s="174"/>
      <c r="BS141" s="174">
        <v>13593640</v>
      </c>
      <c r="BT141" s="174"/>
      <c r="BU141" s="174"/>
      <c r="BV141" s="174"/>
      <c r="BW141" s="174"/>
      <c r="BX141" s="174"/>
      <c r="BY141" s="174"/>
      <c r="BZ141" s="174"/>
      <c r="CA141" s="174"/>
      <c r="CB141" s="174"/>
      <c r="CC141" s="174"/>
      <c r="CD141" s="174"/>
      <c r="CE141" s="176"/>
      <c r="CF141" s="174"/>
      <c r="CG141" s="174"/>
      <c r="CH141" s="174"/>
      <c r="CI141" s="174"/>
      <c r="CJ141" s="174"/>
      <c r="CK141" s="174"/>
      <c r="CL141" s="174"/>
      <c r="CM141" s="174"/>
    </row>
    <row r="142" spans="1:91" ht="49.2">
      <c r="A142" s="111">
        <v>17</v>
      </c>
      <c r="B142" s="191" t="s">
        <v>850</v>
      </c>
      <c r="C142" s="132" t="s">
        <v>462</v>
      </c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174"/>
      <c r="AD142" s="174"/>
      <c r="AE142" s="174"/>
      <c r="AF142" s="174"/>
      <c r="AG142" s="174"/>
      <c r="AH142" s="174"/>
      <c r="AI142" s="174"/>
      <c r="AJ142" s="174"/>
      <c r="AK142" s="174"/>
      <c r="AL142" s="174"/>
      <c r="AM142" s="174"/>
      <c r="AN142" s="174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174"/>
      <c r="BV142" s="176"/>
      <c r="BW142" s="176"/>
      <c r="BX142" s="176"/>
      <c r="BY142" s="176"/>
      <c r="BZ142" s="176"/>
      <c r="CA142" s="176"/>
      <c r="CB142" s="174"/>
      <c r="CC142" s="174"/>
      <c r="CD142" s="174"/>
      <c r="CE142" s="176"/>
      <c r="CF142" s="176"/>
      <c r="CG142" s="176"/>
      <c r="CH142" s="176"/>
      <c r="CI142" s="174"/>
      <c r="CJ142" s="176"/>
      <c r="CK142" s="176"/>
      <c r="CL142" s="176"/>
      <c r="CM142" s="176"/>
    </row>
    <row r="143" spans="1:91" ht="49.2">
      <c r="A143" s="111">
        <v>17</v>
      </c>
      <c r="B143" s="191" t="s">
        <v>851</v>
      </c>
      <c r="C143" s="134" t="s">
        <v>463</v>
      </c>
      <c r="D143" s="174">
        <v>7054490.0300000003</v>
      </c>
      <c r="E143" s="174">
        <v>786233.3</v>
      </c>
      <c r="F143" s="174">
        <v>844974.45</v>
      </c>
      <c r="G143" s="174">
        <v>969038.06</v>
      </c>
      <c r="H143" s="174">
        <v>795842.47</v>
      </c>
      <c r="I143" s="174">
        <v>965584.77</v>
      </c>
      <c r="J143" s="174">
        <v>1445211.57</v>
      </c>
      <c r="K143" s="174">
        <v>1484034.43</v>
      </c>
      <c r="L143" s="174">
        <v>831933.7</v>
      </c>
      <c r="M143" s="174">
        <v>1001522.17</v>
      </c>
      <c r="N143" s="174">
        <v>1907608.03</v>
      </c>
      <c r="O143" s="174">
        <v>366347.5</v>
      </c>
      <c r="P143" s="174">
        <v>3729477</v>
      </c>
      <c r="Q143" s="174">
        <v>872150.4</v>
      </c>
      <c r="R143" s="174">
        <v>880228.4</v>
      </c>
      <c r="S143" s="174">
        <v>1480744.13</v>
      </c>
      <c r="T143" s="174">
        <v>912427.7</v>
      </c>
      <c r="U143" s="174">
        <v>774000.1</v>
      </c>
      <c r="V143" s="174">
        <v>837375.2</v>
      </c>
      <c r="W143" s="174">
        <v>505787.24</v>
      </c>
      <c r="X143" s="174">
        <v>8630144.1999999993</v>
      </c>
      <c r="Y143" s="174">
        <v>582479.1</v>
      </c>
      <c r="Z143" s="174">
        <v>915210.95</v>
      </c>
      <c r="AA143" s="174">
        <v>817591.67</v>
      </c>
      <c r="AB143" s="174">
        <v>492455</v>
      </c>
      <c r="AC143" s="174">
        <v>529235.18999999994</v>
      </c>
      <c r="AD143" s="174">
        <v>632673.80000000005</v>
      </c>
      <c r="AE143" s="174">
        <v>1793210.55</v>
      </c>
      <c r="AF143" s="174">
        <v>676250.62</v>
      </c>
      <c r="AG143" s="174">
        <v>698301.8</v>
      </c>
      <c r="AH143" s="174">
        <v>844897.52</v>
      </c>
      <c r="AI143" s="174">
        <v>1378020.72</v>
      </c>
      <c r="AJ143" s="174">
        <v>648469.43000000005</v>
      </c>
      <c r="AK143" s="174">
        <v>455855.08</v>
      </c>
      <c r="AL143" s="174">
        <v>13450016.199999999</v>
      </c>
      <c r="AM143" s="174">
        <v>891566.97</v>
      </c>
      <c r="AN143" s="174">
        <v>757985.16</v>
      </c>
      <c r="AO143" s="174">
        <v>1406931.82</v>
      </c>
      <c r="AP143" s="174">
        <v>1378765.62</v>
      </c>
      <c r="AQ143" s="174">
        <v>850849.35</v>
      </c>
      <c r="AR143" s="174">
        <v>488099.9</v>
      </c>
      <c r="AS143" s="174">
        <v>3133100.78</v>
      </c>
      <c r="AT143" s="174">
        <v>769395.62</v>
      </c>
      <c r="AU143" s="174">
        <v>1208832.17</v>
      </c>
      <c r="AV143" s="174">
        <v>1602611.03</v>
      </c>
      <c r="AW143" s="174">
        <v>749093.5</v>
      </c>
      <c r="AX143" s="174">
        <v>589389.4</v>
      </c>
      <c r="AY143" s="174">
        <v>1054570.25</v>
      </c>
      <c r="AZ143" s="174">
        <v>773047.93</v>
      </c>
      <c r="BA143" s="174">
        <v>689809.8</v>
      </c>
      <c r="BB143" s="174">
        <v>3510612.47</v>
      </c>
      <c r="BC143" s="174">
        <v>758161.07</v>
      </c>
      <c r="BD143" s="174">
        <v>7797002.1100000003</v>
      </c>
      <c r="BE143" s="174">
        <v>1921509.11</v>
      </c>
      <c r="BF143" s="174">
        <v>720486.92</v>
      </c>
      <c r="BG143" s="174">
        <v>784309.3</v>
      </c>
      <c r="BH143" s="174">
        <v>4298501.2300000004</v>
      </c>
      <c r="BI143" s="174">
        <v>516288</v>
      </c>
      <c r="BJ143" s="174">
        <v>363367.5</v>
      </c>
      <c r="BK143" s="174">
        <v>521931.26</v>
      </c>
      <c r="BL143" s="174">
        <v>476362.23</v>
      </c>
      <c r="BM143" s="174">
        <v>5803862.5</v>
      </c>
      <c r="BN143" s="174">
        <v>1355688.05</v>
      </c>
      <c r="BO143" s="174">
        <v>1060813.6000000001</v>
      </c>
      <c r="BP143" s="174">
        <v>1560797.67</v>
      </c>
      <c r="BQ143" s="174">
        <v>1017272.8</v>
      </c>
      <c r="BR143" s="174">
        <v>782889.32</v>
      </c>
      <c r="BS143" s="174">
        <v>22095655.059999999</v>
      </c>
      <c r="BT143" s="174">
        <v>1079633.08</v>
      </c>
      <c r="BU143" s="174">
        <v>1120084.1499999999</v>
      </c>
      <c r="BV143" s="174">
        <v>4154146.81</v>
      </c>
      <c r="BW143" s="174">
        <v>314806.5</v>
      </c>
      <c r="BX143" s="174">
        <v>961432.33</v>
      </c>
      <c r="BY143" s="174">
        <v>2119612.63</v>
      </c>
      <c r="BZ143" s="174">
        <v>750827.6</v>
      </c>
      <c r="CA143" s="174">
        <v>732478.73</v>
      </c>
      <c r="CB143" s="174">
        <v>932259.8</v>
      </c>
      <c r="CC143" s="174">
        <v>1136624.1000000001</v>
      </c>
      <c r="CD143" s="174">
        <v>1961925.55</v>
      </c>
      <c r="CE143" s="174">
        <v>1202597.78</v>
      </c>
      <c r="CF143" s="174">
        <v>1629115.65</v>
      </c>
      <c r="CG143" s="174">
        <v>534265.5</v>
      </c>
      <c r="CH143" s="174">
        <v>624163.57999999996</v>
      </c>
      <c r="CI143" s="174">
        <v>548526.05000000005</v>
      </c>
      <c r="CJ143" s="174">
        <v>646608.4</v>
      </c>
      <c r="CK143" s="174">
        <v>1946101.07</v>
      </c>
      <c r="CL143" s="174">
        <v>464152.5</v>
      </c>
      <c r="CM143" s="174">
        <v>369277.65</v>
      </c>
    </row>
    <row r="144" spans="1:91" ht="24.6">
      <c r="A144" s="111">
        <v>17</v>
      </c>
      <c r="B144" s="191" t="s">
        <v>852</v>
      </c>
      <c r="C144" s="134" t="s">
        <v>464</v>
      </c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  <c r="AB144" s="174"/>
      <c r="AC144" s="174"/>
      <c r="AD144" s="174"/>
      <c r="AE144" s="174"/>
      <c r="AF144" s="174"/>
      <c r="AG144" s="174"/>
      <c r="AH144" s="174"/>
      <c r="AI144" s="174"/>
      <c r="AJ144" s="174"/>
      <c r="AK144" s="174"/>
      <c r="AL144" s="174"/>
      <c r="AM144" s="174"/>
      <c r="AN144" s="174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174"/>
      <c r="BV144" s="174"/>
      <c r="BW144" s="174"/>
      <c r="BX144" s="174"/>
      <c r="BY144" s="174"/>
      <c r="BZ144" s="174"/>
      <c r="CA144" s="174"/>
      <c r="CB144" s="174"/>
      <c r="CC144" s="174"/>
      <c r="CD144" s="174"/>
      <c r="CE144" s="174"/>
      <c r="CF144" s="174"/>
      <c r="CG144" s="174"/>
      <c r="CH144" s="174"/>
      <c r="CI144" s="174"/>
      <c r="CJ144" s="174"/>
      <c r="CK144" s="174"/>
      <c r="CL144" s="174"/>
      <c r="CM144" s="174"/>
    </row>
    <row r="145" spans="1:91" ht="49.2">
      <c r="A145" s="111">
        <v>18</v>
      </c>
      <c r="B145" s="191" t="s">
        <v>853</v>
      </c>
      <c r="C145" s="134" t="s">
        <v>1223</v>
      </c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  <c r="AB145" s="174"/>
      <c r="AC145" s="174"/>
      <c r="AD145" s="174"/>
      <c r="AE145" s="174"/>
      <c r="AF145" s="174"/>
      <c r="AG145" s="174"/>
      <c r="AH145" s="174"/>
      <c r="AI145" s="174"/>
      <c r="AJ145" s="174"/>
      <c r="AK145" s="174"/>
      <c r="AL145" s="174"/>
      <c r="AM145" s="174"/>
      <c r="AN145" s="174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6"/>
      <c r="BT145" s="174"/>
      <c r="BU145" s="176"/>
      <c r="BV145" s="176"/>
      <c r="BW145" s="176"/>
      <c r="BX145" s="176"/>
      <c r="BY145" s="176"/>
      <c r="BZ145" s="176"/>
      <c r="CA145" s="174"/>
      <c r="CB145" s="176"/>
      <c r="CC145" s="176"/>
      <c r="CD145" s="176"/>
      <c r="CE145" s="176"/>
      <c r="CF145" s="176"/>
      <c r="CG145" s="176"/>
      <c r="CH145" s="176"/>
      <c r="CI145" s="174"/>
      <c r="CJ145" s="176"/>
      <c r="CK145" s="176"/>
      <c r="CL145" s="174"/>
      <c r="CM145" s="176"/>
    </row>
    <row r="146" spans="1:91" ht="49.2">
      <c r="A146" s="111">
        <v>18</v>
      </c>
      <c r="B146" s="191" t="s">
        <v>854</v>
      </c>
      <c r="C146" s="134" t="s">
        <v>1224</v>
      </c>
      <c r="D146" s="174">
        <v>177726228.49000001</v>
      </c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  <c r="AN146" s="174"/>
      <c r="AO146" s="174"/>
      <c r="AP146" s="174"/>
      <c r="AQ146" s="174"/>
      <c r="AR146" s="174"/>
      <c r="AS146" s="174">
        <v>1143750</v>
      </c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>
        <v>174164623.74000001</v>
      </c>
      <c r="BN146" s="174"/>
      <c r="BO146" s="174"/>
      <c r="BP146" s="174"/>
      <c r="BQ146" s="174"/>
      <c r="BR146" s="174"/>
      <c r="BS146" s="176"/>
      <c r="BT146" s="176"/>
      <c r="BU146" s="176"/>
      <c r="BV146" s="176"/>
      <c r="BW146" s="176"/>
      <c r="BX146" s="176"/>
      <c r="BY146" s="176"/>
      <c r="BZ146" s="176"/>
      <c r="CA146" s="176"/>
      <c r="CB146" s="176"/>
      <c r="CC146" s="176"/>
      <c r="CD146" s="176"/>
      <c r="CE146" s="176"/>
      <c r="CF146" s="176"/>
      <c r="CG146" s="176"/>
      <c r="CH146" s="176"/>
      <c r="CI146" s="174"/>
      <c r="CJ146" s="176"/>
      <c r="CK146" s="176"/>
      <c r="CL146" s="176"/>
      <c r="CM146" s="176"/>
    </row>
    <row r="147" spans="1:91" ht="24.6">
      <c r="A147" s="111">
        <v>18</v>
      </c>
      <c r="B147" s="191" t="s">
        <v>855</v>
      </c>
      <c r="C147" s="134" t="s">
        <v>1225</v>
      </c>
      <c r="D147" s="174">
        <v>180132229</v>
      </c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4"/>
      <c r="AD147" s="174"/>
      <c r="AE147" s="174"/>
      <c r="AF147" s="174"/>
      <c r="AG147" s="174"/>
      <c r="AH147" s="174"/>
      <c r="AI147" s="174"/>
      <c r="AJ147" s="174"/>
      <c r="AK147" s="174"/>
      <c r="AL147" s="174"/>
      <c r="AM147" s="174"/>
      <c r="AN147" s="174"/>
      <c r="AO147" s="174"/>
      <c r="AP147" s="174"/>
      <c r="AQ147" s="174"/>
      <c r="AR147" s="174"/>
      <c r="AS147" s="174">
        <v>494178</v>
      </c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>
        <v>146429447.19999999</v>
      </c>
      <c r="BN147" s="174"/>
      <c r="BO147" s="174"/>
      <c r="BP147" s="174"/>
      <c r="BQ147" s="174"/>
      <c r="BR147" s="174"/>
      <c r="BS147" s="176">
        <v>2818475.5</v>
      </c>
      <c r="BT147" s="176"/>
      <c r="BU147" s="176"/>
      <c r="BV147" s="176"/>
      <c r="BW147" s="176"/>
      <c r="BX147" s="176"/>
      <c r="BY147" s="176"/>
      <c r="BZ147" s="176"/>
      <c r="CA147" s="176"/>
      <c r="CB147" s="176"/>
      <c r="CC147" s="176"/>
      <c r="CD147" s="176"/>
      <c r="CE147" s="176"/>
      <c r="CF147" s="176"/>
      <c r="CG147" s="176"/>
      <c r="CH147" s="176"/>
      <c r="CI147" s="176"/>
      <c r="CJ147" s="176"/>
      <c r="CK147" s="176"/>
      <c r="CL147" s="176"/>
      <c r="CM147" s="176"/>
    </row>
    <row r="148" spans="1:91" ht="24.6">
      <c r="A148" s="111">
        <v>18</v>
      </c>
      <c r="B148" s="191" t="s">
        <v>856</v>
      </c>
      <c r="C148" s="134" t="s">
        <v>1226</v>
      </c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174"/>
      <c r="AB148" s="174"/>
      <c r="AC148" s="174"/>
      <c r="AD148" s="174"/>
      <c r="AE148" s="174"/>
      <c r="AF148" s="174"/>
      <c r="AG148" s="174"/>
      <c r="AH148" s="174"/>
      <c r="AI148" s="174"/>
      <c r="AJ148" s="174"/>
      <c r="AK148" s="174"/>
      <c r="AL148" s="174"/>
      <c r="AM148" s="174"/>
      <c r="AN148" s="17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6"/>
      <c r="BT148" s="176"/>
      <c r="BU148" s="176"/>
      <c r="BV148" s="176"/>
      <c r="BW148" s="174"/>
      <c r="BX148" s="176"/>
      <c r="BY148" s="176"/>
      <c r="BZ148" s="176"/>
      <c r="CA148" s="176"/>
      <c r="CB148" s="176"/>
      <c r="CC148" s="176"/>
      <c r="CD148" s="176"/>
      <c r="CE148" s="176"/>
      <c r="CF148" s="176"/>
      <c r="CG148" s="176"/>
      <c r="CH148" s="176"/>
      <c r="CI148" s="176"/>
      <c r="CJ148" s="176"/>
      <c r="CK148" s="176"/>
      <c r="CL148" s="176"/>
      <c r="CM148" s="176"/>
    </row>
    <row r="149" spans="1:91" ht="49.2">
      <c r="A149" s="111">
        <v>18</v>
      </c>
      <c r="B149" s="191" t="s">
        <v>857</v>
      </c>
      <c r="C149" s="118" t="s">
        <v>465</v>
      </c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  <c r="AB149" s="174"/>
      <c r="AC149" s="174"/>
      <c r="AD149" s="174"/>
      <c r="AE149" s="174"/>
      <c r="AF149" s="174"/>
      <c r="AG149" s="174"/>
      <c r="AH149" s="174"/>
      <c r="AI149" s="174"/>
      <c r="AJ149" s="174"/>
      <c r="AK149" s="174"/>
      <c r="AL149" s="174"/>
      <c r="AM149" s="174"/>
      <c r="AN149" s="174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174"/>
      <c r="BV149" s="174"/>
      <c r="BW149" s="174"/>
      <c r="BX149" s="174"/>
      <c r="BY149" s="174"/>
      <c r="BZ149" s="174"/>
      <c r="CA149" s="174"/>
      <c r="CB149" s="174"/>
      <c r="CC149" s="174"/>
      <c r="CD149" s="174"/>
      <c r="CE149" s="174"/>
      <c r="CF149" s="174"/>
      <c r="CG149" s="174"/>
      <c r="CH149" s="174"/>
      <c r="CI149" s="174"/>
      <c r="CJ149" s="174"/>
      <c r="CK149" s="174"/>
      <c r="CL149" s="174"/>
      <c r="CM149" s="174"/>
    </row>
    <row r="150" spans="1:91" ht="24.6">
      <c r="A150" s="111">
        <v>18</v>
      </c>
      <c r="B150" s="191" t="s">
        <v>858</v>
      </c>
      <c r="C150" s="118" t="s">
        <v>1227</v>
      </c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  <c r="AD150" s="174"/>
      <c r="AE150" s="174"/>
      <c r="AF150" s="174"/>
      <c r="AG150" s="174"/>
      <c r="AH150" s="174"/>
      <c r="AI150" s="174"/>
      <c r="AJ150" s="174"/>
      <c r="AK150" s="174"/>
      <c r="AL150" s="174"/>
      <c r="AM150" s="174"/>
      <c r="AN150" s="174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6"/>
      <c r="BT150" s="176"/>
      <c r="BU150" s="176"/>
      <c r="BV150" s="176"/>
      <c r="BW150" s="176"/>
      <c r="BX150" s="176"/>
      <c r="BY150" s="176"/>
      <c r="BZ150" s="176"/>
      <c r="CA150" s="176"/>
      <c r="CB150" s="176"/>
      <c r="CC150" s="176"/>
      <c r="CD150" s="176"/>
      <c r="CE150" s="176"/>
      <c r="CF150" s="176"/>
      <c r="CG150" s="176"/>
      <c r="CH150" s="176"/>
      <c r="CI150" s="176"/>
      <c r="CJ150" s="176"/>
      <c r="CK150" s="176"/>
      <c r="CL150" s="176"/>
      <c r="CM150" s="174"/>
    </row>
    <row r="151" spans="1:91" ht="24.6">
      <c r="A151" s="111">
        <v>18</v>
      </c>
      <c r="B151" s="191" t="s">
        <v>859</v>
      </c>
      <c r="C151" s="118" t="s">
        <v>1228</v>
      </c>
      <c r="D151" s="174">
        <v>20786.009999999998</v>
      </c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  <c r="AD151" s="174"/>
      <c r="AE151" s="174"/>
      <c r="AF151" s="174"/>
      <c r="AG151" s="174"/>
      <c r="AH151" s="174"/>
      <c r="AI151" s="174"/>
      <c r="AJ151" s="174"/>
      <c r="AK151" s="174"/>
      <c r="AL151" s="174"/>
      <c r="AM151" s="174"/>
      <c r="AN151" s="174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6"/>
      <c r="BT151" s="176"/>
      <c r="BU151" s="176"/>
      <c r="BV151" s="176"/>
      <c r="BW151" s="174"/>
      <c r="BX151" s="176"/>
      <c r="BY151" s="176"/>
      <c r="BZ151" s="174"/>
      <c r="CA151" s="174"/>
      <c r="CB151" s="174"/>
      <c r="CC151" s="176"/>
      <c r="CD151" s="176"/>
      <c r="CE151" s="174"/>
      <c r="CF151" s="176"/>
      <c r="CG151" s="174"/>
      <c r="CH151" s="176"/>
      <c r="CI151" s="176"/>
      <c r="CJ151" s="176"/>
      <c r="CK151" s="176"/>
      <c r="CL151" s="174"/>
      <c r="CM151" s="174"/>
    </row>
    <row r="152" spans="1:91" ht="24.6">
      <c r="A152" s="111">
        <v>18</v>
      </c>
      <c r="B152" s="191" t="s">
        <v>860</v>
      </c>
      <c r="C152" s="118" t="s">
        <v>1229</v>
      </c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174"/>
      <c r="BV152" s="174"/>
      <c r="BW152" s="174"/>
      <c r="BX152" s="174"/>
      <c r="BY152" s="174"/>
      <c r="BZ152" s="174"/>
      <c r="CA152" s="174"/>
      <c r="CB152" s="176"/>
      <c r="CC152" s="174"/>
      <c r="CD152" s="174"/>
      <c r="CE152" s="174"/>
      <c r="CF152" s="174"/>
      <c r="CG152" s="174"/>
      <c r="CH152" s="174"/>
      <c r="CI152" s="174"/>
      <c r="CJ152" s="174"/>
      <c r="CK152" s="174"/>
      <c r="CL152" s="174"/>
      <c r="CM152" s="174"/>
    </row>
    <row r="153" spans="1:91" ht="24.6">
      <c r="A153" s="111">
        <v>19</v>
      </c>
      <c r="B153" s="191" t="s">
        <v>861</v>
      </c>
      <c r="C153" s="118" t="s">
        <v>466</v>
      </c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6"/>
      <c r="BT153" s="174"/>
      <c r="BU153" s="174"/>
      <c r="BV153" s="174"/>
      <c r="BW153" s="174"/>
      <c r="BX153" s="174"/>
      <c r="BY153" s="174"/>
      <c r="BZ153" s="174"/>
      <c r="CA153" s="174"/>
      <c r="CB153" s="174"/>
      <c r="CC153" s="174"/>
      <c r="CD153" s="174"/>
      <c r="CE153" s="174"/>
      <c r="CF153" s="174"/>
      <c r="CG153" s="174"/>
      <c r="CH153" s="174"/>
      <c r="CI153" s="174"/>
      <c r="CJ153" s="174"/>
      <c r="CK153" s="174"/>
      <c r="CL153" s="174"/>
      <c r="CM153" s="174"/>
    </row>
    <row r="154" spans="1:91" ht="24.6">
      <c r="A154" s="111">
        <v>19</v>
      </c>
      <c r="B154" s="191" t="s">
        <v>862</v>
      </c>
      <c r="C154" s="118" t="s">
        <v>467</v>
      </c>
      <c r="D154" s="174">
        <v>39595.360000000001</v>
      </c>
      <c r="E154" s="174"/>
      <c r="F154" s="174"/>
      <c r="G154" s="174"/>
      <c r="H154" s="174"/>
      <c r="I154" s="174"/>
      <c r="J154" s="174"/>
      <c r="K154" s="174"/>
      <c r="L154" s="174"/>
      <c r="M154" s="174"/>
      <c r="N154" s="174">
        <v>53500</v>
      </c>
      <c r="O154" s="174"/>
      <c r="P154" s="174">
        <v>6300</v>
      </c>
      <c r="Q154" s="174"/>
      <c r="R154" s="174"/>
      <c r="S154" s="174">
        <v>162582.63</v>
      </c>
      <c r="T154" s="174">
        <v>16380</v>
      </c>
      <c r="U154" s="174"/>
      <c r="V154" s="174">
        <v>2680</v>
      </c>
      <c r="W154" s="174"/>
      <c r="X154" s="174">
        <v>202549.44</v>
      </c>
      <c r="Y154" s="174"/>
      <c r="Z154" s="174"/>
      <c r="AA154" s="174"/>
      <c r="AB154" s="174"/>
      <c r="AC154" s="174"/>
      <c r="AD154" s="174"/>
      <c r="AE154" s="174">
        <v>207663</v>
      </c>
      <c r="AF154" s="174"/>
      <c r="AG154" s="174"/>
      <c r="AH154" s="174">
        <v>27060.65</v>
      </c>
      <c r="AI154" s="174"/>
      <c r="AJ154" s="174">
        <v>97000.37</v>
      </c>
      <c r="AK154" s="174"/>
      <c r="AL154" s="174">
        <v>856968.66</v>
      </c>
      <c r="AM154" s="174"/>
      <c r="AN154" s="174"/>
      <c r="AO154" s="174"/>
      <c r="AP154" s="174"/>
      <c r="AQ154" s="174"/>
      <c r="AR154" s="174"/>
      <c r="AS154" s="174">
        <v>241385.5</v>
      </c>
      <c r="AT154" s="174">
        <v>17430</v>
      </c>
      <c r="AU154" s="174">
        <v>100846.68</v>
      </c>
      <c r="AV154" s="174">
        <v>193946.76</v>
      </c>
      <c r="AW154" s="174"/>
      <c r="AX154" s="174"/>
      <c r="AY154" s="174"/>
      <c r="AZ154" s="174"/>
      <c r="BA154" s="174"/>
      <c r="BB154" s="174">
        <v>68900</v>
      </c>
      <c r="BC154" s="174"/>
      <c r="BD154" s="174">
        <v>219190.72</v>
      </c>
      <c r="BE154" s="174"/>
      <c r="BF154" s="174"/>
      <c r="BG154" s="174"/>
      <c r="BH154" s="174"/>
      <c r="BI154" s="174"/>
      <c r="BJ154" s="174"/>
      <c r="BK154" s="174">
        <v>13500</v>
      </c>
      <c r="BL154" s="174"/>
      <c r="BM154" s="174">
        <v>80500.399999999994</v>
      </c>
      <c r="BN154" s="174"/>
      <c r="BO154" s="174">
        <v>9380</v>
      </c>
      <c r="BP154" s="174"/>
      <c r="BQ154" s="174"/>
      <c r="BR154" s="174">
        <v>2100</v>
      </c>
      <c r="BS154" s="174">
        <v>607450.98</v>
      </c>
      <c r="BT154" s="174"/>
      <c r="BU154" s="174"/>
      <c r="BV154" s="174"/>
      <c r="BW154" s="174">
        <v>3600</v>
      </c>
      <c r="BX154" s="174"/>
      <c r="BY154" s="174">
        <v>244510</v>
      </c>
      <c r="BZ154" s="174"/>
      <c r="CA154" s="174"/>
      <c r="CB154" s="174"/>
      <c r="CC154" s="174"/>
      <c r="CD154" s="174"/>
      <c r="CE154" s="174"/>
      <c r="CF154" s="174"/>
      <c r="CG154" s="174"/>
      <c r="CH154" s="174"/>
      <c r="CI154" s="174"/>
      <c r="CJ154" s="174"/>
      <c r="CK154" s="174"/>
      <c r="CL154" s="174"/>
      <c r="CM154" s="174"/>
    </row>
    <row r="155" spans="1:91" ht="24.6">
      <c r="A155" s="111">
        <v>19</v>
      </c>
      <c r="B155" s="191" t="s">
        <v>863</v>
      </c>
      <c r="C155" s="118" t="s">
        <v>468</v>
      </c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>
        <v>234450</v>
      </c>
      <c r="Q155" s="174"/>
      <c r="R155" s="174"/>
      <c r="S155" s="174"/>
      <c r="T155" s="174"/>
      <c r="U155" s="174"/>
      <c r="V155" s="174"/>
      <c r="W155" s="174"/>
      <c r="X155" s="174">
        <v>1467441.06</v>
      </c>
      <c r="Y155" s="174"/>
      <c r="Z155" s="174"/>
      <c r="AA155" s="174"/>
      <c r="AB155" s="174"/>
      <c r="AC155" s="174"/>
      <c r="AD155" s="174"/>
      <c r="AE155" s="174">
        <v>36040</v>
      </c>
      <c r="AF155" s="174"/>
      <c r="AG155" s="174"/>
      <c r="AH155" s="174"/>
      <c r="AI155" s="174"/>
      <c r="AJ155" s="174"/>
      <c r="AK155" s="174"/>
      <c r="AL155" s="174"/>
      <c r="AM155" s="174"/>
      <c r="AN155" s="174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>
        <v>79146</v>
      </c>
      <c r="BF155" s="174"/>
      <c r="BG155" s="174"/>
      <c r="BH155" s="174"/>
      <c r="BI155" s="174"/>
      <c r="BJ155" s="174"/>
      <c r="BK155" s="174"/>
      <c r="BL155" s="174"/>
      <c r="BM155" s="174">
        <v>2242544</v>
      </c>
      <c r="BN155" s="174"/>
      <c r="BO155" s="174"/>
      <c r="BP155" s="174"/>
      <c r="BQ155" s="174"/>
      <c r="BR155" s="174"/>
      <c r="BS155" s="174">
        <v>190207</v>
      </c>
      <c r="BT155" s="174"/>
      <c r="BU155" s="174"/>
      <c r="BV155" s="174">
        <v>252215.44</v>
      </c>
      <c r="BW155" s="174"/>
      <c r="BX155" s="174"/>
      <c r="BY155" s="174"/>
      <c r="BZ155" s="174"/>
      <c r="CA155" s="174"/>
      <c r="CB155" s="174"/>
      <c r="CC155" s="174"/>
      <c r="CD155" s="174"/>
      <c r="CE155" s="174"/>
      <c r="CF155" s="174"/>
      <c r="CG155" s="174"/>
      <c r="CH155" s="174"/>
      <c r="CI155" s="174"/>
      <c r="CJ155" s="174"/>
      <c r="CK155" s="174"/>
      <c r="CL155" s="174"/>
      <c r="CM155" s="174"/>
    </row>
    <row r="156" spans="1:91" ht="24.6">
      <c r="A156" s="111">
        <v>19</v>
      </c>
      <c r="B156" s="191" t="s">
        <v>864</v>
      </c>
      <c r="C156" s="118" t="s">
        <v>469</v>
      </c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>
        <v>215300</v>
      </c>
      <c r="Y156" s="174"/>
      <c r="Z156" s="174"/>
      <c r="AA156" s="174"/>
      <c r="AB156" s="174">
        <v>71424</v>
      </c>
      <c r="AC156" s="174"/>
      <c r="AD156" s="174"/>
      <c r="AE156" s="174"/>
      <c r="AF156" s="174"/>
      <c r="AG156" s="174"/>
      <c r="AH156" s="174"/>
      <c r="AI156" s="174"/>
      <c r="AJ156" s="174"/>
      <c r="AK156" s="174"/>
      <c r="AL156" s="174"/>
      <c r="AM156" s="174"/>
      <c r="AN156" s="174"/>
      <c r="AO156" s="174">
        <v>4290</v>
      </c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>
        <v>47381</v>
      </c>
      <c r="BE156" s="174">
        <v>54954</v>
      </c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>
        <v>132705</v>
      </c>
      <c r="BT156" s="174"/>
      <c r="BU156" s="174"/>
      <c r="BV156" s="174"/>
      <c r="BW156" s="174"/>
      <c r="BX156" s="174"/>
      <c r="BY156" s="174"/>
      <c r="BZ156" s="174"/>
      <c r="CA156" s="174"/>
      <c r="CB156" s="174"/>
      <c r="CC156" s="174"/>
      <c r="CD156" s="174"/>
      <c r="CE156" s="174"/>
      <c r="CF156" s="174">
        <v>3545</v>
      </c>
      <c r="CG156" s="174"/>
      <c r="CH156" s="174"/>
      <c r="CI156" s="174"/>
      <c r="CJ156" s="174"/>
      <c r="CK156" s="174"/>
      <c r="CL156" s="174"/>
      <c r="CM156" s="174"/>
    </row>
    <row r="157" spans="1:91" ht="24.6">
      <c r="A157" s="111">
        <v>19</v>
      </c>
      <c r="B157" s="191" t="s">
        <v>865</v>
      </c>
      <c r="C157" s="133" t="s">
        <v>470</v>
      </c>
      <c r="D157" s="174">
        <v>177100</v>
      </c>
      <c r="E157" s="174">
        <v>24800</v>
      </c>
      <c r="F157" s="174">
        <v>35400</v>
      </c>
      <c r="G157" s="174">
        <v>60280</v>
      </c>
      <c r="H157" s="174">
        <v>24700</v>
      </c>
      <c r="I157" s="174">
        <v>93795</v>
      </c>
      <c r="J157" s="174">
        <v>100400</v>
      </c>
      <c r="K157" s="174">
        <v>96850</v>
      </c>
      <c r="L157" s="174">
        <v>113000</v>
      </c>
      <c r="M157" s="174">
        <v>141927.5</v>
      </c>
      <c r="N157" s="174">
        <v>92550</v>
      </c>
      <c r="O157" s="174">
        <v>21120</v>
      </c>
      <c r="P157" s="174">
        <v>231400</v>
      </c>
      <c r="Q157" s="174">
        <v>98700</v>
      </c>
      <c r="R157" s="174">
        <v>162470</v>
      </c>
      <c r="S157" s="174">
        <v>93960</v>
      </c>
      <c r="T157" s="174">
        <v>121800</v>
      </c>
      <c r="U157" s="174">
        <v>114085</v>
      </c>
      <c r="V157" s="174">
        <v>74700</v>
      </c>
      <c r="W157" s="174">
        <v>49700</v>
      </c>
      <c r="X157" s="174">
        <v>256050</v>
      </c>
      <c r="Y157" s="174">
        <v>6350</v>
      </c>
      <c r="Z157" s="174">
        <v>76470</v>
      </c>
      <c r="AA157" s="174">
        <v>62500</v>
      </c>
      <c r="AB157" s="174">
        <v>83760</v>
      </c>
      <c r="AC157" s="174">
        <v>165400</v>
      </c>
      <c r="AD157" s="174"/>
      <c r="AE157" s="174">
        <v>135760</v>
      </c>
      <c r="AF157" s="174">
        <v>148070</v>
      </c>
      <c r="AG157" s="174">
        <v>96140</v>
      </c>
      <c r="AH157" s="174">
        <v>86170</v>
      </c>
      <c r="AI157" s="174">
        <v>317920</v>
      </c>
      <c r="AJ157" s="174">
        <v>139980</v>
      </c>
      <c r="AK157" s="174">
        <v>152890</v>
      </c>
      <c r="AL157" s="174">
        <v>164100</v>
      </c>
      <c r="AM157" s="174">
        <v>163809</v>
      </c>
      <c r="AN157" s="174">
        <v>20400</v>
      </c>
      <c r="AO157" s="174">
        <v>25000</v>
      </c>
      <c r="AP157" s="174">
        <v>4200</v>
      </c>
      <c r="AQ157" s="174"/>
      <c r="AR157" s="174">
        <v>17550</v>
      </c>
      <c r="AS157" s="174">
        <v>131750</v>
      </c>
      <c r="AT157" s="174">
        <v>81800</v>
      </c>
      <c r="AU157" s="174">
        <v>127000</v>
      </c>
      <c r="AV157" s="174">
        <v>146490</v>
      </c>
      <c r="AW157" s="174">
        <v>138043</v>
      </c>
      <c r="AX157" s="174">
        <v>36400</v>
      </c>
      <c r="AY157" s="174">
        <v>8400</v>
      </c>
      <c r="AZ157" s="174">
        <v>108400</v>
      </c>
      <c r="BA157" s="174"/>
      <c r="BB157" s="174"/>
      <c r="BC157" s="174">
        <v>47170</v>
      </c>
      <c r="BD157" s="174"/>
      <c r="BE157" s="174">
        <v>48000</v>
      </c>
      <c r="BF157" s="174">
        <v>54250</v>
      </c>
      <c r="BG157" s="174"/>
      <c r="BH157" s="174">
        <v>133390</v>
      </c>
      <c r="BI157" s="174">
        <v>133345</v>
      </c>
      <c r="BJ157" s="174">
        <v>50350</v>
      </c>
      <c r="BK157" s="174">
        <v>62500</v>
      </c>
      <c r="BL157" s="174">
        <v>96500</v>
      </c>
      <c r="BM157" s="174"/>
      <c r="BN157" s="174">
        <v>45050</v>
      </c>
      <c r="BO157" s="174">
        <v>59250</v>
      </c>
      <c r="BP157" s="174">
        <v>117410</v>
      </c>
      <c r="BQ157" s="174">
        <v>109115</v>
      </c>
      <c r="BR157" s="174">
        <v>41450</v>
      </c>
      <c r="BS157" s="176"/>
      <c r="BT157" s="176">
        <v>98320</v>
      </c>
      <c r="BU157" s="176">
        <v>78930</v>
      </c>
      <c r="BV157" s="176">
        <v>1000</v>
      </c>
      <c r="BW157" s="174">
        <v>44030</v>
      </c>
      <c r="BX157" s="176"/>
      <c r="BY157" s="176">
        <v>5850</v>
      </c>
      <c r="BZ157" s="176">
        <v>60420</v>
      </c>
      <c r="CA157" s="176"/>
      <c r="CB157" s="176">
        <v>68300</v>
      </c>
      <c r="CC157" s="176">
        <v>68404</v>
      </c>
      <c r="CD157" s="176">
        <v>89100</v>
      </c>
      <c r="CE157" s="176">
        <v>116350</v>
      </c>
      <c r="CF157" s="174">
        <v>59610</v>
      </c>
      <c r="CG157" s="176"/>
      <c r="CH157" s="176">
        <v>39310</v>
      </c>
      <c r="CI157" s="176">
        <v>50200</v>
      </c>
      <c r="CJ157" s="174">
        <v>44460</v>
      </c>
      <c r="CK157" s="176">
        <v>153720</v>
      </c>
      <c r="CL157" s="174">
        <v>24750</v>
      </c>
      <c r="CM157" s="174">
        <v>138763</v>
      </c>
    </row>
    <row r="158" spans="1:91" ht="24.6">
      <c r="A158" s="111">
        <v>19</v>
      </c>
      <c r="B158" s="191" t="s">
        <v>866</v>
      </c>
      <c r="C158" s="133" t="s">
        <v>471</v>
      </c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  <c r="AD158" s="174"/>
      <c r="AE158" s="174"/>
      <c r="AF158" s="174"/>
      <c r="AG158" s="174"/>
      <c r="AH158" s="174"/>
      <c r="AI158" s="174"/>
      <c r="AJ158" s="174"/>
      <c r="AK158" s="174"/>
      <c r="AL158" s="174">
        <v>73650</v>
      </c>
      <c r="AM158" s="174"/>
      <c r="AN158" s="174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>
        <v>55000</v>
      </c>
      <c r="BI158" s="174"/>
      <c r="BJ158" s="174"/>
      <c r="BK158" s="174"/>
      <c r="BL158" s="174"/>
      <c r="BM158" s="174">
        <v>140000</v>
      </c>
      <c r="BN158" s="174"/>
      <c r="BO158" s="174"/>
      <c r="BP158" s="174"/>
      <c r="BQ158" s="174"/>
      <c r="BR158" s="174"/>
      <c r="BS158" s="176">
        <v>14215520</v>
      </c>
      <c r="BT158" s="176"/>
      <c r="BU158" s="176"/>
      <c r="BV158" s="176"/>
      <c r="BW158" s="174"/>
      <c r="BX158" s="174"/>
      <c r="BY158" s="176"/>
      <c r="BZ158" s="176"/>
      <c r="CA158" s="176"/>
      <c r="CB158" s="176"/>
      <c r="CC158" s="176"/>
      <c r="CD158" s="176"/>
      <c r="CE158" s="176"/>
      <c r="CF158" s="176"/>
      <c r="CG158" s="174"/>
      <c r="CH158" s="176"/>
      <c r="CI158" s="176"/>
      <c r="CJ158" s="176"/>
      <c r="CK158" s="176"/>
      <c r="CL158" s="174"/>
      <c r="CM158" s="174"/>
    </row>
    <row r="159" spans="1:91" ht="24.6">
      <c r="A159" s="111">
        <v>19</v>
      </c>
      <c r="B159" s="191" t="s">
        <v>867</v>
      </c>
      <c r="C159" s="133" t="s">
        <v>472</v>
      </c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  <c r="AB159" s="174"/>
      <c r="AC159" s="174"/>
      <c r="AD159" s="174"/>
      <c r="AE159" s="174"/>
      <c r="AF159" s="174"/>
      <c r="AG159" s="174"/>
      <c r="AH159" s="174"/>
      <c r="AI159" s="174"/>
      <c r="AJ159" s="174"/>
      <c r="AK159" s="174"/>
      <c r="AL159" s="174">
        <v>22080</v>
      </c>
      <c r="AM159" s="174"/>
      <c r="AN159" s="174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6">
        <v>500000</v>
      </c>
      <c r="BT159" s="176"/>
      <c r="BU159" s="176"/>
      <c r="BV159" s="176"/>
      <c r="BW159" s="176"/>
      <c r="BX159" s="176"/>
      <c r="BY159" s="176">
        <v>152800</v>
      </c>
      <c r="BZ159" s="176"/>
      <c r="CA159" s="176"/>
      <c r="CB159" s="176"/>
      <c r="CC159" s="176"/>
      <c r="CD159" s="176"/>
      <c r="CE159" s="176"/>
      <c r="CF159" s="176"/>
      <c r="CG159" s="176">
        <v>100000</v>
      </c>
      <c r="CH159" s="176"/>
      <c r="CI159" s="176"/>
      <c r="CJ159" s="176"/>
      <c r="CK159" s="176"/>
      <c r="CL159" s="176"/>
      <c r="CM159" s="176"/>
    </row>
    <row r="160" spans="1:91" ht="24.6">
      <c r="A160" s="111">
        <v>19</v>
      </c>
      <c r="B160" s="191" t="s">
        <v>868</v>
      </c>
      <c r="C160" s="133" t="s">
        <v>473</v>
      </c>
      <c r="D160" s="174">
        <v>506071.57</v>
      </c>
      <c r="E160" s="174">
        <v>1200</v>
      </c>
      <c r="F160" s="174">
        <v>43264.02</v>
      </c>
      <c r="G160" s="174">
        <v>149392</v>
      </c>
      <c r="H160" s="174">
        <v>126187.44</v>
      </c>
      <c r="I160" s="174">
        <v>103892.52</v>
      </c>
      <c r="J160" s="174">
        <v>94378.1</v>
      </c>
      <c r="K160" s="174">
        <v>56308.43</v>
      </c>
      <c r="L160" s="174">
        <v>56852.15</v>
      </c>
      <c r="M160" s="174">
        <v>114495.05</v>
      </c>
      <c r="N160" s="174">
        <v>224589.83</v>
      </c>
      <c r="O160" s="174">
        <v>6200</v>
      </c>
      <c r="P160" s="174">
        <v>1572975.3</v>
      </c>
      <c r="Q160" s="174">
        <v>21600</v>
      </c>
      <c r="R160" s="174">
        <v>58644.1</v>
      </c>
      <c r="S160" s="174">
        <v>138201.60000000001</v>
      </c>
      <c r="T160" s="174">
        <v>14550</v>
      </c>
      <c r="U160" s="174">
        <v>67516.89</v>
      </c>
      <c r="V160" s="174">
        <v>13200</v>
      </c>
      <c r="W160" s="174">
        <v>8900</v>
      </c>
      <c r="X160" s="174">
        <v>91408.45</v>
      </c>
      <c r="Y160" s="174">
        <v>7900</v>
      </c>
      <c r="Z160" s="174">
        <v>46052.2</v>
      </c>
      <c r="AA160" s="174">
        <v>73690.16</v>
      </c>
      <c r="AB160" s="174"/>
      <c r="AC160" s="174">
        <v>6900</v>
      </c>
      <c r="AD160" s="174">
        <v>71697</v>
      </c>
      <c r="AE160" s="174">
        <v>143322.88</v>
      </c>
      <c r="AF160" s="174">
        <v>97440</v>
      </c>
      <c r="AG160" s="174">
        <v>1900</v>
      </c>
      <c r="AH160" s="174">
        <v>23227</v>
      </c>
      <c r="AI160" s="174">
        <v>706273.2</v>
      </c>
      <c r="AJ160" s="174">
        <v>17400</v>
      </c>
      <c r="AK160" s="174">
        <v>88330</v>
      </c>
      <c r="AL160" s="174">
        <v>472799</v>
      </c>
      <c r="AM160" s="174">
        <v>3569</v>
      </c>
      <c r="AN160" s="174">
        <v>134285.25</v>
      </c>
      <c r="AO160" s="174">
        <v>47085.599999999999</v>
      </c>
      <c r="AP160" s="174">
        <v>20598.11</v>
      </c>
      <c r="AQ160" s="174">
        <v>114084.74</v>
      </c>
      <c r="AR160" s="174">
        <v>117105</v>
      </c>
      <c r="AS160" s="174">
        <v>652017.5</v>
      </c>
      <c r="AT160" s="174">
        <v>57908</v>
      </c>
      <c r="AU160" s="174">
        <v>196767.69</v>
      </c>
      <c r="AV160" s="174">
        <v>191039</v>
      </c>
      <c r="AW160" s="174">
        <v>2156</v>
      </c>
      <c r="AX160" s="174">
        <v>83538.33</v>
      </c>
      <c r="AY160" s="174">
        <v>917425.6</v>
      </c>
      <c r="AZ160" s="174">
        <v>84174</v>
      </c>
      <c r="BA160" s="174">
        <v>11100</v>
      </c>
      <c r="BB160" s="174">
        <v>200130.02</v>
      </c>
      <c r="BC160" s="174">
        <v>2000</v>
      </c>
      <c r="BD160" s="174">
        <v>5274999</v>
      </c>
      <c r="BE160" s="174">
        <v>103211.1</v>
      </c>
      <c r="BF160" s="174">
        <v>1555</v>
      </c>
      <c r="BG160" s="174">
        <v>17000</v>
      </c>
      <c r="BH160" s="174">
        <v>1029841.84</v>
      </c>
      <c r="BI160" s="174">
        <v>5900</v>
      </c>
      <c r="BJ160" s="174">
        <v>8310</v>
      </c>
      <c r="BK160" s="174">
        <v>9015</v>
      </c>
      <c r="BL160" s="174">
        <v>13100</v>
      </c>
      <c r="BM160" s="174">
        <v>1116634.1000000001</v>
      </c>
      <c r="BN160" s="174">
        <v>210718</v>
      </c>
      <c r="BO160" s="174">
        <v>100695</v>
      </c>
      <c r="BP160" s="174">
        <v>152231.28</v>
      </c>
      <c r="BQ160" s="174">
        <v>97743</v>
      </c>
      <c r="BR160" s="174">
        <v>18212</v>
      </c>
      <c r="BS160" s="176">
        <v>124854.86</v>
      </c>
      <c r="BT160" s="176">
        <v>355290.74</v>
      </c>
      <c r="BU160" s="176">
        <v>1175190.25</v>
      </c>
      <c r="BV160" s="176">
        <v>842483.34</v>
      </c>
      <c r="BW160" s="176">
        <v>941439.65</v>
      </c>
      <c r="BX160" s="176">
        <v>90006</v>
      </c>
      <c r="BY160" s="176">
        <v>80449</v>
      </c>
      <c r="BZ160" s="176">
        <v>3114.3</v>
      </c>
      <c r="CA160" s="176">
        <v>500</v>
      </c>
      <c r="CB160" s="176">
        <v>34896.5</v>
      </c>
      <c r="CC160" s="176">
        <v>419064.55</v>
      </c>
      <c r="CD160" s="176">
        <v>110400</v>
      </c>
      <c r="CE160" s="176">
        <v>48000</v>
      </c>
      <c r="CF160" s="176">
        <v>631641.57999999996</v>
      </c>
      <c r="CG160" s="174">
        <v>9257</v>
      </c>
      <c r="CH160" s="174">
        <v>69954</v>
      </c>
      <c r="CI160" s="176">
        <v>57594</v>
      </c>
      <c r="CJ160" s="176">
        <v>361235.7</v>
      </c>
      <c r="CK160" s="176">
        <v>524635.76</v>
      </c>
      <c r="CL160" s="176">
        <v>28659</v>
      </c>
      <c r="CM160" s="176">
        <v>26940</v>
      </c>
    </row>
    <row r="161" spans="1:91" ht="24.6">
      <c r="A161" s="111">
        <v>19</v>
      </c>
      <c r="B161" s="191" t="s">
        <v>869</v>
      </c>
      <c r="C161" s="133" t="s">
        <v>474</v>
      </c>
      <c r="D161" s="174">
        <v>140460</v>
      </c>
      <c r="E161" s="174"/>
      <c r="F161" s="174"/>
      <c r="G161" s="174"/>
      <c r="H161" s="174"/>
      <c r="I161" s="174"/>
      <c r="J161" s="174"/>
      <c r="K161" s="174"/>
      <c r="L161" s="174">
        <v>4705</v>
      </c>
      <c r="M161" s="174"/>
      <c r="N161" s="174">
        <v>2370</v>
      </c>
      <c r="O161" s="174"/>
      <c r="P161" s="174"/>
      <c r="Q161" s="174">
        <v>1170</v>
      </c>
      <c r="R161" s="174"/>
      <c r="S161" s="174"/>
      <c r="T161" s="174">
        <v>1050</v>
      </c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>
        <v>90</v>
      </c>
      <c r="AM161" s="174"/>
      <c r="AN161" s="174"/>
      <c r="AO161" s="174">
        <v>120</v>
      </c>
      <c r="AP161" s="174"/>
      <c r="AQ161" s="174"/>
      <c r="AR161" s="174"/>
      <c r="AS161" s="174">
        <v>750</v>
      </c>
      <c r="AT161" s="174"/>
      <c r="AU161" s="174"/>
      <c r="AV161" s="174">
        <v>120</v>
      </c>
      <c r="AW161" s="174"/>
      <c r="AX161" s="174"/>
      <c r="AY161" s="174"/>
      <c r="AZ161" s="174"/>
      <c r="BA161" s="174"/>
      <c r="BB161" s="174"/>
      <c r="BC161" s="174"/>
      <c r="BD161" s="174">
        <v>8340</v>
      </c>
      <c r="BE161" s="174">
        <v>3140</v>
      </c>
      <c r="BF161" s="174"/>
      <c r="BG161" s="174">
        <v>510</v>
      </c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6"/>
      <c r="BT161" s="176"/>
      <c r="BU161" s="176"/>
      <c r="BV161" s="176">
        <v>40</v>
      </c>
      <c r="BW161" s="176"/>
      <c r="BX161" s="176"/>
      <c r="BY161" s="176"/>
      <c r="BZ161" s="176"/>
      <c r="CA161" s="176"/>
      <c r="CB161" s="176"/>
      <c r="CC161" s="176"/>
      <c r="CD161" s="176"/>
      <c r="CE161" s="176"/>
      <c r="CF161" s="176"/>
      <c r="CG161" s="176"/>
      <c r="CH161" s="176"/>
      <c r="CI161" s="176"/>
      <c r="CJ161" s="176"/>
      <c r="CK161" s="176"/>
      <c r="CL161" s="176"/>
      <c r="CM161" s="176"/>
    </row>
    <row r="162" spans="1:91" ht="24.6">
      <c r="A162" s="111">
        <v>19</v>
      </c>
      <c r="B162" s="191" t="s">
        <v>870</v>
      </c>
      <c r="C162" s="133" t="s">
        <v>1230</v>
      </c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4"/>
      <c r="AG162" s="174"/>
      <c r="AH162" s="174"/>
      <c r="AI162" s="174"/>
      <c r="AJ162" s="174"/>
      <c r="AK162" s="174"/>
      <c r="AL162" s="174"/>
      <c r="AM162" s="174"/>
      <c r="AN162" s="174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6"/>
      <c r="BT162" s="176"/>
      <c r="BU162" s="176"/>
      <c r="BV162" s="176"/>
      <c r="BW162" s="176"/>
      <c r="BX162" s="176"/>
      <c r="BY162" s="176"/>
      <c r="BZ162" s="176"/>
      <c r="CA162" s="176"/>
      <c r="CB162" s="176"/>
      <c r="CC162" s="176"/>
      <c r="CD162" s="176"/>
      <c r="CE162" s="176"/>
      <c r="CF162" s="176"/>
      <c r="CG162" s="176"/>
      <c r="CH162" s="176"/>
      <c r="CI162" s="176"/>
      <c r="CJ162" s="176"/>
      <c r="CK162" s="176"/>
      <c r="CL162" s="176"/>
      <c r="CM162" s="176"/>
    </row>
    <row r="163" spans="1:91" ht="24.6">
      <c r="A163" s="111">
        <v>19</v>
      </c>
      <c r="B163" s="191" t="s">
        <v>871</v>
      </c>
      <c r="C163" s="133" t="s">
        <v>1231</v>
      </c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4"/>
      <c r="AG163" s="174"/>
      <c r="AH163" s="174"/>
      <c r="AI163" s="174"/>
      <c r="AJ163" s="174"/>
      <c r="AK163" s="174"/>
      <c r="AL163" s="174"/>
      <c r="AM163" s="174"/>
      <c r="AN163" s="174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176"/>
      <c r="BV163" s="174"/>
      <c r="BW163" s="174"/>
      <c r="BX163" s="174"/>
      <c r="BY163" s="174"/>
      <c r="BZ163" s="176"/>
      <c r="CA163" s="174"/>
      <c r="CB163" s="174"/>
      <c r="CC163" s="174"/>
      <c r="CD163" s="174"/>
      <c r="CE163" s="174"/>
      <c r="CF163" s="176"/>
      <c r="CG163" s="176"/>
      <c r="CH163" s="174"/>
      <c r="CI163" s="174"/>
      <c r="CJ163" s="176"/>
      <c r="CK163" s="174"/>
      <c r="CL163" s="174"/>
      <c r="CM163" s="174"/>
    </row>
    <row r="164" spans="1:91" ht="49.2">
      <c r="A164" s="111">
        <v>19</v>
      </c>
      <c r="B164" s="191" t="s">
        <v>872</v>
      </c>
      <c r="C164" s="133" t="s">
        <v>1232</v>
      </c>
      <c r="D164" s="174"/>
      <c r="E164" s="174"/>
      <c r="F164" s="174"/>
      <c r="G164" s="174">
        <v>494550</v>
      </c>
      <c r="H164" s="174"/>
      <c r="I164" s="174"/>
      <c r="J164" s="174"/>
      <c r="K164" s="174">
        <v>6641900</v>
      </c>
      <c r="L164" s="174"/>
      <c r="M164" s="174"/>
      <c r="N164" s="174"/>
      <c r="O164" s="174"/>
      <c r="P164" s="174"/>
      <c r="Q164" s="174"/>
      <c r="R164" s="174"/>
      <c r="S164" s="174">
        <v>2896000</v>
      </c>
      <c r="T164" s="174"/>
      <c r="U164" s="174"/>
      <c r="V164" s="174"/>
      <c r="W164" s="174"/>
      <c r="X164" s="174"/>
      <c r="Y164" s="174">
        <v>20307210.350000001</v>
      </c>
      <c r="Z164" s="174"/>
      <c r="AA164" s="174">
        <v>4049000</v>
      </c>
      <c r="AB164" s="174">
        <v>2498500</v>
      </c>
      <c r="AC164" s="174"/>
      <c r="AD164" s="174"/>
      <c r="AE164" s="174"/>
      <c r="AF164" s="174">
        <v>2498000</v>
      </c>
      <c r="AG164" s="174">
        <v>15960001</v>
      </c>
      <c r="AH164" s="174"/>
      <c r="AI164" s="174">
        <v>4667500</v>
      </c>
      <c r="AJ164" s="174"/>
      <c r="AK164" s="174"/>
      <c r="AL164" s="174"/>
      <c r="AM164" s="174">
        <v>1438000</v>
      </c>
      <c r="AN164" s="174">
        <v>3487200</v>
      </c>
      <c r="AO164" s="174">
        <v>1455500</v>
      </c>
      <c r="AP164" s="174"/>
      <c r="AQ164" s="174"/>
      <c r="AR164" s="174"/>
      <c r="AS164" s="174"/>
      <c r="AT164" s="174">
        <v>1976000</v>
      </c>
      <c r="AU164" s="174"/>
      <c r="AV164" s="174"/>
      <c r="AW164" s="174"/>
      <c r="AX164" s="174">
        <v>998000</v>
      </c>
      <c r="AY164" s="174"/>
      <c r="AZ164" s="174"/>
      <c r="BA164" s="174"/>
      <c r="BB164" s="174"/>
      <c r="BC164" s="174"/>
      <c r="BD164" s="174"/>
      <c r="BE164" s="174"/>
      <c r="BF164" s="174">
        <v>5734700</v>
      </c>
      <c r="BG164" s="174"/>
      <c r="BH164" s="174"/>
      <c r="BI164" s="174">
        <v>772000</v>
      </c>
      <c r="BJ164" s="174"/>
      <c r="BK164" s="174"/>
      <c r="BL164" s="174"/>
      <c r="BM164" s="174"/>
      <c r="BN164" s="174"/>
      <c r="BO164" s="174">
        <v>2177560</v>
      </c>
      <c r="BP164" s="174"/>
      <c r="BQ164" s="174">
        <v>8557500</v>
      </c>
      <c r="BR164" s="174"/>
      <c r="BS164" s="174"/>
      <c r="BT164" s="174"/>
      <c r="BU164" s="176"/>
      <c r="BV164" s="174"/>
      <c r="BW164" s="174"/>
      <c r="BX164" s="174"/>
      <c r="BY164" s="174"/>
      <c r="BZ164" s="174"/>
      <c r="CA164" s="174"/>
      <c r="CB164" s="174"/>
      <c r="CC164" s="174"/>
      <c r="CD164" s="174"/>
      <c r="CE164" s="174"/>
      <c r="CF164" s="174"/>
      <c r="CG164" s="174"/>
      <c r="CH164" s="176"/>
      <c r="CI164" s="174"/>
      <c r="CJ164" s="174">
        <v>12180000</v>
      </c>
      <c r="CK164" s="174">
        <v>6572000</v>
      </c>
      <c r="CL164" s="174"/>
      <c r="CM164" s="176"/>
    </row>
    <row r="165" spans="1:91" ht="49.2">
      <c r="A165" s="111">
        <v>19</v>
      </c>
      <c r="B165" s="191" t="s">
        <v>873</v>
      </c>
      <c r="C165" s="133" t="s">
        <v>1233</v>
      </c>
      <c r="D165" s="174"/>
      <c r="E165" s="174"/>
      <c r="F165" s="174"/>
      <c r="G165" s="174"/>
      <c r="H165" s="174"/>
      <c r="I165" s="174">
        <v>424492</v>
      </c>
      <c r="J165" s="174"/>
      <c r="K165" s="174">
        <v>20400</v>
      </c>
      <c r="L165" s="174"/>
      <c r="M165" s="174">
        <v>86630</v>
      </c>
      <c r="N165" s="174"/>
      <c r="O165" s="174"/>
      <c r="P165" s="174">
        <v>689075.04</v>
      </c>
      <c r="Q165" s="174"/>
      <c r="R165" s="174">
        <v>10000</v>
      </c>
      <c r="S165" s="174"/>
      <c r="T165" s="174">
        <v>151755</v>
      </c>
      <c r="U165" s="174">
        <v>28320</v>
      </c>
      <c r="V165" s="174">
        <v>14675</v>
      </c>
      <c r="W165" s="174"/>
      <c r="X165" s="174"/>
      <c r="Y165" s="174">
        <v>10950</v>
      </c>
      <c r="Z165" s="174">
        <v>40435</v>
      </c>
      <c r="AA165" s="174">
        <v>45802</v>
      </c>
      <c r="AB165" s="174">
        <v>2336001.92</v>
      </c>
      <c r="AC165" s="174">
        <v>37302</v>
      </c>
      <c r="AD165" s="174"/>
      <c r="AE165" s="174">
        <v>100260</v>
      </c>
      <c r="AF165" s="174">
        <v>42700</v>
      </c>
      <c r="AG165" s="174">
        <v>48500</v>
      </c>
      <c r="AH165" s="174">
        <v>52056</v>
      </c>
      <c r="AI165" s="174">
        <v>2000</v>
      </c>
      <c r="AJ165" s="174">
        <v>8500</v>
      </c>
      <c r="AK165" s="174"/>
      <c r="AL165" s="174">
        <v>208600</v>
      </c>
      <c r="AM165" s="174">
        <v>3028340</v>
      </c>
      <c r="AN165" s="174"/>
      <c r="AO165" s="174"/>
      <c r="AP165" s="174">
        <v>436870</v>
      </c>
      <c r="AQ165" s="174">
        <v>43760</v>
      </c>
      <c r="AR165" s="174">
        <v>25480</v>
      </c>
      <c r="AS165" s="174">
        <v>198400</v>
      </c>
      <c r="AT165" s="174"/>
      <c r="AU165" s="174"/>
      <c r="AV165" s="174">
        <v>164910</v>
      </c>
      <c r="AW165" s="174"/>
      <c r="AX165" s="174">
        <v>5850</v>
      </c>
      <c r="AY165" s="174">
        <v>5980</v>
      </c>
      <c r="AZ165" s="174">
        <v>82316</v>
      </c>
      <c r="BA165" s="174">
        <v>21000</v>
      </c>
      <c r="BB165" s="174"/>
      <c r="BC165" s="174">
        <v>49400</v>
      </c>
      <c r="BD165" s="174">
        <v>303600</v>
      </c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6">
        <v>325845</v>
      </c>
      <c r="BT165" s="174"/>
      <c r="BU165" s="174"/>
      <c r="BV165" s="176">
        <v>5000</v>
      </c>
      <c r="BW165" s="174">
        <v>1075000</v>
      </c>
      <c r="BX165" s="174"/>
      <c r="BY165" s="174"/>
      <c r="BZ165" s="174">
        <v>66175</v>
      </c>
      <c r="CA165" s="174">
        <v>10000</v>
      </c>
      <c r="CB165" s="174">
        <v>78108.75</v>
      </c>
      <c r="CC165" s="174">
        <v>262904.25</v>
      </c>
      <c r="CD165" s="174">
        <v>500000</v>
      </c>
      <c r="CE165" s="176"/>
      <c r="CF165" s="174"/>
      <c r="CG165" s="174">
        <v>34465</v>
      </c>
      <c r="CH165" s="174"/>
      <c r="CI165" s="176">
        <v>36910</v>
      </c>
      <c r="CJ165" s="174"/>
      <c r="CK165" s="174">
        <v>23390</v>
      </c>
      <c r="CL165" s="176">
        <v>10000</v>
      </c>
      <c r="CM165" s="174"/>
    </row>
    <row r="166" spans="1:91" ht="49.2">
      <c r="A166" s="111">
        <v>19</v>
      </c>
      <c r="B166" s="191" t="s">
        <v>874</v>
      </c>
      <c r="C166" s="133" t="s">
        <v>1234</v>
      </c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>
        <v>459500</v>
      </c>
      <c r="O166" s="174"/>
      <c r="P166" s="174"/>
      <c r="Q166" s="174">
        <v>3129000</v>
      </c>
      <c r="R166" s="174"/>
      <c r="S166" s="174">
        <v>449000</v>
      </c>
      <c r="T166" s="174">
        <v>1590000</v>
      </c>
      <c r="U166" s="174">
        <v>2378000</v>
      </c>
      <c r="V166" s="174"/>
      <c r="W166" s="174">
        <v>1420000</v>
      </c>
      <c r="X166" s="174"/>
      <c r="Y166" s="174"/>
      <c r="Z166" s="174"/>
      <c r="AA166" s="174"/>
      <c r="AB166" s="174"/>
      <c r="AC166" s="174"/>
      <c r="AD166" s="174"/>
      <c r="AE166" s="174">
        <v>999500</v>
      </c>
      <c r="AF166" s="174"/>
      <c r="AG166" s="174"/>
      <c r="AH166" s="174"/>
      <c r="AI166" s="174"/>
      <c r="AJ166" s="174"/>
      <c r="AK166" s="174"/>
      <c r="AL166" s="174"/>
      <c r="AM166" s="174"/>
      <c r="AN166" s="174"/>
      <c r="AO166" s="174"/>
      <c r="AP166" s="174"/>
      <c r="AQ166" s="174">
        <v>2499200</v>
      </c>
      <c r="AR166" s="174">
        <v>988000</v>
      </c>
      <c r="AS166" s="174"/>
      <c r="AT166" s="174"/>
      <c r="AU166" s="174"/>
      <c r="AV166" s="174">
        <v>1497000</v>
      </c>
      <c r="AW166" s="174">
        <v>9342900</v>
      </c>
      <c r="AX166" s="174"/>
      <c r="AY166" s="174"/>
      <c r="AZ166" s="174"/>
      <c r="BA166" s="174"/>
      <c r="BB166" s="174"/>
      <c r="BC166" s="174">
        <v>4235700</v>
      </c>
      <c r="BD166" s="174"/>
      <c r="BE166" s="174">
        <v>8405360</v>
      </c>
      <c r="BF166" s="174"/>
      <c r="BG166" s="174">
        <v>459700</v>
      </c>
      <c r="BH166" s="174"/>
      <c r="BI166" s="174"/>
      <c r="BJ166" s="174"/>
      <c r="BK166" s="174">
        <v>2149000</v>
      </c>
      <c r="BL166" s="174">
        <v>3924411.19</v>
      </c>
      <c r="BM166" s="174"/>
      <c r="BN166" s="174"/>
      <c r="BO166" s="174">
        <v>1595000</v>
      </c>
      <c r="BP166" s="174"/>
      <c r="BQ166" s="174"/>
      <c r="BR166" s="174"/>
      <c r="BS166" s="176"/>
      <c r="BT166" s="176">
        <v>1185000</v>
      </c>
      <c r="BU166" s="176"/>
      <c r="BV166" s="176"/>
      <c r="BW166" s="176"/>
      <c r="BX166" s="176"/>
      <c r="BY166" s="176">
        <v>70056720</v>
      </c>
      <c r="BZ166" s="176">
        <v>4678090</v>
      </c>
      <c r="CA166" s="176"/>
      <c r="CB166" s="176"/>
      <c r="CC166" s="176">
        <v>11235000</v>
      </c>
      <c r="CD166" s="176"/>
      <c r="CE166" s="176"/>
      <c r="CF166" s="176"/>
      <c r="CG166" s="176"/>
      <c r="CH166" s="176"/>
      <c r="CI166" s="176"/>
      <c r="CJ166" s="176"/>
      <c r="CK166" s="176"/>
      <c r="CL166" s="176"/>
      <c r="CM166" s="176"/>
    </row>
    <row r="167" spans="1:91" ht="49.2">
      <c r="A167" s="111">
        <v>19</v>
      </c>
      <c r="B167" s="191" t="s">
        <v>875</v>
      </c>
      <c r="C167" s="133" t="s">
        <v>1235</v>
      </c>
      <c r="D167" s="174">
        <v>2269255</v>
      </c>
      <c r="E167" s="174">
        <v>14625</v>
      </c>
      <c r="F167" s="174">
        <v>1926600</v>
      </c>
      <c r="G167" s="174">
        <v>2128746.48</v>
      </c>
      <c r="H167" s="174">
        <v>1175519</v>
      </c>
      <c r="I167" s="174">
        <v>2154294.6</v>
      </c>
      <c r="J167" s="174">
        <v>3665179</v>
      </c>
      <c r="K167" s="174">
        <v>3514798.42</v>
      </c>
      <c r="L167" s="174">
        <v>1906950</v>
      </c>
      <c r="M167" s="174">
        <v>727375</v>
      </c>
      <c r="N167" s="174">
        <v>4162850</v>
      </c>
      <c r="O167" s="174">
        <v>1025711</v>
      </c>
      <c r="P167" s="174"/>
      <c r="Q167" s="174">
        <v>1753376</v>
      </c>
      <c r="R167" s="174">
        <v>3746660.61</v>
      </c>
      <c r="S167" s="174">
        <v>2061975</v>
      </c>
      <c r="T167" s="174">
        <v>1668250</v>
      </c>
      <c r="U167" s="174">
        <v>1799075</v>
      </c>
      <c r="V167" s="174">
        <v>1561600</v>
      </c>
      <c r="W167" s="174">
        <v>966375</v>
      </c>
      <c r="X167" s="174"/>
      <c r="Y167" s="174">
        <v>700775</v>
      </c>
      <c r="Z167" s="174">
        <v>1174500</v>
      </c>
      <c r="AA167" s="174">
        <v>1118662</v>
      </c>
      <c r="AB167" s="174">
        <v>1099009</v>
      </c>
      <c r="AC167" s="174">
        <v>1036889.66</v>
      </c>
      <c r="AD167" s="174">
        <v>1510008</v>
      </c>
      <c r="AE167" s="174">
        <v>1943211</v>
      </c>
      <c r="AF167" s="174">
        <v>1033484</v>
      </c>
      <c r="AG167" s="174">
        <v>871791</v>
      </c>
      <c r="AH167" s="174">
        <v>1708825</v>
      </c>
      <c r="AI167" s="174">
        <v>3108938</v>
      </c>
      <c r="AJ167" s="174">
        <v>1328795</v>
      </c>
      <c r="AK167" s="174">
        <v>613856</v>
      </c>
      <c r="AL167" s="174"/>
      <c r="AM167" s="174">
        <v>1566164</v>
      </c>
      <c r="AN167" s="174">
        <v>1232565</v>
      </c>
      <c r="AO167" s="174">
        <v>3115023</v>
      </c>
      <c r="AP167" s="174">
        <v>2964176</v>
      </c>
      <c r="AQ167" s="174">
        <v>1461325</v>
      </c>
      <c r="AR167" s="174">
        <v>659429</v>
      </c>
      <c r="AS167" s="174">
        <v>200000</v>
      </c>
      <c r="AT167" s="174">
        <v>1304823.19</v>
      </c>
      <c r="AU167" s="174">
        <v>1384629.55</v>
      </c>
      <c r="AV167" s="174">
        <v>2337535</v>
      </c>
      <c r="AW167" s="174">
        <v>1328148</v>
      </c>
      <c r="AX167" s="174">
        <v>1059863</v>
      </c>
      <c r="AY167" s="174">
        <v>1529379.04</v>
      </c>
      <c r="AZ167" s="174">
        <v>1295466</v>
      </c>
      <c r="BA167" s="174">
        <v>1277543</v>
      </c>
      <c r="BB167" s="174">
        <v>254490</v>
      </c>
      <c r="BC167" s="174">
        <v>1245538.77</v>
      </c>
      <c r="BD167" s="174">
        <v>196300</v>
      </c>
      <c r="BE167" s="174">
        <v>4300312.0999999996</v>
      </c>
      <c r="BF167" s="174">
        <v>1329136.08</v>
      </c>
      <c r="BG167" s="174">
        <v>1379660</v>
      </c>
      <c r="BH167" s="174"/>
      <c r="BI167" s="174">
        <v>1056975</v>
      </c>
      <c r="BJ167" s="174">
        <v>1238950</v>
      </c>
      <c r="BK167" s="174">
        <v>1350150</v>
      </c>
      <c r="BL167" s="174">
        <v>1103925</v>
      </c>
      <c r="BM167" s="174"/>
      <c r="BN167" s="174">
        <v>1609975</v>
      </c>
      <c r="BO167" s="174">
        <v>1188007</v>
      </c>
      <c r="BP167" s="174">
        <v>2503435.1</v>
      </c>
      <c r="BQ167" s="174">
        <v>2261243.14</v>
      </c>
      <c r="BR167" s="174">
        <v>972979.42</v>
      </c>
      <c r="BS167" s="174"/>
      <c r="BT167" s="174">
        <v>1848817</v>
      </c>
      <c r="BU167" s="174">
        <v>2171874.81</v>
      </c>
      <c r="BV167" s="174">
        <v>69900</v>
      </c>
      <c r="BW167" s="174">
        <v>429284</v>
      </c>
      <c r="BX167" s="174">
        <v>1890900</v>
      </c>
      <c r="BY167" s="174">
        <v>5108999.3899999997</v>
      </c>
      <c r="BZ167" s="174">
        <v>1145856</v>
      </c>
      <c r="CA167" s="174">
        <v>1283725</v>
      </c>
      <c r="CB167" s="174">
        <v>1484098</v>
      </c>
      <c r="CC167" s="174">
        <v>1769294</v>
      </c>
      <c r="CD167" s="174">
        <v>4121910.71</v>
      </c>
      <c r="CE167" s="174">
        <v>2214631</v>
      </c>
      <c r="CF167" s="174">
        <v>3469595</v>
      </c>
      <c r="CG167" s="174">
        <v>983842</v>
      </c>
      <c r="CH167" s="174">
        <v>1237390</v>
      </c>
      <c r="CI167" s="174">
        <v>1337617</v>
      </c>
      <c r="CJ167" s="174">
        <v>1169047</v>
      </c>
      <c r="CK167" s="176">
        <v>3927043</v>
      </c>
      <c r="CL167" s="174">
        <v>1063600</v>
      </c>
      <c r="CM167" s="174">
        <v>929885</v>
      </c>
    </row>
    <row r="168" spans="1:91" ht="49.2">
      <c r="A168" s="111">
        <v>19</v>
      </c>
      <c r="B168" s="191" t="s">
        <v>876</v>
      </c>
      <c r="C168" s="133" t="s">
        <v>1236</v>
      </c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174"/>
      <c r="AD168" s="174"/>
      <c r="AE168" s="174"/>
      <c r="AF168" s="174"/>
      <c r="AG168" s="174"/>
      <c r="AH168" s="174"/>
      <c r="AI168" s="174"/>
      <c r="AJ168" s="174"/>
      <c r="AK168" s="174"/>
      <c r="AL168" s="174"/>
      <c r="AM168" s="174"/>
      <c r="AN168" s="174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>
        <v>26500</v>
      </c>
      <c r="BF168" s="174"/>
      <c r="BG168" s="174"/>
      <c r="BH168" s="174"/>
      <c r="BI168" s="174">
        <v>12706.65</v>
      </c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174"/>
      <c r="BV168" s="174"/>
      <c r="BW168" s="174"/>
      <c r="BX168" s="174"/>
      <c r="BY168" s="174"/>
      <c r="BZ168" s="174"/>
      <c r="CA168" s="174"/>
      <c r="CB168" s="174"/>
      <c r="CC168" s="174"/>
      <c r="CD168" s="174"/>
      <c r="CE168" s="174"/>
      <c r="CF168" s="174"/>
      <c r="CG168" s="174"/>
      <c r="CH168" s="174"/>
      <c r="CI168" s="174"/>
      <c r="CJ168" s="174"/>
      <c r="CK168" s="174"/>
      <c r="CL168" s="174"/>
      <c r="CM168" s="174"/>
    </row>
    <row r="169" spans="1:91" ht="49.2">
      <c r="A169" s="111">
        <v>19</v>
      </c>
      <c r="B169" s="191" t="s">
        <v>877</v>
      </c>
      <c r="C169" s="133" t="s">
        <v>1237</v>
      </c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  <c r="AA169" s="174"/>
      <c r="AB169" s="174"/>
      <c r="AC169" s="174"/>
      <c r="AD169" s="174">
        <v>40255.32</v>
      </c>
      <c r="AE169" s="174"/>
      <c r="AF169" s="174"/>
      <c r="AG169" s="174"/>
      <c r="AH169" s="174"/>
      <c r="AI169" s="174"/>
      <c r="AJ169" s="174"/>
      <c r="AK169" s="174"/>
      <c r="AL169" s="174"/>
      <c r="AM169" s="174"/>
      <c r="AN169" s="174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174"/>
      <c r="BV169" s="174"/>
      <c r="BW169" s="174"/>
      <c r="BX169" s="174"/>
      <c r="BY169" s="174"/>
      <c r="BZ169" s="174"/>
      <c r="CA169" s="174"/>
      <c r="CB169" s="174"/>
      <c r="CC169" s="174"/>
      <c r="CD169" s="174"/>
      <c r="CE169" s="174"/>
      <c r="CF169" s="174"/>
      <c r="CG169" s="174"/>
      <c r="CH169" s="174"/>
      <c r="CI169" s="174"/>
      <c r="CJ169" s="174"/>
      <c r="CK169" s="174"/>
      <c r="CL169" s="174"/>
      <c r="CM169" s="174"/>
    </row>
    <row r="170" spans="1:91" ht="49.2">
      <c r="A170" s="111">
        <v>19</v>
      </c>
      <c r="B170" s="191" t="s">
        <v>878</v>
      </c>
      <c r="C170" s="133" t="s">
        <v>1238</v>
      </c>
      <c r="D170" s="174"/>
      <c r="E170" s="174"/>
      <c r="F170" s="174"/>
      <c r="G170" s="174">
        <v>85190</v>
      </c>
      <c r="H170" s="174">
        <v>98590</v>
      </c>
      <c r="I170" s="174">
        <v>62390</v>
      </c>
      <c r="J170" s="174">
        <v>535495</v>
      </c>
      <c r="K170" s="174">
        <v>115880</v>
      </c>
      <c r="L170" s="174">
        <v>71690</v>
      </c>
      <c r="M170" s="174">
        <v>16000</v>
      </c>
      <c r="N170" s="174">
        <v>71060</v>
      </c>
      <c r="O170" s="174">
        <v>32175</v>
      </c>
      <c r="P170" s="174"/>
      <c r="Q170" s="174">
        <v>64961.25</v>
      </c>
      <c r="R170" s="174">
        <v>51029</v>
      </c>
      <c r="S170" s="174">
        <v>77706</v>
      </c>
      <c r="T170" s="174">
        <v>135154.5</v>
      </c>
      <c r="U170" s="174">
        <v>82648</v>
      </c>
      <c r="V170" s="174">
        <v>120871.5</v>
      </c>
      <c r="W170" s="174">
        <v>6300</v>
      </c>
      <c r="X170" s="174"/>
      <c r="Y170" s="174"/>
      <c r="Z170" s="174"/>
      <c r="AA170" s="174"/>
      <c r="AB170" s="174"/>
      <c r="AC170" s="174">
        <v>29800</v>
      </c>
      <c r="AD170" s="174">
        <v>39600</v>
      </c>
      <c r="AE170" s="174">
        <v>111537</v>
      </c>
      <c r="AF170" s="174">
        <v>50200</v>
      </c>
      <c r="AG170" s="174"/>
      <c r="AH170" s="174">
        <v>84732</v>
      </c>
      <c r="AI170" s="174">
        <v>83423</v>
      </c>
      <c r="AJ170" s="174">
        <v>52490</v>
      </c>
      <c r="AK170" s="174"/>
      <c r="AL170" s="174"/>
      <c r="AM170" s="174">
        <v>41810</v>
      </c>
      <c r="AN170" s="174">
        <v>87560</v>
      </c>
      <c r="AO170" s="174">
        <v>124020</v>
      </c>
      <c r="AP170" s="174"/>
      <c r="AQ170" s="174">
        <v>65190</v>
      </c>
      <c r="AR170" s="174">
        <v>69820</v>
      </c>
      <c r="AS170" s="174"/>
      <c r="AT170" s="174">
        <v>101337</v>
      </c>
      <c r="AU170" s="174">
        <v>158000</v>
      </c>
      <c r="AV170" s="174">
        <v>124196.5</v>
      </c>
      <c r="AW170" s="174">
        <v>21900</v>
      </c>
      <c r="AX170" s="174"/>
      <c r="AY170" s="174">
        <v>141290</v>
      </c>
      <c r="AZ170" s="174">
        <v>56450</v>
      </c>
      <c r="BA170" s="174">
        <v>4700</v>
      </c>
      <c r="BB170" s="174">
        <v>450375</v>
      </c>
      <c r="BC170" s="174"/>
      <c r="BD170" s="174"/>
      <c r="BE170" s="174">
        <v>421818</v>
      </c>
      <c r="BF170" s="174">
        <v>22850</v>
      </c>
      <c r="BG170" s="174">
        <v>90680</v>
      </c>
      <c r="BH170" s="174"/>
      <c r="BI170" s="174">
        <v>70220</v>
      </c>
      <c r="BJ170" s="174">
        <v>16320</v>
      </c>
      <c r="BK170" s="174">
        <v>27122</v>
      </c>
      <c r="BL170" s="174">
        <v>145840</v>
      </c>
      <c r="BM170" s="174"/>
      <c r="BN170" s="174">
        <v>124800</v>
      </c>
      <c r="BO170" s="174">
        <v>28210</v>
      </c>
      <c r="BP170" s="174">
        <v>176720</v>
      </c>
      <c r="BQ170" s="174">
        <v>139650</v>
      </c>
      <c r="BR170" s="174">
        <v>39080</v>
      </c>
      <c r="BS170" s="174"/>
      <c r="BT170" s="174">
        <v>28580</v>
      </c>
      <c r="BU170" s="174">
        <v>88799.75</v>
      </c>
      <c r="BV170" s="174"/>
      <c r="BW170" s="174">
        <v>71728</v>
      </c>
      <c r="BX170" s="174">
        <v>98683.75</v>
      </c>
      <c r="BY170" s="174">
        <v>281766.5</v>
      </c>
      <c r="BZ170" s="174">
        <v>10800</v>
      </c>
      <c r="CA170" s="174">
        <v>89428.25</v>
      </c>
      <c r="CB170" s="174">
        <v>45048</v>
      </c>
      <c r="CC170" s="174">
        <v>169632.5</v>
      </c>
      <c r="CD170" s="174">
        <v>80350</v>
      </c>
      <c r="CE170" s="174">
        <v>148465</v>
      </c>
      <c r="CF170" s="174">
        <v>1415998</v>
      </c>
      <c r="CG170" s="174">
        <v>58958</v>
      </c>
      <c r="CH170" s="174">
        <v>86820</v>
      </c>
      <c r="CI170" s="174">
        <v>73151.75</v>
      </c>
      <c r="CJ170" s="174">
        <v>101600</v>
      </c>
      <c r="CK170" s="174">
        <v>209093</v>
      </c>
      <c r="CL170" s="174">
        <v>21506.400000000001</v>
      </c>
      <c r="CM170" s="174">
        <v>26166</v>
      </c>
    </row>
    <row r="171" spans="1:91" ht="49.2">
      <c r="A171" s="111">
        <v>19</v>
      </c>
      <c r="B171" s="191" t="s">
        <v>879</v>
      </c>
      <c r="C171" s="133" t="s">
        <v>475</v>
      </c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  <c r="AE171" s="174"/>
      <c r="AF171" s="174"/>
      <c r="AG171" s="174"/>
      <c r="AH171" s="174"/>
      <c r="AI171" s="174"/>
      <c r="AJ171" s="174"/>
      <c r="AK171" s="174"/>
      <c r="AL171" s="174"/>
      <c r="AM171" s="174"/>
      <c r="AN171" s="174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174"/>
      <c r="BV171" s="174"/>
      <c r="BW171" s="174"/>
      <c r="BX171" s="174"/>
      <c r="BY171" s="174"/>
      <c r="BZ171" s="174"/>
      <c r="CA171" s="174"/>
      <c r="CB171" s="174"/>
      <c r="CC171" s="174"/>
      <c r="CD171" s="174"/>
      <c r="CE171" s="174"/>
      <c r="CF171" s="174"/>
      <c r="CG171" s="174"/>
      <c r="CH171" s="174"/>
      <c r="CI171" s="174"/>
      <c r="CJ171" s="174"/>
      <c r="CK171" s="174"/>
      <c r="CL171" s="174"/>
      <c r="CM171" s="174"/>
    </row>
    <row r="172" spans="1:91" ht="24.6">
      <c r="A172" s="111">
        <v>19</v>
      </c>
      <c r="B172" s="191" t="s">
        <v>880</v>
      </c>
      <c r="C172" s="133" t="s">
        <v>476</v>
      </c>
      <c r="D172" s="174">
        <v>838590</v>
      </c>
      <c r="E172" s="174">
        <v>154680</v>
      </c>
      <c r="F172" s="174">
        <v>251490</v>
      </c>
      <c r="G172" s="174">
        <v>198780</v>
      </c>
      <c r="H172" s="174">
        <v>74070</v>
      </c>
      <c r="I172" s="174">
        <v>192450</v>
      </c>
      <c r="J172" s="174">
        <v>210720</v>
      </c>
      <c r="K172" s="174">
        <v>264000</v>
      </c>
      <c r="L172" s="174">
        <v>187470</v>
      </c>
      <c r="M172" s="174">
        <v>168720</v>
      </c>
      <c r="N172" s="174">
        <v>418500</v>
      </c>
      <c r="O172" s="174">
        <v>67170</v>
      </c>
      <c r="P172" s="174">
        <v>491580</v>
      </c>
      <c r="Q172" s="174">
        <v>265410</v>
      </c>
      <c r="R172" s="174">
        <v>241020</v>
      </c>
      <c r="S172" s="174">
        <v>365190</v>
      </c>
      <c r="T172" s="174">
        <v>268710</v>
      </c>
      <c r="U172" s="174">
        <v>208890</v>
      </c>
      <c r="V172" s="174">
        <v>190830</v>
      </c>
      <c r="W172" s="174">
        <v>68370</v>
      </c>
      <c r="X172" s="174">
        <v>1006620</v>
      </c>
      <c r="Y172" s="174">
        <v>148530</v>
      </c>
      <c r="Z172" s="174">
        <v>275880</v>
      </c>
      <c r="AA172" s="174">
        <v>206100</v>
      </c>
      <c r="AB172" s="174">
        <v>66540</v>
      </c>
      <c r="AC172" s="174">
        <v>139980</v>
      </c>
      <c r="AD172" s="174">
        <v>97050</v>
      </c>
      <c r="AE172" s="174">
        <v>406170</v>
      </c>
      <c r="AF172" s="174">
        <v>97260</v>
      </c>
      <c r="AG172" s="174">
        <v>109740</v>
      </c>
      <c r="AH172" s="174">
        <v>138450</v>
      </c>
      <c r="AI172" s="174">
        <v>266250</v>
      </c>
      <c r="AJ172" s="174">
        <v>176400</v>
      </c>
      <c r="AK172" s="174">
        <v>108840</v>
      </c>
      <c r="AL172" s="174">
        <v>1354770</v>
      </c>
      <c r="AM172" s="174">
        <v>151170</v>
      </c>
      <c r="AN172" s="174">
        <v>58680</v>
      </c>
      <c r="AO172" s="174">
        <v>188790</v>
      </c>
      <c r="AP172" s="174">
        <v>262590</v>
      </c>
      <c r="AQ172" s="174">
        <v>166620</v>
      </c>
      <c r="AR172" s="174">
        <v>76200</v>
      </c>
      <c r="AS172" s="174"/>
      <c r="AT172" s="174">
        <v>179310</v>
      </c>
      <c r="AU172" s="174">
        <v>258180</v>
      </c>
      <c r="AV172" s="174">
        <v>268470</v>
      </c>
      <c r="AW172" s="174">
        <v>361830</v>
      </c>
      <c r="AX172" s="174">
        <v>118500</v>
      </c>
      <c r="AY172" s="174">
        <v>172020</v>
      </c>
      <c r="AZ172" s="174">
        <v>153600</v>
      </c>
      <c r="BA172" s="174">
        <v>156990</v>
      </c>
      <c r="BB172" s="174">
        <v>464490</v>
      </c>
      <c r="BC172" s="174">
        <v>121260</v>
      </c>
      <c r="BD172" s="174">
        <v>1142700</v>
      </c>
      <c r="BE172" s="174">
        <v>413460</v>
      </c>
      <c r="BF172" s="174">
        <v>161250</v>
      </c>
      <c r="BG172" s="174">
        <v>147570</v>
      </c>
      <c r="BH172" s="174">
        <v>739980</v>
      </c>
      <c r="BI172" s="174">
        <v>220980</v>
      </c>
      <c r="BJ172" s="174">
        <v>98280</v>
      </c>
      <c r="BK172" s="174">
        <v>185460</v>
      </c>
      <c r="BL172" s="174">
        <v>178230</v>
      </c>
      <c r="BM172" s="174">
        <v>294690</v>
      </c>
      <c r="BN172" s="174">
        <v>310110</v>
      </c>
      <c r="BO172" s="174">
        <v>209040</v>
      </c>
      <c r="BP172" s="174">
        <v>405120</v>
      </c>
      <c r="BQ172" s="174">
        <v>208290</v>
      </c>
      <c r="BR172" s="174">
        <v>171600</v>
      </c>
      <c r="BS172" s="174">
        <v>2263500</v>
      </c>
      <c r="BT172" s="174">
        <v>289230</v>
      </c>
      <c r="BU172" s="174">
        <v>279180</v>
      </c>
      <c r="BV172" s="174">
        <v>984210</v>
      </c>
      <c r="BW172" s="174">
        <v>40170</v>
      </c>
      <c r="BX172" s="174">
        <v>198300</v>
      </c>
      <c r="BY172" s="174">
        <v>485310</v>
      </c>
      <c r="BZ172" s="174">
        <v>94830</v>
      </c>
      <c r="CA172" s="174">
        <v>210270</v>
      </c>
      <c r="CB172" s="174">
        <v>123000</v>
      </c>
      <c r="CC172" s="174">
        <v>253260</v>
      </c>
      <c r="CD172" s="174">
        <v>421530</v>
      </c>
      <c r="CE172" s="174">
        <v>374610</v>
      </c>
      <c r="CF172" s="174">
        <v>463290</v>
      </c>
      <c r="CG172" s="174">
        <v>171300</v>
      </c>
      <c r="CH172" s="174">
        <v>150630</v>
      </c>
      <c r="CI172" s="174">
        <v>163230</v>
      </c>
      <c r="CJ172" s="174">
        <v>190230</v>
      </c>
      <c r="CK172" s="174">
        <v>450210</v>
      </c>
      <c r="CL172" s="174">
        <v>126870</v>
      </c>
      <c r="CM172" s="174">
        <v>152760</v>
      </c>
    </row>
    <row r="173" spans="1:91" ht="24.6">
      <c r="A173" s="111">
        <v>20</v>
      </c>
      <c r="B173" s="191" t="s">
        <v>881</v>
      </c>
      <c r="C173" s="133" t="s">
        <v>477</v>
      </c>
      <c r="D173" s="174">
        <v>133479633.95</v>
      </c>
      <c r="E173" s="174">
        <v>15864250</v>
      </c>
      <c r="F173" s="174">
        <v>40180749.030000001</v>
      </c>
      <c r="G173" s="174">
        <v>18993236.329999998</v>
      </c>
      <c r="H173" s="174">
        <v>16041833.199999999</v>
      </c>
      <c r="I173" s="174">
        <v>22101839.350000001</v>
      </c>
      <c r="J173" s="174">
        <v>28726181.289999999</v>
      </c>
      <c r="K173" s="174">
        <v>29177413.670000002</v>
      </c>
      <c r="L173" s="174">
        <v>17235531.940000001</v>
      </c>
      <c r="M173" s="174">
        <v>19077831.289999999</v>
      </c>
      <c r="N173" s="174">
        <v>39219340</v>
      </c>
      <c r="O173" s="174">
        <v>7091790</v>
      </c>
      <c r="P173" s="174">
        <v>57368063.630000003</v>
      </c>
      <c r="Q173" s="174">
        <v>17095600</v>
      </c>
      <c r="R173" s="174">
        <v>17634135.48</v>
      </c>
      <c r="S173" s="174">
        <v>24352330</v>
      </c>
      <c r="T173" s="174">
        <v>18053250</v>
      </c>
      <c r="U173" s="174">
        <v>15831866.130000001</v>
      </c>
      <c r="V173" s="174">
        <v>16060600</v>
      </c>
      <c r="W173" s="174">
        <v>10114856.66</v>
      </c>
      <c r="X173" s="174">
        <v>160678229.77000001</v>
      </c>
      <c r="Y173" s="174">
        <v>12145350</v>
      </c>
      <c r="Z173" s="174">
        <v>20219479.030000001</v>
      </c>
      <c r="AA173" s="174">
        <v>16090509.35</v>
      </c>
      <c r="AB173" s="174">
        <v>10506238.07</v>
      </c>
      <c r="AC173" s="174">
        <v>12242750.32</v>
      </c>
      <c r="AD173" s="174">
        <v>14571170</v>
      </c>
      <c r="AE173" s="174">
        <v>41688918.710000001</v>
      </c>
      <c r="AF173" s="174">
        <v>16594650.32</v>
      </c>
      <c r="AG173" s="174">
        <v>14010175.810000001</v>
      </c>
      <c r="AH173" s="174">
        <v>16268210.32</v>
      </c>
      <c r="AI173" s="174">
        <v>28153606.48</v>
      </c>
      <c r="AJ173" s="174">
        <v>12924292.58</v>
      </c>
      <c r="AK173" s="174">
        <v>11083346.77</v>
      </c>
      <c r="AL173" s="174">
        <v>247679821.93000001</v>
      </c>
      <c r="AM173" s="174">
        <v>17268322.329999998</v>
      </c>
      <c r="AN173" s="174">
        <v>14513323.23</v>
      </c>
      <c r="AO173" s="174">
        <v>29116902.390000001</v>
      </c>
      <c r="AP173" s="174">
        <v>29297305.059999999</v>
      </c>
      <c r="AQ173" s="174">
        <v>17601765.510000002</v>
      </c>
      <c r="AR173" s="174">
        <v>8592760</v>
      </c>
      <c r="AS173" s="174">
        <v>53244750</v>
      </c>
      <c r="AT173" s="174">
        <v>15095970</v>
      </c>
      <c r="AU173" s="174">
        <v>23813439.219999999</v>
      </c>
      <c r="AV173" s="174">
        <v>32533492.579999998</v>
      </c>
      <c r="AW173" s="174">
        <v>17208570</v>
      </c>
      <c r="AX173" s="174">
        <v>12117859.640000001</v>
      </c>
      <c r="AY173" s="174">
        <v>19737127.120000001</v>
      </c>
      <c r="AZ173" s="174">
        <v>15498580</v>
      </c>
      <c r="BA173" s="174">
        <v>12396150</v>
      </c>
      <c r="BB173" s="174">
        <v>73475395.760000005</v>
      </c>
      <c r="BC173" s="174">
        <v>14505049.68</v>
      </c>
      <c r="BD173" s="174">
        <v>135270828.71000001</v>
      </c>
      <c r="BE173" s="174">
        <v>41500818</v>
      </c>
      <c r="BF173" s="174">
        <v>15861556.33</v>
      </c>
      <c r="BG173" s="174">
        <v>16010710</v>
      </c>
      <c r="BH173" s="174">
        <v>80068402.519999996</v>
      </c>
      <c r="BI173" s="174">
        <v>10978508.869999999</v>
      </c>
      <c r="BJ173" s="174">
        <v>8046330</v>
      </c>
      <c r="BK173" s="174">
        <v>9838281.2899999991</v>
      </c>
      <c r="BL173" s="174">
        <v>9267684.5700000003</v>
      </c>
      <c r="BM173" s="174">
        <v>102318854.59</v>
      </c>
      <c r="BN173" s="174">
        <v>26028677</v>
      </c>
      <c r="BO173" s="174">
        <v>21201670</v>
      </c>
      <c r="BP173" s="174">
        <v>30246953.329999998</v>
      </c>
      <c r="BQ173" s="174">
        <v>20652376</v>
      </c>
      <c r="BR173" s="174">
        <v>14922710.33</v>
      </c>
      <c r="BS173" s="176">
        <v>382939676.06999999</v>
      </c>
      <c r="BT173" s="176">
        <v>21405033.329999998</v>
      </c>
      <c r="BU173" s="176">
        <v>21097386.760000002</v>
      </c>
      <c r="BV173" s="176">
        <v>70775376.159999996</v>
      </c>
      <c r="BW173" s="176">
        <v>6649170</v>
      </c>
      <c r="BX173" s="176">
        <v>18385173.289999999</v>
      </c>
      <c r="BY173" s="176">
        <v>41873382.600000001</v>
      </c>
      <c r="BZ173" s="174">
        <v>12199490</v>
      </c>
      <c r="CA173" s="176">
        <v>14281934.52</v>
      </c>
      <c r="CB173" s="176">
        <v>17448340</v>
      </c>
      <c r="CC173" s="176">
        <v>21530820</v>
      </c>
      <c r="CD173" s="176">
        <v>40349009.25</v>
      </c>
      <c r="CE173" s="176">
        <v>23389725.350000001</v>
      </c>
      <c r="CF173" s="176">
        <v>32543185.329999998</v>
      </c>
      <c r="CG173" s="174">
        <v>11761790</v>
      </c>
      <c r="CH173" s="176">
        <v>13549065</v>
      </c>
      <c r="CI173" s="176">
        <v>10342052.859999999</v>
      </c>
      <c r="CJ173" s="176">
        <v>12830830</v>
      </c>
      <c r="CK173" s="176">
        <v>37284945.350000001</v>
      </c>
      <c r="CL173" s="174">
        <v>9307280</v>
      </c>
      <c r="CM173" s="176">
        <v>7265502.9000000004</v>
      </c>
    </row>
    <row r="174" spans="1:91" ht="24.6">
      <c r="A174" s="111">
        <v>20</v>
      </c>
      <c r="B174" s="191" t="s">
        <v>882</v>
      </c>
      <c r="C174" s="133" t="s">
        <v>478</v>
      </c>
      <c r="D174" s="174">
        <v>7754016.7699999996</v>
      </c>
      <c r="E174" s="174">
        <v>762150</v>
      </c>
      <c r="F174" s="174">
        <v>1256600</v>
      </c>
      <c r="G174" s="174">
        <v>619016.77</v>
      </c>
      <c r="H174" s="174">
        <v>216230</v>
      </c>
      <c r="I174" s="174"/>
      <c r="J174" s="174">
        <v>529290</v>
      </c>
      <c r="K174" s="174">
        <v>619320</v>
      </c>
      <c r="L174" s="174">
        <v>749500</v>
      </c>
      <c r="M174" s="174">
        <v>324040</v>
      </c>
      <c r="N174" s="174">
        <v>1238794.52</v>
      </c>
      <c r="O174" s="174">
        <v>235160</v>
      </c>
      <c r="P174" s="174">
        <v>12974192.09</v>
      </c>
      <c r="Q174" s="174">
        <v>1006200</v>
      </c>
      <c r="R174" s="174">
        <v>1077780</v>
      </c>
      <c r="S174" s="174">
        <v>5744274.5199999996</v>
      </c>
      <c r="T174" s="174">
        <v>477340</v>
      </c>
      <c r="U174" s="174">
        <v>300290</v>
      </c>
      <c r="V174" s="174">
        <v>362820</v>
      </c>
      <c r="W174" s="174">
        <v>365700</v>
      </c>
      <c r="X174" s="174">
        <v>5853780</v>
      </c>
      <c r="Y174" s="174">
        <v>636720</v>
      </c>
      <c r="Z174" s="174">
        <v>523140</v>
      </c>
      <c r="AA174" s="174">
        <v>530100</v>
      </c>
      <c r="AB174" s="174">
        <v>769920</v>
      </c>
      <c r="AC174" s="174">
        <v>592937.42000000004</v>
      </c>
      <c r="AD174" s="174">
        <v>717280</v>
      </c>
      <c r="AE174" s="174">
        <v>3094210</v>
      </c>
      <c r="AF174" s="174">
        <v>687000</v>
      </c>
      <c r="AG174" s="174">
        <v>326323.87</v>
      </c>
      <c r="AH174" s="174">
        <v>287740</v>
      </c>
      <c r="AI174" s="174">
        <v>1373050</v>
      </c>
      <c r="AJ174" s="174">
        <v>1108260</v>
      </c>
      <c r="AK174" s="174">
        <v>868140</v>
      </c>
      <c r="AL174" s="174">
        <v>13889340</v>
      </c>
      <c r="AM174" s="174">
        <v>818680</v>
      </c>
      <c r="AN174" s="174">
        <v>529260</v>
      </c>
      <c r="AO174" s="174">
        <v>1748720</v>
      </c>
      <c r="AP174" s="174">
        <v>614220</v>
      </c>
      <c r="AQ174" s="174">
        <v>889920</v>
      </c>
      <c r="AR174" s="174">
        <v>700050</v>
      </c>
      <c r="AS174" s="174">
        <v>1479450</v>
      </c>
      <c r="AT174" s="174">
        <v>1043520</v>
      </c>
      <c r="AU174" s="174">
        <v>1368120</v>
      </c>
      <c r="AV174" s="174">
        <v>1491300</v>
      </c>
      <c r="AW174" s="174">
        <v>647720</v>
      </c>
      <c r="AX174" s="174">
        <v>463580</v>
      </c>
      <c r="AY174" s="174">
        <v>891300</v>
      </c>
      <c r="AZ174" s="174">
        <v>1017668.34</v>
      </c>
      <c r="BA174" s="174">
        <v>892290</v>
      </c>
      <c r="BB174" s="174">
        <v>2111550</v>
      </c>
      <c r="BC174" s="174">
        <v>658250</v>
      </c>
      <c r="BD174" s="174">
        <v>8753518.2799999993</v>
      </c>
      <c r="BE174" s="174">
        <v>846137.99</v>
      </c>
      <c r="BF174" s="174">
        <v>777110</v>
      </c>
      <c r="BG174" s="174">
        <v>344680</v>
      </c>
      <c r="BH174" s="174">
        <v>1930870</v>
      </c>
      <c r="BI174" s="174">
        <v>713550</v>
      </c>
      <c r="BJ174" s="174">
        <v>338400</v>
      </c>
      <c r="BK174" s="174">
        <v>600360</v>
      </c>
      <c r="BL174" s="174">
        <v>609900</v>
      </c>
      <c r="BM174" s="174">
        <v>5016160</v>
      </c>
      <c r="BN174" s="174">
        <v>1732400</v>
      </c>
      <c r="BO174" s="174">
        <v>1075030</v>
      </c>
      <c r="BP174" s="174">
        <v>1233300</v>
      </c>
      <c r="BQ174" s="174">
        <v>986547.87</v>
      </c>
      <c r="BR174" s="174">
        <v>591600</v>
      </c>
      <c r="BS174" s="176">
        <v>12833038.039999999</v>
      </c>
      <c r="BT174" s="174">
        <v>1230144.19</v>
      </c>
      <c r="BU174" s="174">
        <v>2150140</v>
      </c>
      <c r="BV174" s="174">
        <v>2083040</v>
      </c>
      <c r="BW174" s="174"/>
      <c r="BX174" s="174">
        <v>1961340</v>
      </c>
      <c r="BY174" s="174">
        <v>2607290</v>
      </c>
      <c r="BZ174" s="174">
        <v>625690</v>
      </c>
      <c r="CA174" s="174">
        <v>367640</v>
      </c>
      <c r="CB174" s="174">
        <v>1204620</v>
      </c>
      <c r="CC174" s="174">
        <v>1624270</v>
      </c>
      <c r="CD174" s="174">
        <v>1034080</v>
      </c>
      <c r="CE174" s="174">
        <v>1056190</v>
      </c>
      <c r="CF174" s="174">
        <v>1707314.19</v>
      </c>
      <c r="CG174" s="174">
        <v>324820</v>
      </c>
      <c r="CH174" s="174">
        <v>774350</v>
      </c>
      <c r="CI174" s="174">
        <v>702730</v>
      </c>
      <c r="CJ174" s="174">
        <v>1081250</v>
      </c>
      <c r="CK174" s="174">
        <v>1760700</v>
      </c>
      <c r="CL174" s="174">
        <v>390010</v>
      </c>
      <c r="CM174" s="174">
        <v>798290</v>
      </c>
    </row>
    <row r="175" spans="1:91" ht="24.6">
      <c r="A175" s="111">
        <v>20</v>
      </c>
      <c r="B175" s="191" t="s">
        <v>883</v>
      </c>
      <c r="C175" s="133" t="s">
        <v>1239</v>
      </c>
      <c r="D175" s="174">
        <v>50000</v>
      </c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>
        <v>60000</v>
      </c>
      <c r="Q175" s="174"/>
      <c r="R175" s="174"/>
      <c r="S175" s="174"/>
      <c r="T175" s="174"/>
      <c r="U175" s="174"/>
      <c r="V175" s="174"/>
      <c r="W175" s="174"/>
      <c r="X175" s="174">
        <v>60000</v>
      </c>
      <c r="Y175" s="174"/>
      <c r="Z175" s="174"/>
      <c r="AA175" s="174"/>
      <c r="AB175" s="174"/>
      <c r="AC175" s="174"/>
      <c r="AD175" s="174"/>
      <c r="AE175" s="174"/>
      <c r="AF175" s="174"/>
      <c r="AG175" s="174"/>
      <c r="AH175" s="174"/>
      <c r="AI175" s="174"/>
      <c r="AJ175" s="174"/>
      <c r="AK175" s="174"/>
      <c r="AL175" s="174">
        <v>60000</v>
      </c>
      <c r="AM175" s="174"/>
      <c r="AN175" s="174"/>
      <c r="AO175" s="174"/>
      <c r="AP175" s="174"/>
      <c r="AQ175" s="174"/>
      <c r="AR175" s="174"/>
      <c r="AS175" s="174">
        <v>60000</v>
      </c>
      <c r="AT175" s="174"/>
      <c r="AU175" s="174"/>
      <c r="AV175" s="174"/>
      <c r="AW175" s="174"/>
      <c r="AX175" s="174"/>
      <c r="AY175" s="174"/>
      <c r="AZ175" s="174"/>
      <c r="BA175" s="174"/>
      <c r="BB175" s="174">
        <v>60000</v>
      </c>
      <c r="BC175" s="174"/>
      <c r="BD175" s="174">
        <v>60000</v>
      </c>
      <c r="BE175" s="174"/>
      <c r="BF175" s="174"/>
      <c r="BG175" s="174"/>
      <c r="BH175" s="174">
        <v>60000</v>
      </c>
      <c r="BI175" s="174"/>
      <c r="BJ175" s="174"/>
      <c r="BK175" s="174"/>
      <c r="BL175" s="174"/>
      <c r="BM175" s="174">
        <v>50000</v>
      </c>
      <c r="BN175" s="174"/>
      <c r="BO175" s="174"/>
      <c r="BP175" s="174"/>
      <c r="BQ175" s="174"/>
      <c r="BR175" s="174"/>
      <c r="BS175" s="176">
        <v>50000</v>
      </c>
      <c r="BT175" s="176"/>
      <c r="BU175" s="176"/>
      <c r="BV175" s="176">
        <v>60000</v>
      </c>
      <c r="BW175" s="174"/>
      <c r="BX175" s="176"/>
      <c r="BY175" s="176"/>
      <c r="BZ175" s="176"/>
      <c r="CA175" s="176"/>
      <c r="CB175" s="176"/>
      <c r="CC175" s="176"/>
      <c r="CD175" s="176"/>
      <c r="CE175" s="176"/>
      <c r="CF175" s="176"/>
      <c r="CG175" s="176"/>
      <c r="CH175" s="176"/>
      <c r="CI175" s="176"/>
      <c r="CJ175" s="176"/>
      <c r="CK175" s="176"/>
      <c r="CL175" s="174"/>
      <c r="CM175" s="174"/>
    </row>
    <row r="176" spans="1:91" ht="24.6">
      <c r="A176" s="111">
        <v>20</v>
      </c>
      <c r="B176" s="191" t="s">
        <v>884</v>
      </c>
      <c r="C176" s="133" t="s">
        <v>479</v>
      </c>
      <c r="D176" s="174">
        <v>10128503.800000001</v>
      </c>
      <c r="E176" s="174">
        <v>940348.39</v>
      </c>
      <c r="F176" s="174">
        <v>731667.74</v>
      </c>
      <c r="G176" s="174">
        <v>941500</v>
      </c>
      <c r="H176" s="174">
        <v>997500</v>
      </c>
      <c r="I176" s="174">
        <v>1466683.33</v>
      </c>
      <c r="J176" s="174">
        <v>2154663.98</v>
      </c>
      <c r="K176" s="174">
        <v>1875620.64</v>
      </c>
      <c r="L176" s="174">
        <v>890400</v>
      </c>
      <c r="M176" s="174">
        <v>1004500</v>
      </c>
      <c r="N176" s="174">
        <v>2260074.2000000002</v>
      </c>
      <c r="O176" s="174">
        <v>395500</v>
      </c>
      <c r="P176" s="174">
        <v>4961338.18</v>
      </c>
      <c r="Q176" s="174">
        <v>1187493.55</v>
      </c>
      <c r="R176" s="174">
        <v>1092812.8999999999</v>
      </c>
      <c r="S176" s="174">
        <v>1984966.67</v>
      </c>
      <c r="T176" s="174">
        <v>999554.84</v>
      </c>
      <c r="U176" s="174">
        <v>945620.96</v>
      </c>
      <c r="V176" s="174">
        <v>994700</v>
      </c>
      <c r="W176" s="174">
        <v>664300</v>
      </c>
      <c r="X176" s="174">
        <v>10453695.279999999</v>
      </c>
      <c r="Y176" s="174">
        <v>635600</v>
      </c>
      <c r="Z176" s="174">
        <v>1132035.48</v>
      </c>
      <c r="AA176" s="174">
        <v>848317.2</v>
      </c>
      <c r="AB176" s="174">
        <v>602000</v>
      </c>
      <c r="AC176" s="174">
        <v>667813.55000000005</v>
      </c>
      <c r="AD176" s="174">
        <v>901957.52</v>
      </c>
      <c r="AE176" s="174">
        <v>2487445.16</v>
      </c>
      <c r="AF176" s="174">
        <v>847293.55</v>
      </c>
      <c r="AG176" s="174">
        <v>877009.68</v>
      </c>
      <c r="AH176" s="174">
        <v>853300</v>
      </c>
      <c r="AI176" s="174">
        <v>1752100</v>
      </c>
      <c r="AJ176" s="174">
        <v>762202.58</v>
      </c>
      <c r="AK176" s="174">
        <v>614600</v>
      </c>
      <c r="AL176" s="174">
        <v>17092360.649999999</v>
      </c>
      <c r="AM176" s="174">
        <v>917700</v>
      </c>
      <c r="AN176" s="174">
        <v>653551.61</v>
      </c>
      <c r="AO176" s="174">
        <v>1743180.65</v>
      </c>
      <c r="AP176" s="174">
        <v>1848800</v>
      </c>
      <c r="AQ176" s="174">
        <v>950645.16</v>
      </c>
      <c r="AR176" s="174">
        <v>483840</v>
      </c>
      <c r="AS176" s="174">
        <v>3943476.78</v>
      </c>
      <c r="AT176" s="174">
        <v>806896.77</v>
      </c>
      <c r="AU176" s="174">
        <v>1489739.25</v>
      </c>
      <c r="AV176" s="174">
        <v>2057322.58</v>
      </c>
      <c r="AW176" s="174">
        <v>972533.33</v>
      </c>
      <c r="AX176" s="174">
        <v>666625.81000000006</v>
      </c>
      <c r="AY176" s="174">
        <v>1164393.55</v>
      </c>
      <c r="AZ176" s="174">
        <v>952630</v>
      </c>
      <c r="BA176" s="174">
        <v>741254.84</v>
      </c>
      <c r="BB176" s="174">
        <v>5341373.34</v>
      </c>
      <c r="BC176" s="174">
        <v>860302.26</v>
      </c>
      <c r="BD176" s="174">
        <v>9176134.8399999999</v>
      </c>
      <c r="BE176" s="174">
        <v>2444763.5499999998</v>
      </c>
      <c r="BF176" s="174">
        <v>858230.87</v>
      </c>
      <c r="BG176" s="174">
        <v>806610</v>
      </c>
      <c r="BH176" s="174">
        <v>5186909.03</v>
      </c>
      <c r="BI176" s="174">
        <v>738793.55</v>
      </c>
      <c r="BJ176" s="174">
        <v>563229.03</v>
      </c>
      <c r="BK176" s="174">
        <v>590100</v>
      </c>
      <c r="BL176" s="174">
        <v>678529.57</v>
      </c>
      <c r="BM176" s="174">
        <v>7891433.2199999997</v>
      </c>
      <c r="BN176" s="174">
        <v>1542281.39</v>
      </c>
      <c r="BO176" s="174">
        <v>1060138.71</v>
      </c>
      <c r="BP176" s="174">
        <v>1867692.74</v>
      </c>
      <c r="BQ176" s="174">
        <v>1285218.82</v>
      </c>
      <c r="BR176" s="174">
        <v>765766.13</v>
      </c>
      <c r="BS176" s="174">
        <v>26113234.780000001</v>
      </c>
      <c r="BT176" s="174">
        <v>1216719.3600000001</v>
      </c>
      <c r="BU176" s="174">
        <v>1313900</v>
      </c>
      <c r="BV176" s="176">
        <v>5176865.04</v>
      </c>
      <c r="BW176" s="174">
        <v>245000</v>
      </c>
      <c r="BX176" s="174">
        <v>328200</v>
      </c>
      <c r="BY176" s="174">
        <v>2977352.9</v>
      </c>
      <c r="BZ176" s="174">
        <v>1077211.3</v>
      </c>
      <c r="CA176" s="174">
        <v>767200</v>
      </c>
      <c r="CB176" s="174">
        <v>1124877.42</v>
      </c>
      <c r="CC176" s="174">
        <v>1115976.8799999999</v>
      </c>
      <c r="CD176" s="174">
        <v>2599348.4</v>
      </c>
      <c r="CE176" s="174">
        <v>1446900</v>
      </c>
      <c r="CF176" s="174">
        <v>2214498.92</v>
      </c>
      <c r="CG176" s="174">
        <v>684306.45</v>
      </c>
      <c r="CH176" s="174">
        <v>702730</v>
      </c>
      <c r="CI176" s="174">
        <v>549266.67000000004</v>
      </c>
      <c r="CJ176" s="174">
        <v>891928.71</v>
      </c>
      <c r="CK176" s="174">
        <v>2551551.62</v>
      </c>
      <c r="CL176" s="174">
        <v>702728.49</v>
      </c>
      <c r="CM176" s="174">
        <v>441338.71</v>
      </c>
    </row>
    <row r="177" spans="1:91" ht="24.6">
      <c r="A177" s="111">
        <v>20</v>
      </c>
      <c r="B177" s="191" t="s">
        <v>885</v>
      </c>
      <c r="C177" s="112" t="s">
        <v>1240</v>
      </c>
      <c r="D177" s="174">
        <v>564262.81000000006</v>
      </c>
      <c r="E177" s="174">
        <v>119090</v>
      </c>
      <c r="F177" s="174">
        <v>59400</v>
      </c>
      <c r="G177" s="174">
        <v>59400</v>
      </c>
      <c r="H177" s="174"/>
      <c r="I177" s="174"/>
      <c r="J177" s="174">
        <v>59400</v>
      </c>
      <c r="K177" s="174">
        <v>59400</v>
      </c>
      <c r="L177" s="174"/>
      <c r="M177" s="174"/>
      <c r="N177" s="174">
        <v>169896.77</v>
      </c>
      <c r="O177" s="174"/>
      <c r="P177" s="174">
        <v>178200</v>
      </c>
      <c r="Q177" s="174"/>
      <c r="R177" s="174"/>
      <c r="S177" s="174">
        <v>59400</v>
      </c>
      <c r="T177" s="174">
        <v>59400</v>
      </c>
      <c r="U177" s="174"/>
      <c r="V177" s="174">
        <v>59400</v>
      </c>
      <c r="W177" s="174"/>
      <c r="X177" s="174">
        <v>258358.06</v>
      </c>
      <c r="Y177" s="174">
        <v>59400</v>
      </c>
      <c r="Z177" s="174">
        <v>31122.58</v>
      </c>
      <c r="AA177" s="174">
        <v>58500</v>
      </c>
      <c r="AB177" s="174"/>
      <c r="AC177" s="174">
        <v>118800</v>
      </c>
      <c r="AD177" s="174">
        <v>59400</v>
      </c>
      <c r="AE177" s="174">
        <v>59400</v>
      </c>
      <c r="AF177" s="174">
        <v>59400</v>
      </c>
      <c r="AG177" s="174"/>
      <c r="AH177" s="174">
        <v>59400</v>
      </c>
      <c r="AI177" s="174">
        <v>59400</v>
      </c>
      <c r="AJ177" s="174">
        <v>158802.57999999999</v>
      </c>
      <c r="AK177" s="174"/>
      <c r="AL177" s="174">
        <v>937230</v>
      </c>
      <c r="AM177" s="174"/>
      <c r="AN177" s="174">
        <v>59400</v>
      </c>
      <c r="AO177" s="174">
        <v>59400</v>
      </c>
      <c r="AP177" s="174">
        <v>59400</v>
      </c>
      <c r="AQ177" s="174">
        <v>59400</v>
      </c>
      <c r="AR177" s="174"/>
      <c r="AS177" s="174">
        <v>118800</v>
      </c>
      <c r="AT177" s="174"/>
      <c r="AU177" s="174">
        <v>59400</v>
      </c>
      <c r="AV177" s="174">
        <v>118800</v>
      </c>
      <c r="AW177" s="174">
        <v>59400</v>
      </c>
      <c r="AX177" s="174"/>
      <c r="AY177" s="174">
        <v>305049.46000000002</v>
      </c>
      <c r="AZ177" s="174">
        <v>59400</v>
      </c>
      <c r="BA177" s="174"/>
      <c r="BB177" s="174">
        <v>237600</v>
      </c>
      <c r="BC177" s="174"/>
      <c r="BD177" s="174">
        <v>315600</v>
      </c>
      <c r="BE177" s="174">
        <v>59400</v>
      </c>
      <c r="BF177" s="174"/>
      <c r="BG177" s="174">
        <v>79560</v>
      </c>
      <c r="BH177" s="174">
        <v>293274</v>
      </c>
      <c r="BI177" s="174">
        <v>49500</v>
      </c>
      <c r="BJ177" s="174"/>
      <c r="BK177" s="174"/>
      <c r="BL177" s="174">
        <v>118800</v>
      </c>
      <c r="BM177" s="174">
        <v>217800</v>
      </c>
      <c r="BN177" s="174"/>
      <c r="BO177" s="174"/>
      <c r="BP177" s="174">
        <v>59400</v>
      </c>
      <c r="BQ177" s="174"/>
      <c r="BR177" s="174"/>
      <c r="BS177" s="174">
        <v>1831120</v>
      </c>
      <c r="BT177" s="174"/>
      <c r="BU177" s="174">
        <v>190800</v>
      </c>
      <c r="BV177" s="174">
        <v>118800</v>
      </c>
      <c r="BW177" s="174"/>
      <c r="BX177" s="174">
        <v>71300</v>
      </c>
      <c r="BY177" s="174">
        <v>19375.7</v>
      </c>
      <c r="BZ177" s="174">
        <v>59400</v>
      </c>
      <c r="CA177" s="174">
        <v>118800</v>
      </c>
      <c r="CB177" s="174">
        <v>59400</v>
      </c>
      <c r="CC177" s="174">
        <v>59400</v>
      </c>
      <c r="CD177" s="174">
        <v>237600</v>
      </c>
      <c r="CE177" s="174">
        <v>131787.1</v>
      </c>
      <c r="CF177" s="174">
        <v>59400</v>
      </c>
      <c r="CG177" s="174"/>
      <c r="CH177" s="174">
        <v>39600</v>
      </c>
      <c r="CI177" s="174"/>
      <c r="CJ177" s="174"/>
      <c r="CK177" s="174">
        <v>59400</v>
      </c>
      <c r="CL177" s="174">
        <v>19800</v>
      </c>
      <c r="CM177" s="174">
        <v>59400</v>
      </c>
    </row>
    <row r="178" spans="1:91" ht="24.6">
      <c r="A178" s="111">
        <v>20</v>
      </c>
      <c r="B178" s="191" t="s">
        <v>886</v>
      </c>
      <c r="C178" s="112" t="s">
        <v>480</v>
      </c>
      <c r="D178" s="174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>
        <v>52420</v>
      </c>
      <c r="O178" s="174"/>
      <c r="P178" s="174">
        <v>369920</v>
      </c>
      <c r="Q178" s="174"/>
      <c r="R178" s="174"/>
      <c r="S178" s="174"/>
      <c r="T178" s="174"/>
      <c r="U178" s="174"/>
      <c r="V178" s="174"/>
      <c r="W178" s="174">
        <v>79430</v>
      </c>
      <c r="X178" s="174">
        <v>300000</v>
      </c>
      <c r="Y178" s="174">
        <v>23580</v>
      </c>
      <c r="Z178" s="174"/>
      <c r="AA178" s="174">
        <v>202990</v>
      </c>
      <c r="AB178" s="174">
        <v>840</v>
      </c>
      <c r="AC178" s="174">
        <v>126620</v>
      </c>
      <c r="AD178" s="174"/>
      <c r="AE178" s="174">
        <v>550046.25</v>
      </c>
      <c r="AF178" s="174">
        <v>59530</v>
      </c>
      <c r="AG178" s="174">
        <v>326326.25</v>
      </c>
      <c r="AH178" s="174"/>
      <c r="AI178" s="174">
        <v>122255</v>
      </c>
      <c r="AJ178" s="174">
        <v>217300</v>
      </c>
      <c r="AK178" s="174">
        <v>293260</v>
      </c>
      <c r="AL178" s="174">
        <v>8734054.5999999996</v>
      </c>
      <c r="AM178" s="174"/>
      <c r="AN178" s="174"/>
      <c r="AO178" s="174">
        <v>621780</v>
      </c>
      <c r="AP178" s="174"/>
      <c r="AQ178" s="174">
        <v>148900</v>
      </c>
      <c r="AR178" s="174"/>
      <c r="AS178" s="174"/>
      <c r="AT178" s="174"/>
      <c r="AU178" s="174"/>
      <c r="AV178" s="174">
        <v>230410</v>
      </c>
      <c r="AW178" s="174"/>
      <c r="AX178" s="174"/>
      <c r="AY178" s="174"/>
      <c r="AZ178" s="174"/>
      <c r="BA178" s="174"/>
      <c r="BB178" s="174">
        <v>604268.5</v>
      </c>
      <c r="BC178" s="174"/>
      <c r="BD178" s="174"/>
      <c r="BE178" s="174"/>
      <c r="BF178" s="174"/>
      <c r="BG178" s="174"/>
      <c r="BH178" s="174">
        <v>157550</v>
      </c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>
        <v>67420</v>
      </c>
      <c r="BU178" s="174"/>
      <c r="BV178" s="174"/>
      <c r="BW178" s="174"/>
      <c r="BX178" s="174"/>
      <c r="BY178" s="174"/>
      <c r="BZ178" s="174"/>
      <c r="CA178" s="174">
        <v>94980</v>
      </c>
      <c r="CB178" s="174">
        <v>144588.75</v>
      </c>
      <c r="CC178" s="174"/>
      <c r="CD178" s="174"/>
      <c r="CE178" s="174"/>
      <c r="CF178" s="174">
        <v>387625</v>
      </c>
      <c r="CG178" s="174"/>
      <c r="CH178" s="174"/>
      <c r="CI178" s="174"/>
      <c r="CJ178" s="174"/>
      <c r="CK178" s="174"/>
      <c r="CL178" s="174">
        <v>55380</v>
      </c>
      <c r="CM178" s="174"/>
    </row>
    <row r="179" spans="1:91" ht="49.2">
      <c r="A179" s="111">
        <v>20</v>
      </c>
      <c r="B179" s="191" t="s">
        <v>887</v>
      </c>
      <c r="C179" s="112" t="s">
        <v>481</v>
      </c>
      <c r="D179" s="174">
        <v>60750.06</v>
      </c>
      <c r="E179" s="174"/>
      <c r="F179" s="174">
        <v>61922.23</v>
      </c>
      <c r="G179" s="174">
        <v>61104.04</v>
      </c>
      <c r="H179" s="174"/>
      <c r="I179" s="174">
        <v>102274</v>
      </c>
      <c r="J179" s="174">
        <v>15526.16</v>
      </c>
      <c r="K179" s="174"/>
      <c r="L179" s="174">
        <v>28629.06</v>
      </c>
      <c r="M179" s="174"/>
      <c r="N179" s="174">
        <v>121038.98</v>
      </c>
      <c r="O179" s="174"/>
      <c r="P179" s="174">
        <v>83402.039999999994</v>
      </c>
      <c r="Q179" s="174">
        <v>6866.72</v>
      </c>
      <c r="R179" s="174"/>
      <c r="S179" s="174">
        <v>14354.64</v>
      </c>
      <c r="T179" s="174">
        <v>26223.3</v>
      </c>
      <c r="U179" s="174"/>
      <c r="V179" s="174">
        <v>166.4</v>
      </c>
      <c r="W179" s="174">
        <v>12075.96</v>
      </c>
      <c r="X179" s="174">
        <v>397950.25</v>
      </c>
      <c r="Y179" s="174">
        <v>40329</v>
      </c>
      <c r="Z179" s="174">
        <v>46807.74</v>
      </c>
      <c r="AA179" s="174">
        <v>5919.6</v>
      </c>
      <c r="AB179" s="174">
        <v>16083.3</v>
      </c>
      <c r="AC179" s="174">
        <v>34168.26</v>
      </c>
      <c r="AD179" s="174">
        <v>31566.2</v>
      </c>
      <c r="AE179" s="174">
        <v>82494.28</v>
      </c>
      <c r="AF179" s="174">
        <v>55859.519999999997</v>
      </c>
      <c r="AG179" s="174"/>
      <c r="AH179" s="174">
        <v>5149.5600000000004</v>
      </c>
      <c r="AI179" s="174">
        <v>51214.2</v>
      </c>
      <c r="AJ179" s="174"/>
      <c r="AK179" s="174">
        <v>2973.05</v>
      </c>
      <c r="AL179" s="174">
        <v>600100.98</v>
      </c>
      <c r="AM179" s="174">
        <v>11839.2</v>
      </c>
      <c r="AN179" s="174">
        <v>20206.2</v>
      </c>
      <c r="AO179" s="174">
        <v>51077.64</v>
      </c>
      <c r="AP179" s="174">
        <v>78949.679999999993</v>
      </c>
      <c r="AQ179" s="174">
        <v>53433.4</v>
      </c>
      <c r="AR179" s="174"/>
      <c r="AS179" s="174">
        <v>63980.82</v>
      </c>
      <c r="AT179" s="174"/>
      <c r="AU179" s="174">
        <v>20919.66</v>
      </c>
      <c r="AV179" s="174">
        <v>76816.08</v>
      </c>
      <c r="AW179" s="174">
        <v>23994</v>
      </c>
      <c r="AX179" s="174">
        <v>12082.98</v>
      </c>
      <c r="AY179" s="174">
        <v>48512.5</v>
      </c>
      <c r="AZ179" s="174">
        <v>4376.3999999999996</v>
      </c>
      <c r="BA179" s="174">
        <v>8534.7000000000007</v>
      </c>
      <c r="BB179" s="174">
        <v>161481.78</v>
      </c>
      <c r="BC179" s="174">
        <v>8789.27</v>
      </c>
      <c r="BD179" s="174">
        <v>324121.17</v>
      </c>
      <c r="BE179" s="174">
        <v>139280.63</v>
      </c>
      <c r="BF179" s="174">
        <v>22546.080000000002</v>
      </c>
      <c r="BG179" s="174">
        <v>19255.37</v>
      </c>
      <c r="BH179" s="174">
        <v>60986.91</v>
      </c>
      <c r="BI179" s="174">
        <v>25504.400000000001</v>
      </c>
      <c r="BJ179" s="174">
        <v>31944.720000000001</v>
      </c>
      <c r="BK179" s="174"/>
      <c r="BL179" s="174">
        <v>2336.34</v>
      </c>
      <c r="BM179" s="174">
        <v>218851.53</v>
      </c>
      <c r="BN179" s="174">
        <v>36512.239999999998</v>
      </c>
      <c r="BO179" s="174">
        <v>16849.14</v>
      </c>
      <c r="BP179" s="174">
        <v>25697.54</v>
      </c>
      <c r="BQ179" s="174">
        <v>11839.2</v>
      </c>
      <c r="BR179" s="174"/>
      <c r="BS179" s="176">
        <v>1265828.6599999999</v>
      </c>
      <c r="BT179" s="176">
        <v>24706.34</v>
      </c>
      <c r="BU179" s="176">
        <v>12369.06</v>
      </c>
      <c r="BV179" s="176">
        <v>224575.25</v>
      </c>
      <c r="BW179" s="176"/>
      <c r="BX179" s="176"/>
      <c r="BY179" s="176">
        <v>92750.92</v>
      </c>
      <c r="BZ179" s="176"/>
      <c r="CA179" s="176"/>
      <c r="CB179" s="176">
        <v>39731.1</v>
      </c>
      <c r="CC179" s="176">
        <v>43251.15</v>
      </c>
      <c r="CD179" s="176">
        <v>38378.76</v>
      </c>
      <c r="CE179" s="176">
        <v>16327.92</v>
      </c>
      <c r="CF179" s="176">
        <v>36885.43</v>
      </c>
      <c r="CG179" s="176">
        <v>26640.66</v>
      </c>
      <c r="CH179" s="176"/>
      <c r="CI179" s="176"/>
      <c r="CJ179" s="176">
        <v>27797.46</v>
      </c>
      <c r="CK179" s="176">
        <v>13446.6</v>
      </c>
      <c r="CL179" s="176">
        <v>11247.22</v>
      </c>
      <c r="CM179" s="176"/>
    </row>
    <row r="180" spans="1:91" ht="49.2">
      <c r="A180" s="111">
        <v>20</v>
      </c>
      <c r="B180" s="191" t="s">
        <v>888</v>
      </c>
      <c r="C180" s="112" t="s">
        <v>482</v>
      </c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>
        <v>6322</v>
      </c>
      <c r="O180" s="174"/>
      <c r="P180" s="174"/>
      <c r="Q180" s="174"/>
      <c r="R180" s="174"/>
      <c r="S180" s="174"/>
      <c r="T180" s="174">
        <v>1364.4</v>
      </c>
      <c r="U180" s="174"/>
      <c r="V180" s="174"/>
      <c r="W180" s="174"/>
      <c r="X180" s="174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>
        <v>10641.9</v>
      </c>
      <c r="AK180" s="174">
        <v>12975.36</v>
      </c>
      <c r="AL180" s="174"/>
      <c r="AM180" s="174"/>
      <c r="AN180" s="174"/>
      <c r="AO180" s="174"/>
      <c r="AP180" s="174"/>
      <c r="AQ180" s="174"/>
      <c r="AR180" s="174"/>
      <c r="AS180" s="174"/>
      <c r="AT180" s="174"/>
      <c r="AU180" s="174"/>
      <c r="AV180" s="174">
        <v>1264.4000000000001</v>
      </c>
      <c r="AW180" s="174"/>
      <c r="AX180" s="174"/>
      <c r="AY180" s="174"/>
      <c r="AZ180" s="174">
        <v>4917</v>
      </c>
      <c r="BA180" s="174"/>
      <c r="BB180" s="174"/>
      <c r="BC180" s="174">
        <v>7841.05</v>
      </c>
      <c r="BD180" s="174">
        <v>68028</v>
      </c>
      <c r="BE180" s="174"/>
      <c r="BF180" s="174"/>
      <c r="BG180" s="174"/>
      <c r="BH180" s="174"/>
      <c r="BI180" s="174"/>
      <c r="BJ180" s="174"/>
      <c r="BK180" s="174"/>
      <c r="BL180" s="174"/>
      <c r="BM180" s="174">
        <v>39940.949999999997</v>
      </c>
      <c r="BN180" s="174"/>
      <c r="BO180" s="174"/>
      <c r="BP180" s="174"/>
      <c r="BQ180" s="174"/>
      <c r="BR180" s="174"/>
      <c r="BS180" s="176">
        <v>105533.4</v>
      </c>
      <c r="BT180" s="176">
        <v>2680.52</v>
      </c>
      <c r="BU180" s="176"/>
      <c r="BV180" s="176"/>
      <c r="BW180" s="176"/>
      <c r="BX180" s="176"/>
      <c r="BY180" s="176">
        <v>5015.5200000000004</v>
      </c>
      <c r="BZ180" s="176">
        <v>41488.559999999998</v>
      </c>
      <c r="CA180" s="176"/>
      <c r="CB180" s="176"/>
      <c r="CC180" s="176"/>
      <c r="CD180" s="176">
        <v>13129.2</v>
      </c>
      <c r="CE180" s="176"/>
      <c r="CF180" s="176"/>
      <c r="CG180" s="176"/>
      <c r="CH180" s="176"/>
      <c r="CI180" s="176"/>
      <c r="CJ180" s="176"/>
      <c r="CK180" s="176"/>
      <c r="CL180" s="176"/>
      <c r="CM180" s="176"/>
    </row>
    <row r="181" spans="1:91" ht="49.2">
      <c r="A181" s="111">
        <v>20</v>
      </c>
      <c r="B181" s="191" t="s">
        <v>889</v>
      </c>
      <c r="C181" s="112" t="s">
        <v>483</v>
      </c>
      <c r="D181" s="174"/>
      <c r="E181" s="174"/>
      <c r="F181" s="174"/>
      <c r="G181" s="174">
        <v>10731.9</v>
      </c>
      <c r="H181" s="174">
        <v>8186.4</v>
      </c>
      <c r="I181" s="174">
        <v>8186.4</v>
      </c>
      <c r="J181" s="174">
        <v>15412.71</v>
      </c>
      <c r="K181" s="174"/>
      <c r="L181" s="174">
        <v>10232.4</v>
      </c>
      <c r="M181" s="174"/>
      <c r="N181" s="174"/>
      <c r="O181" s="174"/>
      <c r="P181" s="174">
        <v>6822</v>
      </c>
      <c r="Q181" s="174"/>
      <c r="R181" s="174"/>
      <c r="S181" s="174"/>
      <c r="T181" s="174"/>
      <c r="U181" s="174">
        <v>11761.3</v>
      </c>
      <c r="V181" s="174">
        <v>4093.2</v>
      </c>
      <c r="W181" s="174"/>
      <c r="X181" s="174"/>
      <c r="Y181" s="174"/>
      <c r="Z181" s="174"/>
      <c r="AA181" s="174"/>
      <c r="AB181" s="174"/>
      <c r="AC181" s="174"/>
      <c r="AD181" s="174">
        <v>8186.4</v>
      </c>
      <c r="AE181" s="174"/>
      <c r="AF181" s="174"/>
      <c r="AG181" s="174"/>
      <c r="AH181" s="174">
        <v>2574.7800000000002</v>
      </c>
      <c r="AI181" s="174"/>
      <c r="AJ181" s="174"/>
      <c r="AK181" s="174"/>
      <c r="AL181" s="174"/>
      <c r="AM181" s="174">
        <v>6160.8</v>
      </c>
      <c r="AN181" s="174">
        <v>18482.400000000001</v>
      </c>
      <c r="AO181" s="174"/>
      <c r="AP181" s="174"/>
      <c r="AQ181" s="174"/>
      <c r="AR181" s="174"/>
      <c r="AS181" s="174"/>
      <c r="AT181" s="174">
        <v>34320.120000000003</v>
      </c>
      <c r="AU181" s="174"/>
      <c r="AV181" s="174">
        <v>5042.3999999999996</v>
      </c>
      <c r="AW181" s="174"/>
      <c r="AX181" s="174"/>
      <c r="AY181" s="174"/>
      <c r="AZ181" s="174"/>
      <c r="BA181" s="174"/>
      <c r="BB181" s="174"/>
      <c r="BC181" s="174"/>
      <c r="BD181" s="174">
        <v>12321.6</v>
      </c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>
        <v>6160.8</v>
      </c>
      <c r="BR181" s="174"/>
      <c r="BS181" s="176"/>
      <c r="BT181" s="176"/>
      <c r="BU181" s="176"/>
      <c r="BV181" s="176"/>
      <c r="BW181" s="174"/>
      <c r="BX181" s="176"/>
      <c r="BY181" s="176">
        <v>17007.86</v>
      </c>
      <c r="BZ181" s="176">
        <v>3080.4</v>
      </c>
      <c r="CA181" s="176"/>
      <c r="CB181" s="176"/>
      <c r="CC181" s="176"/>
      <c r="CD181" s="176"/>
      <c r="CE181" s="176"/>
      <c r="CF181" s="176"/>
      <c r="CG181" s="176"/>
      <c r="CH181" s="176"/>
      <c r="CI181" s="176"/>
      <c r="CJ181" s="176"/>
      <c r="CK181" s="176">
        <v>6822</v>
      </c>
      <c r="CL181" s="174"/>
      <c r="CM181" s="174"/>
    </row>
    <row r="182" spans="1:91" ht="49.2">
      <c r="A182" s="111">
        <v>20</v>
      </c>
      <c r="B182" s="191" t="s">
        <v>890</v>
      </c>
      <c r="C182" s="112" t="s">
        <v>484</v>
      </c>
      <c r="D182" s="174"/>
      <c r="E182" s="174"/>
      <c r="F182" s="174">
        <v>11650.8</v>
      </c>
      <c r="G182" s="174"/>
      <c r="H182" s="174">
        <v>2728.8</v>
      </c>
      <c r="I182" s="174"/>
      <c r="J182" s="174"/>
      <c r="K182" s="174"/>
      <c r="L182" s="174"/>
      <c r="M182" s="174"/>
      <c r="N182" s="174"/>
      <c r="O182" s="174"/>
      <c r="P182" s="174">
        <v>9550.7999999999993</v>
      </c>
      <c r="Q182" s="174"/>
      <c r="R182" s="174"/>
      <c r="S182" s="174"/>
      <c r="T182" s="174">
        <v>1364.4</v>
      </c>
      <c r="U182" s="174"/>
      <c r="V182" s="174"/>
      <c r="W182" s="174"/>
      <c r="X182" s="174"/>
      <c r="Y182" s="174">
        <v>12279.6</v>
      </c>
      <c r="Z182" s="174"/>
      <c r="AA182" s="174"/>
      <c r="AB182" s="174">
        <v>8186.4</v>
      </c>
      <c r="AC182" s="174"/>
      <c r="AD182" s="174"/>
      <c r="AE182" s="174"/>
      <c r="AF182" s="174"/>
      <c r="AG182" s="174"/>
      <c r="AH182" s="174">
        <v>14347.2</v>
      </c>
      <c r="AI182" s="174"/>
      <c r="AJ182" s="174"/>
      <c r="AK182" s="174"/>
      <c r="AL182" s="174">
        <v>10084.799999999999</v>
      </c>
      <c r="AM182" s="174"/>
      <c r="AN182" s="174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>
        <v>5457.6</v>
      </c>
      <c r="BA182" s="174"/>
      <c r="BB182" s="174"/>
      <c r="BC182" s="174"/>
      <c r="BD182" s="174"/>
      <c r="BE182" s="174"/>
      <c r="BF182" s="174"/>
      <c r="BG182" s="174"/>
      <c r="BH182" s="174">
        <v>4093.2</v>
      </c>
      <c r="BI182" s="174"/>
      <c r="BJ182" s="174"/>
      <c r="BK182" s="174"/>
      <c r="BL182" s="174"/>
      <c r="BM182" s="174">
        <v>12279.6</v>
      </c>
      <c r="BN182" s="174"/>
      <c r="BO182" s="174"/>
      <c r="BP182" s="174"/>
      <c r="BQ182" s="174"/>
      <c r="BR182" s="174"/>
      <c r="BS182" s="174">
        <v>14565</v>
      </c>
      <c r="BT182" s="174"/>
      <c r="BU182" s="176"/>
      <c r="BV182" s="176"/>
      <c r="BW182" s="176"/>
      <c r="BX182" s="176"/>
      <c r="BY182" s="176">
        <v>2959.8</v>
      </c>
      <c r="BZ182" s="176"/>
      <c r="CA182" s="176"/>
      <c r="CB182" s="176"/>
      <c r="CC182" s="176"/>
      <c r="CD182" s="176"/>
      <c r="CE182" s="176"/>
      <c r="CF182" s="176"/>
      <c r="CG182" s="176"/>
      <c r="CH182" s="176">
        <v>8186.4</v>
      </c>
      <c r="CI182" s="176"/>
      <c r="CJ182" s="176"/>
      <c r="CK182" s="176"/>
      <c r="CL182" s="176"/>
      <c r="CM182" s="176"/>
    </row>
    <row r="183" spans="1:91" ht="24.6">
      <c r="A183" s="111">
        <v>20</v>
      </c>
      <c r="B183" s="191" t="s">
        <v>891</v>
      </c>
      <c r="C183" s="112" t="s">
        <v>485</v>
      </c>
      <c r="D183" s="174">
        <v>61580</v>
      </c>
      <c r="E183" s="174">
        <v>204660</v>
      </c>
      <c r="F183" s="174">
        <v>1004640</v>
      </c>
      <c r="G183" s="174">
        <v>781980</v>
      </c>
      <c r="H183" s="174">
        <v>495050</v>
      </c>
      <c r="I183" s="174">
        <v>399360</v>
      </c>
      <c r="J183" s="174">
        <v>600600</v>
      </c>
      <c r="K183" s="174">
        <v>891960</v>
      </c>
      <c r="L183" s="174">
        <v>624060</v>
      </c>
      <c r="M183" s="174">
        <v>780675.6</v>
      </c>
      <c r="N183" s="174">
        <v>222780</v>
      </c>
      <c r="O183" s="174"/>
      <c r="P183" s="174">
        <v>372881.34</v>
      </c>
      <c r="Q183" s="174">
        <v>211320</v>
      </c>
      <c r="R183" s="174">
        <v>580680</v>
      </c>
      <c r="S183" s="174">
        <v>382740</v>
      </c>
      <c r="T183" s="174">
        <v>800160</v>
      </c>
      <c r="U183" s="174">
        <v>540900</v>
      </c>
      <c r="V183" s="174">
        <v>570720</v>
      </c>
      <c r="W183" s="174">
        <v>1006020</v>
      </c>
      <c r="X183" s="174">
        <v>349620</v>
      </c>
      <c r="Y183" s="174">
        <v>69360</v>
      </c>
      <c r="Z183" s="174"/>
      <c r="AA183" s="174">
        <v>351360</v>
      </c>
      <c r="AB183" s="174"/>
      <c r="AC183" s="174">
        <v>373230</v>
      </c>
      <c r="AD183" s="174">
        <v>844320</v>
      </c>
      <c r="AE183" s="174">
        <v>1624680</v>
      </c>
      <c r="AF183" s="174">
        <v>352740</v>
      </c>
      <c r="AG183" s="174">
        <v>412580</v>
      </c>
      <c r="AH183" s="174"/>
      <c r="AI183" s="174">
        <v>178080</v>
      </c>
      <c r="AJ183" s="174">
        <v>359400</v>
      </c>
      <c r="AK183" s="174"/>
      <c r="AL183" s="174">
        <v>541180</v>
      </c>
      <c r="AM183" s="174">
        <v>530280</v>
      </c>
      <c r="AN183" s="174">
        <v>656840.67000000004</v>
      </c>
      <c r="AO183" s="174">
        <v>238121.33</v>
      </c>
      <c r="AP183" s="174"/>
      <c r="AQ183" s="174">
        <v>376236</v>
      </c>
      <c r="AR183" s="174">
        <v>600660</v>
      </c>
      <c r="AS183" s="174">
        <v>211320</v>
      </c>
      <c r="AT183" s="174">
        <v>833520</v>
      </c>
      <c r="AU183" s="174"/>
      <c r="AV183" s="174">
        <v>723480</v>
      </c>
      <c r="AW183" s="174">
        <v>198063.67</v>
      </c>
      <c r="AX183" s="174">
        <v>399476.66</v>
      </c>
      <c r="AY183" s="174">
        <v>1281720</v>
      </c>
      <c r="AZ183" s="174">
        <v>423360</v>
      </c>
      <c r="BA183" s="174">
        <v>171360</v>
      </c>
      <c r="BB183" s="174">
        <v>214560</v>
      </c>
      <c r="BC183" s="174"/>
      <c r="BD183" s="174">
        <v>2746615.16</v>
      </c>
      <c r="BE183" s="174">
        <v>407750</v>
      </c>
      <c r="BF183" s="174">
        <v>201360</v>
      </c>
      <c r="BG183" s="174">
        <v>399360</v>
      </c>
      <c r="BH183" s="174">
        <v>389400</v>
      </c>
      <c r="BI183" s="174"/>
      <c r="BJ183" s="174"/>
      <c r="BK183" s="174"/>
      <c r="BL183" s="174"/>
      <c r="BM183" s="174">
        <v>776880</v>
      </c>
      <c r="BN183" s="174">
        <v>382740</v>
      </c>
      <c r="BO183" s="174">
        <v>379320</v>
      </c>
      <c r="BP183" s="174"/>
      <c r="BQ183" s="174">
        <v>154020</v>
      </c>
      <c r="BR183" s="174"/>
      <c r="BS183" s="176">
        <v>580680</v>
      </c>
      <c r="BT183" s="176">
        <v>425340</v>
      </c>
      <c r="BU183" s="176"/>
      <c r="BV183" s="176">
        <v>554220</v>
      </c>
      <c r="BW183" s="176"/>
      <c r="BX183" s="176">
        <v>601800</v>
      </c>
      <c r="BY183" s="176">
        <v>174660</v>
      </c>
      <c r="BZ183" s="176">
        <v>523380</v>
      </c>
      <c r="CA183" s="176"/>
      <c r="CB183" s="176">
        <v>362880</v>
      </c>
      <c r="CC183" s="176">
        <v>409320</v>
      </c>
      <c r="CD183" s="176"/>
      <c r="CE183" s="176">
        <v>1068300</v>
      </c>
      <c r="CF183" s="176">
        <v>106731.29</v>
      </c>
      <c r="CG183" s="176"/>
      <c r="CH183" s="176">
        <v>412560</v>
      </c>
      <c r="CI183" s="174">
        <v>204720</v>
      </c>
      <c r="CJ183" s="176"/>
      <c r="CK183" s="176">
        <v>0</v>
      </c>
      <c r="CL183" s="176"/>
      <c r="CM183" s="176"/>
    </row>
    <row r="184" spans="1:91" ht="24.6">
      <c r="A184" s="111">
        <v>20</v>
      </c>
      <c r="B184" s="191" t="s">
        <v>892</v>
      </c>
      <c r="C184" s="112" t="s">
        <v>486</v>
      </c>
      <c r="D184" s="174">
        <v>123160</v>
      </c>
      <c r="E184" s="174"/>
      <c r="F184" s="174">
        <v>249660</v>
      </c>
      <c r="G184" s="174"/>
      <c r="H184" s="174"/>
      <c r="I184" s="174"/>
      <c r="J184" s="174"/>
      <c r="K184" s="174"/>
      <c r="L184" s="174">
        <v>604020</v>
      </c>
      <c r="M184" s="174">
        <v>836600</v>
      </c>
      <c r="N184" s="174"/>
      <c r="O184" s="174"/>
      <c r="P184" s="174">
        <v>604020</v>
      </c>
      <c r="Q184" s="174">
        <v>797760</v>
      </c>
      <c r="R184" s="174"/>
      <c r="S184" s="174">
        <v>201360</v>
      </c>
      <c r="T184" s="174">
        <v>206024.4</v>
      </c>
      <c r="U184" s="174">
        <v>784560</v>
      </c>
      <c r="V184" s="174">
        <v>1033020</v>
      </c>
      <c r="W184" s="174">
        <v>174660</v>
      </c>
      <c r="X184" s="174">
        <v>204660</v>
      </c>
      <c r="Y184" s="174">
        <v>204660</v>
      </c>
      <c r="Z184" s="174"/>
      <c r="AA184" s="174">
        <v>724680</v>
      </c>
      <c r="AB184" s="174">
        <v>408220</v>
      </c>
      <c r="AC184" s="174">
        <v>414630</v>
      </c>
      <c r="AD184" s="174"/>
      <c r="AE184" s="174"/>
      <c r="AF184" s="174"/>
      <c r="AG184" s="174"/>
      <c r="AH184" s="174">
        <v>764700</v>
      </c>
      <c r="AI184" s="174"/>
      <c r="AJ184" s="174">
        <v>762060</v>
      </c>
      <c r="AK184" s="174"/>
      <c r="AL184" s="174">
        <v>1057460</v>
      </c>
      <c r="AM184" s="174">
        <v>201360</v>
      </c>
      <c r="AN184" s="174">
        <v>230640</v>
      </c>
      <c r="AO184" s="174"/>
      <c r="AP184" s="174">
        <v>386880</v>
      </c>
      <c r="AQ184" s="174"/>
      <c r="AR184" s="174">
        <v>181320</v>
      </c>
      <c r="AS184" s="174"/>
      <c r="AT184" s="174">
        <v>362737.33</v>
      </c>
      <c r="AU184" s="174">
        <v>185760</v>
      </c>
      <c r="AV184" s="174"/>
      <c r="AW184" s="174"/>
      <c r="AX184" s="174"/>
      <c r="AY184" s="174"/>
      <c r="AZ184" s="174">
        <v>994080</v>
      </c>
      <c r="BA184" s="174">
        <v>406020</v>
      </c>
      <c r="BB184" s="174">
        <v>425880</v>
      </c>
      <c r="BC184" s="174"/>
      <c r="BD184" s="174">
        <v>2340</v>
      </c>
      <c r="BE184" s="174">
        <v>186920</v>
      </c>
      <c r="BF184" s="174">
        <v>174660</v>
      </c>
      <c r="BG184" s="174">
        <v>198000</v>
      </c>
      <c r="BH184" s="174">
        <v>376020</v>
      </c>
      <c r="BI184" s="174"/>
      <c r="BJ184" s="174"/>
      <c r="BK184" s="174"/>
      <c r="BL184" s="174"/>
      <c r="BM184" s="174">
        <v>2026897</v>
      </c>
      <c r="BN184" s="174"/>
      <c r="BO184" s="174"/>
      <c r="BP184" s="174">
        <v>234300</v>
      </c>
      <c r="BQ184" s="174">
        <v>580800</v>
      </c>
      <c r="BR184" s="174"/>
      <c r="BS184" s="174">
        <v>1151670</v>
      </c>
      <c r="BT184" s="174"/>
      <c r="BU184" s="174"/>
      <c r="BV184" s="174"/>
      <c r="BW184" s="174"/>
      <c r="BX184" s="174"/>
      <c r="BY184" s="174"/>
      <c r="BZ184" s="174">
        <v>424140</v>
      </c>
      <c r="CA184" s="174"/>
      <c r="CB184" s="174">
        <v>208080</v>
      </c>
      <c r="CC184" s="174"/>
      <c r="CD184" s="174"/>
      <c r="CE184" s="174"/>
      <c r="CF184" s="174"/>
      <c r="CG184" s="174"/>
      <c r="CH184" s="174">
        <v>204660</v>
      </c>
      <c r="CI184" s="174">
        <v>167220</v>
      </c>
      <c r="CJ184" s="174">
        <v>168180</v>
      </c>
      <c r="CK184" s="174">
        <v>399360</v>
      </c>
      <c r="CL184" s="174"/>
      <c r="CM184" s="174"/>
    </row>
    <row r="185" spans="1:91" ht="24.6">
      <c r="A185" s="111">
        <v>21</v>
      </c>
      <c r="B185" s="191" t="s">
        <v>893</v>
      </c>
      <c r="C185" s="112" t="s">
        <v>487</v>
      </c>
      <c r="D185" s="174">
        <v>9799355.7400000002</v>
      </c>
      <c r="E185" s="174">
        <v>1674402</v>
      </c>
      <c r="F185" s="174">
        <v>1565440</v>
      </c>
      <c r="G185" s="174">
        <v>2332660</v>
      </c>
      <c r="H185" s="174">
        <v>2448652</v>
      </c>
      <c r="I185" s="174">
        <v>1606446.46</v>
      </c>
      <c r="J185" s="174">
        <v>2409240</v>
      </c>
      <c r="K185" s="174">
        <v>6119160.8799999999</v>
      </c>
      <c r="L185" s="174">
        <v>1354432.9</v>
      </c>
      <c r="M185" s="174">
        <v>4295308.12</v>
      </c>
      <c r="N185" s="174">
        <v>7112834</v>
      </c>
      <c r="O185" s="174">
        <v>1284850</v>
      </c>
      <c r="P185" s="174">
        <v>6623104.3200000003</v>
      </c>
      <c r="Q185" s="174">
        <v>671028.44999999995</v>
      </c>
      <c r="R185" s="174">
        <v>763890.68</v>
      </c>
      <c r="S185" s="174">
        <v>187990</v>
      </c>
      <c r="T185" s="174">
        <v>201860</v>
      </c>
      <c r="U185" s="174">
        <v>184465</v>
      </c>
      <c r="V185" s="174">
        <v>349103</v>
      </c>
      <c r="W185" s="174">
        <v>589540</v>
      </c>
      <c r="X185" s="174">
        <v>13454471.66</v>
      </c>
      <c r="Y185" s="174">
        <v>2070431.77</v>
      </c>
      <c r="Z185" s="174">
        <v>4448758.5</v>
      </c>
      <c r="AA185" s="174">
        <v>1888945</v>
      </c>
      <c r="AB185" s="174">
        <v>1219386</v>
      </c>
      <c r="AC185" s="174">
        <v>1656870.13</v>
      </c>
      <c r="AD185" s="174">
        <v>1830165</v>
      </c>
      <c r="AE185" s="174">
        <v>5635417</v>
      </c>
      <c r="AF185" s="174">
        <v>2149659.0699999998</v>
      </c>
      <c r="AG185" s="174">
        <v>2565923</v>
      </c>
      <c r="AH185" s="174">
        <v>1005329.35</v>
      </c>
      <c r="AI185" s="174">
        <v>2736455</v>
      </c>
      <c r="AJ185" s="174">
        <v>2060340</v>
      </c>
      <c r="AK185" s="174">
        <v>985300.69</v>
      </c>
      <c r="AL185" s="174">
        <v>22954920.969999999</v>
      </c>
      <c r="AM185" s="174">
        <v>2329833.54</v>
      </c>
      <c r="AN185" s="174">
        <v>1016677</v>
      </c>
      <c r="AO185" s="174">
        <v>1935195.13</v>
      </c>
      <c r="AP185" s="174">
        <v>7698431.5599999996</v>
      </c>
      <c r="AQ185" s="174">
        <v>2901792.93</v>
      </c>
      <c r="AR185" s="174">
        <v>601160</v>
      </c>
      <c r="AS185" s="174">
        <v>17542589.899999999</v>
      </c>
      <c r="AT185" s="174">
        <v>950589</v>
      </c>
      <c r="AU185" s="174">
        <v>4075438.83</v>
      </c>
      <c r="AV185" s="174">
        <v>2812944</v>
      </c>
      <c r="AW185" s="174">
        <v>1916665.25</v>
      </c>
      <c r="AX185" s="174">
        <v>1311930</v>
      </c>
      <c r="AY185" s="174">
        <v>778661.07</v>
      </c>
      <c r="AZ185" s="174">
        <v>2443534.19</v>
      </c>
      <c r="BA185" s="174">
        <v>1890224</v>
      </c>
      <c r="BB185" s="174">
        <v>4281471.25</v>
      </c>
      <c r="BC185" s="174">
        <v>1267518.6599999999</v>
      </c>
      <c r="BD185" s="174">
        <v>15194403.460000001</v>
      </c>
      <c r="BE185" s="174">
        <v>2564510</v>
      </c>
      <c r="BF185" s="174">
        <v>1228806</v>
      </c>
      <c r="BG185" s="174">
        <v>2238857.5099999998</v>
      </c>
      <c r="BH185" s="174">
        <v>12377596.67</v>
      </c>
      <c r="BI185" s="174">
        <v>1887664.98</v>
      </c>
      <c r="BJ185" s="174">
        <v>1172161</v>
      </c>
      <c r="BK185" s="174">
        <v>2387840.42</v>
      </c>
      <c r="BL185" s="174">
        <v>2807337.08</v>
      </c>
      <c r="BM185" s="174">
        <v>5434838</v>
      </c>
      <c r="BN185" s="174">
        <v>2257892.16</v>
      </c>
      <c r="BO185" s="174">
        <v>1305429.32</v>
      </c>
      <c r="BP185" s="174">
        <v>1055350.5</v>
      </c>
      <c r="BQ185" s="174">
        <v>555700</v>
      </c>
      <c r="BR185" s="174">
        <v>1461090</v>
      </c>
      <c r="BS185" s="176">
        <v>35972312</v>
      </c>
      <c r="BT185" s="174">
        <v>341918</v>
      </c>
      <c r="BU185" s="174">
        <v>2763305</v>
      </c>
      <c r="BV185" s="176">
        <v>14463393.84</v>
      </c>
      <c r="BW185" s="174">
        <v>538770.56000000006</v>
      </c>
      <c r="BX185" s="174">
        <v>531014</v>
      </c>
      <c r="BY185" s="176">
        <v>4237715.8499999996</v>
      </c>
      <c r="BZ185" s="174">
        <v>868873.03</v>
      </c>
      <c r="CA185" s="174">
        <v>834495</v>
      </c>
      <c r="CB185" s="176">
        <v>1003753.75</v>
      </c>
      <c r="CC185" s="174">
        <v>2089567.5</v>
      </c>
      <c r="CD185" s="174">
        <v>5106912.9000000004</v>
      </c>
      <c r="CE185" s="174">
        <v>2103472</v>
      </c>
      <c r="CF185" s="174">
        <v>2840315.48</v>
      </c>
      <c r="CG185" s="174">
        <v>2623708.08</v>
      </c>
      <c r="CH185" s="174">
        <v>544991</v>
      </c>
      <c r="CI185" s="174">
        <v>1724512.29</v>
      </c>
      <c r="CJ185" s="174">
        <v>410220</v>
      </c>
      <c r="CK185" s="176">
        <v>1958806.76</v>
      </c>
      <c r="CL185" s="174">
        <v>1602065.07</v>
      </c>
      <c r="CM185" s="176">
        <v>752082.62</v>
      </c>
    </row>
    <row r="186" spans="1:91" ht="24.6">
      <c r="A186" s="111">
        <v>21</v>
      </c>
      <c r="B186" s="191" t="s">
        <v>894</v>
      </c>
      <c r="C186" s="112" t="s">
        <v>488</v>
      </c>
      <c r="D186" s="174">
        <v>1379084.22</v>
      </c>
      <c r="E186" s="174"/>
      <c r="F186" s="174">
        <v>1131957.1200000001</v>
      </c>
      <c r="G186" s="174">
        <v>349505</v>
      </c>
      <c r="H186" s="174"/>
      <c r="I186" s="174">
        <v>200481</v>
      </c>
      <c r="J186" s="174">
        <v>450000</v>
      </c>
      <c r="K186" s="174">
        <v>207943.07</v>
      </c>
      <c r="L186" s="174">
        <v>288492</v>
      </c>
      <c r="M186" s="174">
        <v>635184</v>
      </c>
      <c r="N186" s="174">
        <v>220130</v>
      </c>
      <c r="O186" s="174"/>
      <c r="P186" s="174">
        <v>4451171.12</v>
      </c>
      <c r="Q186" s="174">
        <v>116235</v>
      </c>
      <c r="R186" s="174"/>
      <c r="S186" s="174">
        <v>124430</v>
      </c>
      <c r="T186" s="174">
        <v>354710</v>
      </c>
      <c r="U186" s="174">
        <v>322490</v>
      </c>
      <c r="V186" s="174">
        <v>203068</v>
      </c>
      <c r="W186" s="174">
        <v>184257.34</v>
      </c>
      <c r="X186" s="174">
        <v>1160044.33</v>
      </c>
      <c r="Y186" s="174">
        <v>672459.5</v>
      </c>
      <c r="Z186" s="174">
        <v>1190307</v>
      </c>
      <c r="AA186" s="174">
        <v>242480</v>
      </c>
      <c r="AB186" s="174"/>
      <c r="AC186" s="174">
        <v>805905</v>
      </c>
      <c r="AD186" s="174">
        <v>212437</v>
      </c>
      <c r="AE186" s="174">
        <v>862040</v>
      </c>
      <c r="AF186" s="174"/>
      <c r="AG186" s="174">
        <v>558666</v>
      </c>
      <c r="AH186" s="174">
        <v>1777417</v>
      </c>
      <c r="AI186" s="174">
        <v>257760</v>
      </c>
      <c r="AJ186" s="174">
        <v>559370</v>
      </c>
      <c r="AK186" s="174">
        <v>2196532.9</v>
      </c>
      <c r="AL186" s="174">
        <v>1138415.81</v>
      </c>
      <c r="AM186" s="174">
        <v>456010.52</v>
      </c>
      <c r="AN186" s="174"/>
      <c r="AO186" s="174">
        <v>1396094.7</v>
      </c>
      <c r="AP186" s="174">
        <v>264220</v>
      </c>
      <c r="AQ186" s="174">
        <v>89220</v>
      </c>
      <c r="AR186" s="174">
        <v>189584.3</v>
      </c>
      <c r="AS186" s="174">
        <v>729417.07</v>
      </c>
      <c r="AT186" s="174">
        <v>1988181</v>
      </c>
      <c r="AU186" s="174">
        <v>1189793.1000000001</v>
      </c>
      <c r="AV186" s="174">
        <v>852645</v>
      </c>
      <c r="AW186" s="174">
        <v>101498.93</v>
      </c>
      <c r="AX186" s="174">
        <v>537929</v>
      </c>
      <c r="AY186" s="174">
        <v>14520</v>
      </c>
      <c r="AZ186" s="174">
        <v>681570</v>
      </c>
      <c r="BA186" s="174">
        <v>1960406.46</v>
      </c>
      <c r="BB186" s="174">
        <v>4722355.37</v>
      </c>
      <c r="BC186" s="174">
        <v>729850</v>
      </c>
      <c r="BD186" s="174">
        <v>6090436.3300000001</v>
      </c>
      <c r="BE186" s="174">
        <v>583574</v>
      </c>
      <c r="BF186" s="174"/>
      <c r="BG186" s="174">
        <v>1940430.2</v>
      </c>
      <c r="BH186" s="174">
        <v>6646146</v>
      </c>
      <c r="BI186" s="174">
        <v>827886.03</v>
      </c>
      <c r="BJ186" s="174">
        <v>987972</v>
      </c>
      <c r="BK186" s="174">
        <v>451767.15</v>
      </c>
      <c r="BL186" s="174">
        <v>1137915.42</v>
      </c>
      <c r="BM186" s="174">
        <v>2996711</v>
      </c>
      <c r="BN186" s="174">
        <v>120676</v>
      </c>
      <c r="BO186" s="174">
        <v>402329</v>
      </c>
      <c r="BP186" s="174">
        <v>239437.3</v>
      </c>
      <c r="BQ186" s="174">
        <v>2000041.69</v>
      </c>
      <c r="BR186" s="174">
        <v>268079.52</v>
      </c>
      <c r="BS186" s="174">
        <v>5028070</v>
      </c>
      <c r="BT186" s="174">
        <v>1045260.5</v>
      </c>
      <c r="BU186" s="174">
        <v>1412088.03</v>
      </c>
      <c r="BV186" s="176">
        <v>1706731.6</v>
      </c>
      <c r="BW186" s="176">
        <v>395755.38</v>
      </c>
      <c r="BX186" s="176">
        <v>692911</v>
      </c>
      <c r="BY186" s="176">
        <v>276707</v>
      </c>
      <c r="BZ186" s="176">
        <v>473986.51</v>
      </c>
      <c r="CA186" s="174">
        <v>792560</v>
      </c>
      <c r="CB186" s="174">
        <v>311142.8</v>
      </c>
      <c r="CC186" s="174">
        <v>295800</v>
      </c>
      <c r="CD186" s="174">
        <v>798897.74</v>
      </c>
      <c r="CE186" s="176">
        <v>687142</v>
      </c>
      <c r="CF186" s="174">
        <v>537016.21</v>
      </c>
      <c r="CG186" s="174"/>
      <c r="CH186" s="176">
        <v>798188</v>
      </c>
      <c r="CI186" s="174">
        <v>609803.5</v>
      </c>
      <c r="CJ186" s="174">
        <v>193349</v>
      </c>
      <c r="CK186" s="174">
        <v>2380046.62</v>
      </c>
      <c r="CL186" s="174"/>
      <c r="CM186" s="174">
        <v>150000</v>
      </c>
    </row>
    <row r="187" spans="1:91" ht="24.6">
      <c r="A187" s="111">
        <v>21</v>
      </c>
      <c r="B187" s="191" t="s">
        <v>895</v>
      </c>
      <c r="C187" s="112" t="s">
        <v>489</v>
      </c>
      <c r="D187" s="174">
        <v>19453746</v>
      </c>
      <c r="E187" s="174">
        <v>3598140</v>
      </c>
      <c r="F187" s="174">
        <v>645380</v>
      </c>
      <c r="G187" s="174">
        <v>2274760</v>
      </c>
      <c r="H187" s="174">
        <v>2054960</v>
      </c>
      <c r="I187" s="174">
        <v>3192877.36</v>
      </c>
      <c r="J187" s="174">
        <v>1941761.96</v>
      </c>
      <c r="K187" s="174">
        <v>5218398.1500000004</v>
      </c>
      <c r="L187" s="174">
        <v>2807227.55</v>
      </c>
      <c r="M187" s="174">
        <v>1878360</v>
      </c>
      <c r="N187" s="174">
        <v>6812620</v>
      </c>
      <c r="O187" s="174">
        <v>1106490</v>
      </c>
      <c r="P187" s="174">
        <v>14392256.130000001</v>
      </c>
      <c r="Q187" s="174">
        <v>3535921.25</v>
      </c>
      <c r="R187" s="174">
        <v>5117726.7699999996</v>
      </c>
      <c r="S187" s="174">
        <v>5246443.67</v>
      </c>
      <c r="T187" s="174">
        <v>5204703.2300000004</v>
      </c>
      <c r="U187" s="174">
        <v>3718298</v>
      </c>
      <c r="V187" s="174">
        <v>3356780</v>
      </c>
      <c r="W187" s="174">
        <v>2402350.1</v>
      </c>
      <c r="X187" s="174">
        <v>25892213.98</v>
      </c>
      <c r="Y187" s="174">
        <v>1625280</v>
      </c>
      <c r="Z187" s="174">
        <v>3419380</v>
      </c>
      <c r="AA187" s="174">
        <v>5189250</v>
      </c>
      <c r="AB187" s="174">
        <v>1952280</v>
      </c>
      <c r="AC187" s="174">
        <v>1728981.11</v>
      </c>
      <c r="AD187" s="174">
        <v>3026080</v>
      </c>
      <c r="AE187" s="174">
        <v>7200654.1799999997</v>
      </c>
      <c r="AF187" s="174">
        <v>2000280</v>
      </c>
      <c r="AG187" s="174">
        <v>2360320</v>
      </c>
      <c r="AH187" s="174">
        <v>551400</v>
      </c>
      <c r="AI187" s="174">
        <v>6974500</v>
      </c>
      <c r="AJ187" s="174">
        <v>2776560</v>
      </c>
      <c r="AK187" s="174">
        <v>71640</v>
      </c>
      <c r="AL187" s="174">
        <v>65418927.539999999</v>
      </c>
      <c r="AM187" s="174">
        <v>2532280</v>
      </c>
      <c r="AN187" s="174">
        <v>4697376</v>
      </c>
      <c r="AO187" s="174">
        <v>3825698.37</v>
      </c>
      <c r="AP187" s="174">
        <v>6566324.5999999996</v>
      </c>
      <c r="AQ187" s="174">
        <v>3492860</v>
      </c>
      <c r="AR187" s="174">
        <v>1880400</v>
      </c>
      <c r="AS187" s="174">
        <v>14015261.6</v>
      </c>
      <c r="AT187" s="174">
        <v>1592516</v>
      </c>
      <c r="AU187" s="174">
        <v>4885358.7</v>
      </c>
      <c r="AV187" s="174">
        <v>5928720</v>
      </c>
      <c r="AW187" s="174">
        <v>4607080</v>
      </c>
      <c r="AX187" s="174">
        <v>2490612.2599999998</v>
      </c>
      <c r="AY187" s="174">
        <v>4070423.2</v>
      </c>
      <c r="AZ187" s="174">
        <v>3326383.93</v>
      </c>
      <c r="BA187" s="174">
        <v>2887020</v>
      </c>
      <c r="BB187" s="174">
        <v>2828340</v>
      </c>
      <c r="BC187" s="174">
        <v>4531411.05</v>
      </c>
      <c r="BD187" s="174">
        <v>26884190.640000001</v>
      </c>
      <c r="BE187" s="174">
        <v>4446600</v>
      </c>
      <c r="BF187" s="174">
        <v>1687517.22</v>
      </c>
      <c r="BG187" s="174">
        <v>2614615.87</v>
      </c>
      <c r="BH187" s="174">
        <v>9118873</v>
      </c>
      <c r="BI187" s="174">
        <v>1948890</v>
      </c>
      <c r="BJ187" s="174">
        <v>576840</v>
      </c>
      <c r="BK187" s="174">
        <v>1125790</v>
      </c>
      <c r="BL187" s="174">
        <v>757337.14</v>
      </c>
      <c r="BM187" s="174">
        <v>17432883</v>
      </c>
      <c r="BN187" s="174">
        <v>4425562.55</v>
      </c>
      <c r="BO187" s="174">
        <v>4540248.88</v>
      </c>
      <c r="BP187" s="174">
        <v>6977480.5499999998</v>
      </c>
      <c r="BQ187" s="174">
        <v>1441101.42</v>
      </c>
      <c r="BR187" s="174">
        <v>4362380</v>
      </c>
      <c r="BS187" s="176">
        <v>78694915</v>
      </c>
      <c r="BT187" s="176">
        <v>5577941.2199999997</v>
      </c>
      <c r="BU187" s="176">
        <v>3689874.03</v>
      </c>
      <c r="BV187" s="176">
        <v>11724473.220000001</v>
      </c>
      <c r="BW187" s="174">
        <v>1243820</v>
      </c>
      <c r="BX187" s="176">
        <v>2729239.3</v>
      </c>
      <c r="BY187" s="176">
        <v>10819633.49</v>
      </c>
      <c r="BZ187" s="176">
        <v>2322000</v>
      </c>
      <c r="CA187" s="174">
        <v>4029534</v>
      </c>
      <c r="CB187" s="176">
        <v>4073020</v>
      </c>
      <c r="CC187" s="174">
        <v>4418720</v>
      </c>
      <c r="CD187" s="176">
        <v>7362985.1900000004</v>
      </c>
      <c r="CE187" s="176">
        <v>3935257</v>
      </c>
      <c r="CF187" s="176">
        <v>10058075.949999999</v>
      </c>
      <c r="CG187" s="176">
        <v>2730400.33</v>
      </c>
      <c r="CH187" s="176">
        <v>2153096</v>
      </c>
      <c r="CI187" s="176">
        <v>2476260</v>
      </c>
      <c r="CJ187" s="176">
        <v>2082510</v>
      </c>
      <c r="CK187" s="176">
        <v>5124819.3499999996</v>
      </c>
      <c r="CL187" s="176">
        <v>2051070</v>
      </c>
      <c r="CM187" s="176">
        <v>838049.03</v>
      </c>
    </row>
    <row r="188" spans="1:91" ht="24.6">
      <c r="A188" s="111">
        <v>21</v>
      </c>
      <c r="B188" s="191" t="s">
        <v>896</v>
      </c>
      <c r="C188" s="112" t="s">
        <v>490</v>
      </c>
      <c r="D188" s="174">
        <v>4832990</v>
      </c>
      <c r="E188" s="174">
        <v>1921740</v>
      </c>
      <c r="F188" s="174">
        <v>2555419.7999999998</v>
      </c>
      <c r="G188" s="174">
        <v>648658</v>
      </c>
      <c r="H188" s="174">
        <v>262180</v>
      </c>
      <c r="I188" s="174">
        <v>1115980</v>
      </c>
      <c r="J188" s="174">
        <v>273800</v>
      </c>
      <c r="K188" s="174">
        <v>300720</v>
      </c>
      <c r="L188" s="174">
        <v>1741740</v>
      </c>
      <c r="M188" s="174">
        <v>1131000</v>
      </c>
      <c r="N188" s="174">
        <v>1164060</v>
      </c>
      <c r="O188" s="174">
        <v>78270</v>
      </c>
      <c r="P188" s="174">
        <v>8796907.4199999999</v>
      </c>
      <c r="Q188" s="174">
        <v>2881009.68</v>
      </c>
      <c r="R188" s="174">
        <v>2214400</v>
      </c>
      <c r="S188" s="174">
        <v>2891140.64</v>
      </c>
      <c r="T188" s="174">
        <v>1261762</v>
      </c>
      <c r="U188" s="174">
        <v>1137230</v>
      </c>
      <c r="V188" s="174">
        <v>1953780</v>
      </c>
      <c r="W188" s="174">
        <v>1140480</v>
      </c>
      <c r="X188" s="174">
        <v>5635180</v>
      </c>
      <c r="Y188" s="174">
        <v>1242120</v>
      </c>
      <c r="Z188" s="174">
        <v>1782560</v>
      </c>
      <c r="AA188" s="174">
        <v>781920</v>
      </c>
      <c r="AB188" s="174">
        <v>652860</v>
      </c>
      <c r="AC188" s="174">
        <v>539160</v>
      </c>
      <c r="AD188" s="174">
        <v>574820</v>
      </c>
      <c r="AE188" s="174">
        <v>2412680</v>
      </c>
      <c r="AF188" s="174">
        <v>89880</v>
      </c>
      <c r="AG188" s="174">
        <v>1122090</v>
      </c>
      <c r="AH188" s="174">
        <v>2455398.7599999998</v>
      </c>
      <c r="AI188" s="174">
        <v>489160</v>
      </c>
      <c r="AJ188" s="174">
        <v>767820</v>
      </c>
      <c r="AK188" s="174">
        <v>2406360</v>
      </c>
      <c r="AL188" s="174">
        <v>9249055.6799999997</v>
      </c>
      <c r="AM188" s="174">
        <v>989720</v>
      </c>
      <c r="AN188" s="174">
        <v>420840</v>
      </c>
      <c r="AO188" s="174">
        <v>5201044.1399999997</v>
      </c>
      <c r="AP188" s="174">
        <v>499080</v>
      </c>
      <c r="AQ188" s="174">
        <v>1755520</v>
      </c>
      <c r="AR188" s="174">
        <v>1178400</v>
      </c>
      <c r="AS188" s="174">
        <v>2552637.6</v>
      </c>
      <c r="AT188" s="174">
        <v>2890570</v>
      </c>
      <c r="AU188" s="174">
        <v>3966540</v>
      </c>
      <c r="AV188" s="174">
        <v>2097600</v>
      </c>
      <c r="AW188" s="174">
        <v>1073969.6399999999</v>
      </c>
      <c r="AX188" s="174">
        <v>813050</v>
      </c>
      <c r="AY188" s="174">
        <v>1860120</v>
      </c>
      <c r="AZ188" s="174">
        <v>1066177.74</v>
      </c>
      <c r="BA188" s="174">
        <v>1460160</v>
      </c>
      <c r="BB188" s="174">
        <v>16074830.17</v>
      </c>
      <c r="BC188" s="174">
        <v>766085.44</v>
      </c>
      <c r="BD188" s="174">
        <v>5429660</v>
      </c>
      <c r="BE188" s="174">
        <v>2510965</v>
      </c>
      <c r="BF188" s="174">
        <v>1020670</v>
      </c>
      <c r="BG188" s="174">
        <v>842975.08</v>
      </c>
      <c r="BH188" s="174">
        <v>4674180</v>
      </c>
      <c r="BI188" s="174">
        <v>971260</v>
      </c>
      <c r="BJ188" s="174">
        <v>890256</v>
      </c>
      <c r="BK188" s="174">
        <v>1484640</v>
      </c>
      <c r="BL188" s="174">
        <v>1271769.6399999999</v>
      </c>
      <c r="BM188" s="174">
        <v>10768765</v>
      </c>
      <c r="BN188" s="174">
        <v>2164029.2000000002</v>
      </c>
      <c r="BO188" s="174">
        <v>829712</v>
      </c>
      <c r="BP188" s="174">
        <v>2357255.2799999998</v>
      </c>
      <c r="BQ188" s="174">
        <v>3980930</v>
      </c>
      <c r="BR188" s="174">
        <v>586081</v>
      </c>
      <c r="BS188" s="174">
        <v>24619819</v>
      </c>
      <c r="BT188" s="174">
        <v>2374645.7000000002</v>
      </c>
      <c r="BU188" s="174">
        <v>1289880</v>
      </c>
      <c r="BV188" s="174">
        <v>3567541.94</v>
      </c>
      <c r="BW188" s="174">
        <v>930601.95</v>
      </c>
      <c r="BX188" s="174">
        <v>2937777</v>
      </c>
      <c r="BY188" s="174">
        <v>4248596.7</v>
      </c>
      <c r="BZ188" s="174">
        <v>1616618.96</v>
      </c>
      <c r="CA188" s="174">
        <v>1324050</v>
      </c>
      <c r="CB188" s="174">
        <v>1303160</v>
      </c>
      <c r="CC188" s="174">
        <v>1768643.66</v>
      </c>
      <c r="CD188" s="174">
        <v>3862400.49</v>
      </c>
      <c r="CE188" s="174">
        <v>2051020</v>
      </c>
      <c r="CF188" s="174">
        <v>3457480</v>
      </c>
      <c r="CG188" s="176">
        <v>746220</v>
      </c>
      <c r="CH188" s="174">
        <v>1297774</v>
      </c>
      <c r="CI188" s="174">
        <v>1492400</v>
      </c>
      <c r="CJ188" s="174">
        <v>2029730</v>
      </c>
      <c r="CK188" s="174">
        <v>11389464.42</v>
      </c>
      <c r="CL188" s="174">
        <v>802920</v>
      </c>
      <c r="CM188" s="174">
        <v>2171200</v>
      </c>
    </row>
    <row r="189" spans="1:91" ht="24.6">
      <c r="A189" s="111">
        <v>21</v>
      </c>
      <c r="B189" s="191" t="s">
        <v>897</v>
      </c>
      <c r="C189" s="114" t="s">
        <v>491</v>
      </c>
      <c r="D189" s="174"/>
      <c r="E189" s="174">
        <v>1164370</v>
      </c>
      <c r="F189" s="174"/>
      <c r="G189" s="174">
        <v>240745</v>
      </c>
      <c r="H189" s="174">
        <v>1078123.75</v>
      </c>
      <c r="I189" s="174">
        <v>490919</v>
      </c>
      <c r="J189" s="174">
        <v>577540</v>
      </c>
      <c r="K189" s="174">
        <v>446244</v>
      </c>
      <c r="L189" s="174">
        <v>907488.75</v>
      </c>
      <c r="M189" s="174">
        <v>475200</v>
      </c>
      <c r="N189" s="174">
        <v>5099502.5</v>
      </c>
      <c r="O189" s="174">
        <v>49320</v>
      </c>
      <c r="P189" s="174"/>
      <c r="Q189" s="174"/>
      <c r="R189" s="174">
        <v>227875</v>
      </c>
      <c r="S189" s="174">
        <v>2424866.17</v>
      </c>
      <c r="T189" s="174"/>
      <c r="U189" s="174">
        <v>276918</v>
      </c>
      <c r="V189" s="174">
        <v>547081</v>
      </c>
      <c r="W189" s="174"/>
      <c r="X189" s="174"/>
      <c r="Y189" s="174">
        <v>95700</v>
      </c>
      <c r="Z189" s="174">
        <v>430350</v>
      </c>
      <c r="AA189" s="174"/>
      <c r="AB189" s="174"/>
      <c r="AC189" s="174"/>
      <c r="AD189" s="174"/>
      <c r="AE189" s="174"/>
      <c r="AF189" s="174"/>
      <c r="AG189" s="174"/>
      <c r="AH189" s="174"/>
      <c r="AI189" s="174"/>
      <c r="AJ189" s="174"/>
      <c r="AK189" s="174"/>
      <c r="AL189" s="174">
        <v>1721920</v>
      </c>
      <c r="AM189" s="174">
        <v>291811</v>
      </c>
      <c r="AN189" s="174"/>
      <c r="AO189" s="174"/>
      <c r="AP189" s="174"/>
      <c r="AQ189" s="174"/>
      <c r="AR189" s="174">
        <v>48960</v>
      </c>
      <c r="AS189" s="174">
        <v>64500</v>
      </c>
      <c r="AT189" s="174"/>
      <c r="AU189" s="174"/>
      <c r="AV189" s="174"/>
      <c r="AW189" s="174"/>
      <c r="AX189" s="174">
        <v>14000</v>
      </c>
      <c r="AY189" s="174"/>
      <c r="AZ189" s="174"/>
      <c r="BA189" s="174"/>
      <c r="BB189" s="174"/>
      <c r="BC189" s="174"/>
      <c r="BD189" s="174"/>
      <c r="BE189" s="174">
        <v>4195796</v>
      </c>
      <c r="BF189" s="174">
        <v>1396143</v>
      </c>
      <c r="BG189" s="174"/>
      <c r="BH189" s="174"/>
      <c r="BI189" s="174">
        <v>17200</v>
      </c>
      <c r="BJ189" s="174">
        <v>177320</v>
      </c>
      <c r="BK189" s="174">
        <v>593900</v>
      </c>
      <c r="BL189" s="174"/>
      <c r="BM189" s="174">
        <v>1072707</v>
      </c>
      <c r="BN189" s="174"/>
      <c r="BO189" s="174"/>
      <c r="BP189" s="174"/>
      <c r="BQ189" s="174"/>
      <c r="BR189" s="174">
        <v>656119</v>
      </c>
      <c r="BS189" s="174"/>
      <c r="BT189" s="174"/>
      <c r="BU189" s="174">
        <v>70700</v>
      </c>
      <c r="BV189" s="174"/>
      <c r="BW189" s="174">
        <v>175500</v>
      </c>
      <c r="BX189" s="174"/>
      <c r="BY189" s="174"/>
      <c r="BZ189" s="174"/>
      <c r="CA189" s="174"/>
      <c r="CB189" s="174"/>
      <c r="CC189" s="174"/>
      <c r="CD189" s="174"/>
      <c r="CE189" s="174"/>
      <c r="CF189" s="174"/>
      <c r="CG189" s="174">
        <v>345950</v>
      </c>
      <c r="CH189" s="174"/>
      <c r="CI189" s="174"/>
      <c r="CJ189" s="174"/>
      <c r="CK189" s="174"/>
      <c r="CL189" s="174">
        <v>133980</v>
      </c>
      <c r="CM189" s="174">
        <v>151025</v>
      </c>
    </row>
    <row r="190" spans="1:91" ht="24.6">
      <c r="A190" s="111">
        <v>21</v>
      </c>
      <c r="B190" s="191" t="s">
        <v>898</v>
      </c>
      <c r="C190" s="114" t="s">
        <v>492</v>
      </c>
      <c r="D190" s="174"/>
      <c r="E190" s="174">
        <v>138000</v>
      </c>
      <c r="F190" s="174">
        <v>49849.760000000002</v>
      </c>
      <c r="G190" s="174">
        <v>86760</v>
      </c>
      <c r="H190" s="174"/>
      <c r="I190" s="174"/>
      <c r="J190" s="174"/>
      <c r="K190" s="174"/>
      <c r="L190" s="174">
        <v>576928</v>
      </c>
      <c r="M190" s="174">
        <v>199644</v>
      </c>
      <c r="N190" s="174">
        <v>101110</v>
      </c>
      <c r="O190" s="174"/>
      <c r="P190" s="174"/>
      <c r="Q190" s="174"/>
      <c r="R190" s="174">
        <v>25745.48</v>
      </c>
      <c r="S190" s="174">
        <v>1130741.92</v>
      </c>
      <c r="T190" s="174"/>
      <c r="U190" s="174">
        <v>308168</v>
      </c>
      <c r="V190" s="174">
        <v>262877</v>
      </c>
      <c r="W190" s="174"/>
      <c r="X190" s="174"/>
      <c r="Y190" s="174"/>
      <c r="Z190" s="174"/>
      <c r="AA190" s="174"/>
      <c r="AB190" s="174"/>
      <c r="AC190" s="174">
        <v>49240</v>
      </c>
      <c r="AD190" s="174"/>
      <c r="AE190" s="174"/>
      <c r="AF190" s="174"/>
      <c r="AG190" s="174"/>
      <c r="AH190" s="174"/>
      <c r="AI190" s="174"/>
      <c r="AJ190" s="174"/>
      <c r="AK190" s="174"/>
      <c r="AL190" s="174">
        <v>525000</v>
      </c>
      <c r="AM190" s="174"/>
      <c r="AN190" s="174"/>
      <c r="AO190" s="174"/>
      <c r="AP190" s="174"/>
      <c r="AQ190" s="174"/>
      <c r="AR190" s="174"/>
      <c r="AS190" s="174">
        <v>18000</v>
      </c>
      <c r="AT190" s="174"/>
      <c r="AU190" s="174"/>
      <c r="AV190" s="174"/>
      <c r="AW190" s="174"/>
      <c r="AX190" s="174"/>
      <c r="AY190" s="174"/>
      <c r="AZ190" s="174">
        <v>150000</v>
      </c>
      <c r="BA190" s="174"/>
      <c r="BB190" s="174"/>
      <c r="BC190" s="174"/>
      <c r="BD190" s="174"/>
      <c r="BE190" s="174">
        <v>857535</v>
      </c>
      <c r="BF190" s="174"/>
      <c r="BG190" s="174"/>
      <c r="BH190" s="174">
        <v>177500</v>
      </c>
      <c r="BI190" s="174">
        <v>328436</v>
      </c>
      <c r="BJ190" s="174"/>
      <c r="BK190" s="174">
        <v>341894.5</v>
      </c>
      <c r="BL190" s="174"/>
      <c r="BM190" s="174"/>
      <c r="BN190" s="174"/>
      <c r="BO190" s="174"/>
      <c r="BP190" s="174"/>
      <c r="BQ190" s="174"/>
      <c r="BR190" s="174">
        <v>263199</v>
      </c>
      <c r="BS190" s="174"/>
      <c r="BT190" s="174"/>
      <c r="BU190" s="174">
        <v>69650</v>
      </c>
      <c r="BV190" s="174"/>
      <c r="BW190" s="174"/>
      <c r="BX190" s="174"/>
      <c r="BY190" s="174"/>
      <c r="BZ190" s="176"/>
      <c r="CA190" s="174"/>
      <c r="CB190" s="174"/>
      <c r="CC190" s="174"/>
      <c r="CD190" s="174"/>
      <c r="CE190" s="174"/>
      <c r="CF190" s="174"/>
      <c r="CG190" s="174"/>
      <c r="CH190" s="174"/>
      <c r="CI190" s="174"/>
      <c r="CJ190" s="174"/>
      <c r="CK190" s="174"/>
      <c r="CL190" s="174"/>
      <c r="CM190" s="174">
        <v>545587.5</v>
      </c>
    </row>
    <row r="191" spans="1:91" ht="24.6">
      <c r="A191" s="111">
        <v>20</v>
      </c>
      <c r="B191" s="191" t="s">
        <v>899</v>
      </c>
      <c r="C191" s="114" t="s">
        <v>493</v>
      </c>
      <c r="D191" s="174">
        <v>3922724</v>
      </c>
      <c r="E191" s="174">
        <v>143780</v>
      </c>
      <c r="F191" s="174"/>
      <c r="G191" s="174"/>
      <c r="H191" s="174">
        <v>137700</v>
      </c>
      <c r="I191" s="174"/>
      <c r="J191" s="174">
        <v>224410</v>
      </c>
      <c r="K191" s="174">
        <v>306840</v>
      </c>
      <c r="L191" s="174">
        <v>154140</v>
      </c>
      <c r="M191" s="174"/>
      <c r="N191" s="174"/>
      <c r="O191" s="174">
        <v>452940</v>
      </c>
      <c r="P191" s="174">
        <v>815790</v>
      </c>
      <c r="Q191" s="174"/>
      <c r="R191" s="174">
        <v>511200</v>
      </c>
      <c r="S191" s="174">
        <v>380520</v>
      </c>
      <c r="T191" s="174"/>
      <c r="U191" s="174">
        <v>191500</v>
      </c>
      <c r="V191" s="174"/>
      <c r="W191" s="174">
        <v>178800</v>
      </c>
      <c r="X191" s="174">
        <v>940280</v>
      </c>
      <c r="Y191" s="174">
        <v>165240</v>
      </c>
      <c r="Z191" s="174">
        <v>287000</v>
      </c>
      <c r="AA191" s="174">
        <v>339480</v>
      </c>
      <c r="AB191" s="174"/>
      <c r="AC191" s="174"/>
      <c r="AD191" s="174">
        <v>491460</v>
      </c>
      <c r="AE191" s="174">
        <v>349320</v>
      </c>
      <c r="AF191" s="174"/>
      <c r="AG191" s="174">
        <v>367860</v>
      </c>
      <c r="AH191" s="174"/>
      <c r="AI191" s="174">
        <v>356040</v>
      </c>
      <c r="AJ191" s="174"/>
      <c r="AK191" s="174">
        <v>165240</v>
      </c>
      <c r="AL191" s="174">
        <v>3122369.51</v>
      </c>
      <c r="AM191" s="174">
        <v>130680</v>
      </c>
      <c r="AN191" s="174"/>
      <c r="AO191" s="174">
        <v>1138440</v>
      </c>
      <c r="AP191" s="174">
        <v>356870</v>
      </c>
      <c r="AQ191" s="174"/>
      <c r="AR191" s="174"/>
      <c r="AS191" s="174">
        <v>367320</v>
      </c>
      <c r="AT191" s="174">
        <v>194168.71</v>
      </c>
      <c r="AU191" s="174">
        <v>269710</v>
      </c>
      <c r="AV191" s="174">
        <v>570140</v>
      </c>
      <c r="AW191" s="174">
        <v>194420</v>
      </c>
      <c r="AX191" s="174">
        <v>348140</v>
      </c>
      <c r="AY191" s="174">
        <v>161010</v>
      </c>
      <c r="AZ191" s="174">
        <v>307330</v>
      </c>
      <c r="BA191" s="174">
        <v>148440</v>
      </c>
      <c r="BB191" s="174">
        <v>611100</v>
      </c>
      <c r="BC191" s="174"/>
      <c r="BD191" s="174">
        <v>1905010.97</v>
      </c>
      <c r="BE191" s="174">
        <v>177840</v>
      </c>
      <c r="BF191" s="174"/>
      <c r="BG191" s="174">
        <v>198000</v>
      </c>
      <c r="BH191" s="174">
        <v>698400</v>
      </c>
      <c r="BI191" s="174"/>
      <c r="BJ191" s="174"/>
      <c r="BK191" s="174">
        <v>165240</v>
      </c>
      <c r="BL191" s="174">
        <v>167660</v>
      </c>
      <c r="BM191" s="174">
        <v>838215</v>
      </c>
      <c r="BN191" s="174">
        <v>548460</v>
      </c>
      <c r="BO191" s="174">
        <v>353040</v>
      </c>
      <c r="BP191" s="174">
        <v>360300</v>
      </c>
      <c r="BQ191" s="174">
        <v>317313.55</v>
      </c>
      <c r="BR191" s="174"/>
      <c r="BS191" s="174">
        <v>3629890.12</v>
      </c>
      <c r="BT191" s="174"/>
      <c r="BU191" s="174"/>
      <c r="BV191" s="174">
        <v>355440</v>
      </c>
      <c r="BW191" s="174">
        <v>165240</v>
      </c>
      <c r="BX191" s="174">
        <v>188590</v>
      </c>
      <c r="BY191" s="174">
        <v>450080</v>
      </c>
      <c r="BZ191" s="174"/>
      <c r="CA191" s="174">
        <v>212590</v>
      </c>
      <c r="CB191" s="174">
        <v>218330</v>
      </c>
      <c r="CC191" s="174"/>
      <c r="CD191" s="174">
        <v>580090</v>
      </c>
      <c r="CE191" s="174">
        <v>18765</v>
      </c>
      <c r="CF191" s="174">
        <v>371570</v>
      </c>
      <c r="CG191" s="174"/>
      <c r="CH191" s="174">
        <v>9878.93</v>
      </c>
      <c r="CI191" s="174">
        <v>230537.5</v>
      </c>
      <c r="CJ191" s="174"/>
      <c r="CK191" s="174">
        <v>176361.76</v>
      </c>
      <c r="CL191" s="174"/>
      <c r="CM191" s="174"/>
    </row>
    <row r="192" spans="1:91" ht="24.6">
      <c r="A192" s="111">
        <v>20</v>
      </c>
      <c r="B192" s="191" t="s">
        <v>900</v>
      </c>
      <c r="C192" s="114" t="s">
        <v>494</v>
      </c>
      <c r="D192" s="174">
        <v>3727890</v>
      </c>
      <c r="E192" s="174">
        <v>346910</v>
      </c>
      <c r="F192" s="174">
        <v>558240</v>
      </c>
      <c r="G192" s="174">
        <v>404880</v>
      </c>
      <c r="H192" s="174">
        <v>212560</v>
      </c>
      <c r="I192" s="174">
        <v>537605.14</v>
      </c>
      <c r="J192" s="174">
        <v>319520</v>
      </c>
      <c r="K192" s="174">
        <v>168720</v>
      </c>
      <c r="L192" s="174">
        <v>587160</v>
      </c>
      <c r="M192" s="174">
        <v>178888.1</v>
      </c>
      <c r="N192" s="174">
        <v>801449.66</v>
      </c>
      <c r="O192" s="174">
        <v>337843.22</v>
      </c>
      <c r="P192" s="174">
        <v>2534100</v>
      </c>
      <c r="Q192" s="174">
        <v>375060</v>
      </c>
      <c r="R192" s="174">
        <v>486540</v>
      </c>
      <c r="S192" s="174">
        <v>436680</v>
      </c>
      <c r="T192" s="174">
        <v>373320</v>
      </c>
      <c r="U192" s="174">
        <v>296540</v>
      </c>
      <c r="V192" s="174">
        <v>556860</v>
      </c>
      <c r="W192" s="174">
        <v>312720</v>
      </c>
      <c r="X192" s="174">
        <v>5641219.7300000004</v>
      </c>
      <c r="Y192" s="174">
        <v>484260</v>
      </c>
      <c r="Z192" s="174">
        <v>129450</v>
      </c>
      <c r="AA192" s="174">
        <v>208200</v>
      </c>
      <c r="AB192" s="174">
        <v>632460</v>
      </c>
      <c r="AC192" s="174">
        <v>408540</v>
      </c>
      <c r="AD192" s="174">
        <v>379920</v>
      </c>
      <c r="AE192" s="174">
        <v>114840</v>
      </c>
      <c r="AF192" s="174">
        <v>660840</v>
      </c>
      <c r="AG192" s="174">
        <v>638160</v>
      </c>
      <c r="AH192" s="174">
        <v>555480</v>
      </c>
      <c r="AI192" s="174">
        <v>462960</v>
      </c>
      <c r="AJ192" s="174">
        <v>759840</v>
      </c>
      <c r="AK192" s="174">
        <v>277020</v>
      </c>
      <c r="AL192" s="174">
        <v>3640350</v>
      </c>
      <c r="AM192" s="174">
        <v>199020</v>
      </c>
      <c r="AN192" s="174">
        <v>469770</v>
      </c>
      <c r="AO192" s="174">
        <v>740460</v>
      </c>
      <c r="AP192" s="174">
        <v>542130.13</v>
      </c>
      <c r="AQ192" s="174">
        <v>676320</v>
      </c>
      <c r="AR192" s="174">
        <v>580050</v>
      </c>
      <c r="AS192" s="174">
        <v>733563.86</v>
      </c>
      <c r="AT192" s="174">
        <v>321000</v>
      </c>
      <c r="AU192" s="174">
        <v>724640</v>
      </c>
      <c r="AV192" s="174">
        <v>317590</v>
      </c>
      <c r="AW192" s="174">
        <v>154330</v>
      </c>
      <c r="AX192" s="174">
        <v>278120</v>
      </c>
      <c r="AY192" s="174">
        <v>198410</v>
      </c>
      <c r="AZ192" s="174">
        <v>165840</v>
      </c>
      <c r="BA192" s="174">
        <v>165240</v>
      </c>
      <c r="BB192" s="174">
        <v>1659480</v>
      </c>
      <c r="BC192" s="174">
        <v>477810</v>
      </c>
      <c r="BD192" s="174">
        <v>4197781.9400000004</v>
      </c>
      <c r="BE192" s="174">
        <v>717360</v>
      </c>
      <c r="BF192" s="174">
        <v>294940</v>
      </c>
      <c r="BG192" s="174">
        <v>458760</v>
      </c>
      <c r="BH192" s="174">
        <v>658113</v>
      </c>
      <c r="BI192" s="174">
        <v>431400</v>
      </c>
      <c r="BJ192" s="174">
        <v>282660</v>
      </c>
      <c r="BK192" s="174">
        <v>173760</v>
      </c>
      <c r="BL192" s="174">
        <v>286120</v>
      </c>
      <c r="BM192" s="174">
        <v>4203465</v>
      </c>
      <c r="BN192" s="174">
        <v>645360</v>
      </c>
      <c r="BO192" s="174">
        <v>610333.5</v>
      </c>
      <c r="BP192" s="174">
        <v>542040</v>
      </c>
      <c r="BQ192" s="174">
        <v>469560</v>
      </c>
      <c r="BR192" s="174">
        <v>647670</v>
      </c>
      <c r="BS192" s="176">
        <v>10066595.17</v>
      </c>
      <c r="BT192" s="174">
        <v>379020</v>
      </c>
      <c r="BU192" s="174">
        <v>387120</v>
      </c>
      <c r="BV192" s="174">
        <v>1841880</v>
      </c>
      <c r="BW192" s="174">
        <v>440460</v>
      </c>
      <c r="BX192" s="174">
        <v>349400</v>
      </c>
      <c r="BY192" s="176">
        <v>1043046.79</v>
      </c>
      <c r="BZ192" s="174">
        <v>550030</v>
      </c>
      <c r="CA192" s="174">
        <v>378750</v>
      </c>
      <c r="CB192" s="174">
        <v>367650</v>
      </c>
      <c r="CC192" s="174">
        <v>656393.55000000005</v>
      </c>
      <c r="CD192" s="174">
        <v>569109.03</v>
      </c>
      <c r="CE192" s="174">
        <v>187750</v>
      </c>
      <c r="CF192" s="174">
        <v>848550.32</v>
      </c>
      <c r="CG192" s="174">
        <v>395600</v>
      </c>
      <c r="CH192" s="174">
        <v>388040</v>
      </c>
      <c r="CI192" s="174">
        <v>150115.67000000001</v>
      </c>
      <c r="CJ192" s="174">
        <v>656560</v>
      </c>
      <c r="CK192" s="176">
        <v>719450</v>
      </c>
      <c r="CL192" s="174">
        <v>522040</v>
      </c>
      <c r="CM192" s="174">
        <v>361900</v>
      </c>
    </row>
    <row r="193" spans="1:91" ht="24.6">
      <c r="A193" s="111">
        <v>20</v>
      </c>
      <c r="B193" s="191" t="s">
        <v>901</v>
      </c>
      <c r="C193" s="114" t="s">
        <v>495</v>
      </c>
      <c r="D193" s="174"/>
      <c r="E193" s="174"/>
      <c r="F193" s="174"/>
      <c r="G193" s="174">
        <v>9740.84</v>
      </c>
      <c r="H193" s="174"/>
      <c r="I193" s="174">
        <v>120</v>
      </c>
      <c r="J193" s="174">
        <v>4140</v>
      </c>
      <c r="K193" s="174">
        <v>33647.86</v>
      </c>
      <c r="L193" s="174"/>
      <c r="M193" s="174"/>
      <c r="N193" s="174">
        <v>1730.65</v>
      </c>
      <c r="O193" s="174">
        <v>0</v>
      </c>
      <c r="P193" s="174">
        <v>2700</v>
      </c>
      <c r="Q193" s="174"/>
      <c r="R193" s="174"/>
      <c r="S193" s="174"/>
      <c r="T193" s="174"/>
      <c r="U193" s="174">
        <v>25927.8</v>
      </c>
      <c r="V193" s="174"/>
      <c r="W193" s="174"/>
      <c r="X193" s="174">
        <v>2800</v>
      </c>
      <c r="Y193" s="174"/>
      <c r="Z193" s="174"/>
      <c r="AA193" s="174"/>
      <c r="AB193" s="174"/>
      <c r="AC193" s="174"/>
      <c r="AD193" s="174"/>
      <c r="AE193" s="174"/>
      <c r="AF193" s="174"/>
      <c r="AG193" s="174"/>
      <c r="AH193" s="174"/>
      <c r="AI193" s="174"/>
      <c r="AJ193" s="174">
        <v>1551.61</v>
      </c>
      <c r="AK193" s="174"/>
      <c r="AL193" s="174"/>
      <c r="AM193" s="174"/>
      <c r="AN193" s="174"/>
      <c r="AO193" s="174">
        <v>1860</v>
      </c>
      <c r="AP193" s="174">
        <v>1550</v>
      </c>
      <c r="AQ193" s="174"/>
      <c r="AR193" s="174"/>
      <c r="AS193" s="174">
        <v>1680</v>
      </c>
      <c r="AT193" s="174"/>
      <c r="AU193" s="174"/>
      <c r="AV193" s="174"/>
      <c r="AW193" s="174"/>
      <c r="AX193" s="174"/>
      <c r="AY193" s="174"/>
      <c r="AZ193" s="174">
        <v>1860</v>
      </c>
      <c r="BA193" s="174"/>
      <c r="BB193" s="174"/>
      <c r="BC193" s="174"/>
      <c r="BD193" s="174"/>
      <c r="BE193" s="174">
        <v>240</v>
      </c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6">
        <v>660</v>
      </c>
      <c r="BT193" s="174"/>
      <c r="BU193" s="174"/>
      <c r="BV193" s="174"/>
      <c r="BW193" s="174"/>
      <c r="BX193" s="174"/>
      <c r="BY193" s="174"/>
      <c r="BZ193" s="174"/>
      <c r="CA193" s="174"/>
      <c r="CB193" s="174"/>
      <c r="CC193" s="174"/>
      <c r="CD193" s="174">
        <v>1560</v>
      </c>
      <c r="CE193" s="174"/>
      <c r="CF193" s="174"/>
      <c r="CG193" s="174"/>
      <c r="CH193" s="174"/>
      <c r="CI193" s="174"/>
      <c r="CJ193" s="174"/>
      <c r="CK193" s="174">
        <v>1680</v>
      </c>
      <c r="CL193" s="174"/>
      <c r="CM193" s="174"/>
    </row>
    <row r="194" spans="1:91" ht="24.6">
      <c r="A194" s="111">
        <v>20</v>
      </c>
      <c r="B194" s="191" t="s">
        <v>902</v>
      </c>
      <c r="C194" s="114" t="s">
        <v>496</v>
      </c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>
        <v>0</v>
      </c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  <c r="AA194" s="174"/>
      <c r="AB194" s="174"/>
      <c r="AC194" s="174"/>
      <c r="AD194" s="174"/>
      <c r="AE194" s="174"/>
      <c r="AF194" s="174"/>
      <c r="AG194" s="174"/>
      <c r="AH194" s="174"/>
      <c r="AI194" s="174">
        <v>4000</v>
      </c>
      <c r="AJ194" s="174"/>
      <c r="AK194" s="174"/>
      <c r="AL194" s="174"/>
      <c r="AM194" s="174"/>
      <c r="AN194" s="174"/>
      <c r="AO194" s="174"/>
      <c r="AP194" s="174"/>
      <c r="AQ194" s="174"/>
      <c r="AR194" s="174"/>
      <c r="AS194" s="174"/>
      <c r="AT194" s="174"/>
      <c r="AU194" s="174"/>
      <c r="AV194" s="174"/>
      <c r="AW194" s="174"/>
      <c r="AX194" s="174">
        <v>4058.06</v>
      </c>
      <c r="AY194" s="174"/>
      <c r="AZ194" s="174"/>
      <c r="BA194" s="174"/>
      <c r="BB194" s="174"/>
      <c r="BC194" s="174"/>
      <c r="BD194" s="174">
        <v>3700</v>
      </c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174"/>
      <c r="BP194" s="174"/>
      <c r="BQ194" s="174"/>
      <c r="BR194" s="174"/>
      <c r="BS194" s="174"/>
      <c r="BT194" s="176"/>
      <c r="BU194" s="176"/>
      <c r="BV194" s="176"/>
      <c r="BW194" s="176"/>
      <c r="BX194" s="176"/>
      <c r="BY194" s="176"/>
      <c r="BZ194" s="176"/>
      <c r="CA194" s="176"/>
      <c r="CB194" s="176"/>
      <c r="CC194" s="176"/>
      <c r="CD194" s="176"/>
      <c r="CE194" s="176"/>
      <c r="CF194" s="176"/>
      <c r="CG194" s="176"/>
      <c r="CH194" s="176"/>
      <c r="CI194" s="176"/>
      <c r="CJ194" s="174"/>
      <c r="CK194" s="176"/>
      <c r="CL194" s="176"/>
      <c r="CM194" s="176"/>
    </row>
    <row r="195" spans="1:91" ht="24.6">
      <c r="A195" s="111">
        <v>20</v>
      </c>
      <c r="B195" s="191" t="s">
        <v>903</v>
      </c>
      <c r="C195" s="112" t="s">
        <v>497</v>
      </c>
      <c r="D195" s="174"/>
      <c r="E195" s="174"/>
      <c r="F195" s="174"/>
      <c r="G195" s="174"/>
      <c r="H195" s="174">
        <v>36247.599999999999</v>
      </c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174"/>
      <c r="AD195" s="174"/>
      <c r="AE195" s="174"/>
      <c r="AF195" s="174"/>
      <c r="AG195" s="174"/>
      <c r="AH195" s="174"/>
      <c r="AI195" s="174"/>
      <c r="AJ195" s="174"/>
      <c r="AK195" s="174"/>
      <c r="AL195" s="174"/>
      <c r="AM195" s="174"/>
      <c r="AN195" s="174"/>
      <c r="AO195" s="174"/>
      <c r="AP195" s="174"/>
      <c r="AQ195" s="174"/>
      <c r="AR195" s="174"/>
      <c r="AS195" s="174"/>
      <c r="AT195" s="174"/>
      <c r="AU195" s="174"/>
      <c r="AV195" s="174"/>
      <c r="AW195" s="174"/>
      <c r="AX195" s="174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174"/>
      <c r="BL195" s="174"/>
      <c r="BM195" s="174"/>
      <c r="BN195" s="174"/>
      <c r="BO195" s="174"/>
      <c r="BP195" s="174"/>
      <c r="BQ195" s="174"/>
      <c r="BR195" s="174"/>
      <c r="BS195" s="174"/>
      <c r="BT195" s="176"/>
      <c r="BU195" s="174"/>
      <c r="BV195" s="176"/>
      <c r="BW195" s="176"/>
      <c r="BX195" s="176"/>
      <c r="BY195" s="176"/>
      <c r="BZ195" s="176"/>
      <c r="CA195" s="176"/>
      <c r="CB195" s="174"/>
      <c r="CC195" s="174"/>
      <c r="CD195" s="176"/>
      <c r="CE195" s="176"/>
      <c r="CF195" s="176"/>
      <c r="CG195" s="176"/>
      <c r="CH195" s="176"/>
      <c r="CI195" s="176"/>
      <c r="CJ195" s="174"/>
      <c r="CK195" s="176"/>
      <c r="CL195" s="176"/>
      <c r="CM195" s="176"/>
    </row>
    <row r="196" spans="1:91" ht="24.6">
      <c r="A196" s="111">
        <v>20</v>
      </c>
      <c r="B196" s="191" t="s">
        <v>904</v>
      </c>
      <c r="C196" s="112" t="s">
        <v>498</v>
      </c>
      <c r="D196" s="174"/>
      <c r="E196" s="174"/>
      <c r="F196" s="174"/>
      <c r="G196" s="174"/>
      <c r="H196" s="174">
        <v>68220</v>
      </c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  <c r="AB196" s="174"/>
      <c r="AC196" s="174"/>
      <c r="AD196" s="174"/>
      <c r="AE196" s="174"/>
      <c r="AF196" s="174"/>
      <c r="AG196" s="174"/>
      <c r="AH196" s="174"/>
      <c r="AI196" s="174"/>
      <c r="AJ196" s="174"/>
      <c r="AK196" s="174"/>
      <c r="AL196" s="174"/>
      <c r="AM196" s="174"/>
      <c r="AN196" s="174"/>
      <c r="AO196" s="174"/>
      <c r="AP196" s="174"/>
      <c r="AQ196" s="174"/>
      <c r="AR196" s="174"/>
      <c r="AS196" s="174"/>
      <c r="AT196" s="174"/>
      <c r="AU196" s="174"/>
      <c r="AV196" s="174"/>
      <c r="AW196" s="174"/>
      <c r="AX196" s="174"/>
      <c r="AY196" s="174"/>
      <c r="AZ196" s="174"/>
      <c r="BA196" s="174"/>
      <c r="BB196" s="174"/>
      <c r="BC196" s="174"/>
      <c r="BD196" s="174"/>
      <c r="BE196" s="174"/>
      <c r="BF196" s="174"/>
      <c r="BG196" s="174"/>
      <c r="BH196" s="174"/>
      <c r="BI196" s="174"/>
      <c r="BJ196" s="174"/>
      <c r="BK196" s="174"/>
      <c r="BL196" s="174"/>
      <c r="BM196" s="174"/>
      <c r="BN196" s="174"/>
      <c r="BO196" s="174"/>
      <c r="BP196" s="174"/>
      <c r="BQ196" s="174"/>
      <c r="BR196" s="174"/>
      <c r="BS196" s="174"/>
      <c r="BT196" s="174"/>
      <c r="BU196" s="174"/>
      <c r="BV196" s="174"/>
      <c r="BW196" s="174"/>
      <c r="BX196" s="174"/>
      <c r="BY196" s="174"/>
      <c r="BZ196" s="174"/>
      <c r="CA196" s="174"/>
      <c r="CB196" s="174"/>
      <c r="CC196" s="174"/>
      <c r="CD196" s="174"/>
      <c r="CE196" s="174"/>
      <c r="CF196" s="174"/>
      <c r="CG196" s="174"/>
      <c r="CH196" s="174"/>
      <c r="CI196" s="174"/>
      <c r="CJ196" s="174"/>
      <c r="CK196" s="174"/>
      <c r="CL196" s="174"/>
      <c r="CM196" s="174"/>
    </row>
    <row r="197" spans="1:91" ht="24.6">
      <c r="A197" s="111">
        <v>20</v>
      </c>
      <c r="B197" s="191" t="s">
        <v>905</v>
      </c>
      <c r="C197" s="112" t="s">
        <v>499</v>
      </c>
      <c r="D197" s="174">
        <v>25050</v>
      </c>
      <c r="E197" s="174"/>
      <c r="F197" s="174"/>
      <c r="G197" s="174"/>
      <c r="H197" s="174"/>
      <c r="I197" s="174"/>
      <c r="J197" s="174"/>
      <c r="K197" s="174">
        <v>16000</v>
      </c>
      <c r="L197" s="174"/>
      <c r="M197" s="174"/>
      <c r="N197" s="174"/>
      <c r="O197" s="174">
        <v>3000</v>
      </c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  <c r="AA197" s="174"/>
      <c r="AB197" s="174"/>
      <c r="AC197" s="174"/>
      <c r="AD197" s="174"/>
      <c r="AE197" s="174"/>
      <c r="AF197" s="174"/>
      <c r="AG197" s="174"/>
      <c r="AH197" s="174"/>
      <c r="AI197" s="174"/>
      <c r="AJ197" s="174"/>
      <c r="AK197" s="174"/>
      <c r="AL197" s="174"/>
      <c r="AM197" s="174"/>
      <c r="AN197" s="174"/>
      <c r="AO197" s="174"/>
      <c r="AP197" s="174"/>
      <c r="AQ197" s="174"/>
      <c r="AR197" s="174"/>
      <c r="AS197" s="174"/>
      <c r="AT197" s="174"/>
      <c r="AU197" s="174"/>
      <c r="AV197" s="174"/>
      <c r="AW197" s="174"/>
      <c r="AX197" s="174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174"/>
      <c r="BL197" s="174"/>
      <c r="BM197" s="174"/>
      <c r="BN197" s="174"/>
      <c r="BO197" s="174"/>
      <c r="BP197" s="174"/>
      <c r="BQ197" s="174"/>
      <c r="BR197" s="174"/>
      <c r="BS197" s="174"/>
      <c r="BT197" s="174"/>
      <c r="BU197" s="174"/>
      <c r="BV197" s="174"/>
      <c r="BW197" s="174"/>
      <c r="BX197" s="174"/>
      <c r="BY197" s="174"/>
      <c r="BZ197" s="174"/>
      <c r="CA197" s="174"/>
      <c r="CB197" s="174"/>
      <c r="CC197" s="174"/>
      <c r="CD197" s="174"/>
      <c r="CE197" s="174"/>
      <c r="CF197" s="174"/>
      <c r="CG197" s="174"/>
      <c r="CH197" s="174"/>
      <c r="CI197" s="174"/>
      <c r="CJ197" s="174"/>
      <c r="CK197" s="174"/>
      <c r="CL197" s="174"/>
      <c r="CM197" s="174"/>
    </row>
    <row r="198" spans="1:91" ht="24.6">
      <c r="A198" s="111">
        <v>20</v>
      </c>
      <c r="B198" s="191" t="s">
        <v>906</v>
      </c>
      <c r="C198" s="112" t="s">
        <v>500</v>
      </c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  <c r="AA198" s="174"/>
      <c r="AB198" s="174"/>
      <c r="AC198" s="174"/>
      <c r="AD198" s="174"/>
      <c r="AE198" s="174"/>
      <c r="AF198" s="174"/>
      <c r="AG198" s="174"/>
      <c r="AH198" s="174"/>
      <c r="AI198" s="174"/>
      <c r="AJ198" s="174"/>
      <c r="AK198" s="174"/>
      <c r="AL198" s="174"/>
      <c r="AM198" s="174"/>
      <c r="AN198" s="174"/>
      <c r="AO198" s="174"/>
      <c r="AP198" s="174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174"/>
      <c r="BQ198" s="174"/>
      <c r="BR198" s="174"/>
      <c r="BS198" s="174"/>
      <c r="BT198" s="174"/>
      <c r="BU198" s="174"/>
      <c r="BV198" s="174"/>
      <c r="BW198" s="174"/>
      <c r="BX198" s="174"/>
      <c r="BY198" s="174"/>
      <c r="BZ198" s="174"/>
      <c r="CA198" s="174"/>
      <c r="CB198" s="174"/>
      <c r="CC198" s="174"/>
      <c r="CD198" s="174"/>
      <c r="CE198" s="174"/>
      <c r="CF198" s="174"/>
      <c r="CG198" s="174"/>
      <c r="CH198" s="174"/>
      <c r="CI198" s="174"/>
      <c r="CJ198" s="174"/>
      <c r="CK198" s="174"/>
      <c r="CL198" s="174"/>
      <c r="CM198" s="174"/>
    </row>
    <row r="199" spans="1:91" ht="49.2">
      <c r="A199" s="111">
        <v>20</v>
      </c>
      <c r="B199" s="191" t="s">
        <v>907</v>
      </c>
      <c r="C199" s="112" t="s">
        <v>501</v>
      </c>
      <c r="D199" s="174">
        <v>3350587.36</v>
      </c>
      <c r="E199" s="174">
        <v>394784.91</v>
      </c>
      <c r="F199" s="174">
        <v>465864.52</v>
      </c>
      <c r="G199" s="174">
        <v>395400</v>
      </c>
      <c r="H199" s="174">
        <v>89600</v>
      </c>
      <c r="I199" s="174"/>
      <c r="J199" s="174">
        <v>529800</v>
      </c>
      <c r="K199" s="174">
        <v>466796.67</v>
      </c>
      <c r="L199" s="174">
        <v>302400</v>
      </c>
      <c r="M199" s="174">
        <v>336000</v>
      </c>
      <c r="N199" s="174">
        <v>774154.84</v>
      </c>
      <c r="O199" s="174">
        <v>34505</v>
      </c>
      <c r="P199" s="174">
        <v>2233425.81</v>
      </c>
      <c r="Q199" s="174">
        <v>218400</v>
      </c>
      <c r="R199" s="174">
        <v>235200</v>
      </c>
      <c r="S199" s="174">
        <v>462600</v>
      </c>
      <c r="T199" s="174">
        <v>294600</v>
      </c>
      <c r="U199" s="174">
        <v>414761.29</v>
      </c>
      <c r="V199" s="174">
        <v>294600</v>
      </c>
      <c r="W199" s="174">
        <v>268800</v>
      </c>
      <c r="X199" s="174">
        <v>3391402.81</v>
      </c>
      <c r="Y199" s="174">
        <v>261000</v>
      </c>
      <c r="Z199" s="174">
        <v>305883.87</v>
      </c>
      <c r="AA199" s="174">
        <v>255400</v>
      </c>
      <c r="AB199" s="174">
        <v>168000</v>
      </c>
      <c r="AC199" s="174">
        <v>280453.33</v>
      </c>
      <c r="AD199" s="174">
        <v>328200</v>
      </c>
      <c r="AE199" s="174">
        <v>488987.1</v>
      </c>
      <c r="AF199" s="174">
        <v>261000</v>
      </c>
      <c r="AG199" s="174">
        <v>141686.39999999999</v>
      </c>
      <c r="AH199" s="174">
        <v>328200</v>
      </c>
      <c r="AI199" s="174">
        <v>429000</v>
      </c>
      <c r="AJ199" s="174"/>
      <c r="AK199" s="174">
        <v>164266.67000000001</v>
      </c>
      <c r="AL199" s="174">
        <v>6625946.5599999996</v>
      </c>
      <c r="AM199" s="174">
        <v>319200</v>
      </c>
      <c r="AN199" s="174">
        <v>262850</v>
      </c>
      <c r="AO199" s="174">
        <v>373000</v>
      </c>
      <c r="AP199" s="174">
        <v>245500</v>
      </c>
      <c r="AQ199" s="174">
        <v>227400</v>
      </c>
      <c r="AR199" s="174">
        <v>188906.67</v>
      </c>
      <c r="AS199" s="174">
        <v>1679942.37</v>
      </c>
      <c r="AT199" s="174">
        <v>268800</v>
      </c>
      <c r="AU199" s="174">
        <v>294600</v>
      </c>
      <c r="AV199" s="174">
        <v>500864.52</v>
      </c>
      <c r="AW199" s="174">
        <v>361800</v>
      </c>
      <c r="AX199" s="174">
        <v>306427.65999999997</v>
      </c>
      <c r="AY199" s="174"/>
      <c r="AZ199" s="174">
        <v>415746.67</v>
      </c>
      <c r="BA199" s="174">
        <v>302400</v>
      </c>
      <c r="BB199" s="174">
        <v>1770261.52</v>
      </c>
      <c r="BC199" s="174">
        <v>254053.33</v>
      </c>
      <c r="BD199" s="174">
        <v>3707884.29</v>
      </c>
      <c r="BE199" s="174">
        <v>451400</v>
      </c>
      <c r="BF199" s="174">
        <v>292506.67</v>
      </c>
      <c r="BG199" s="174">
        <v>266600</v>
      </c>
      <c r="BH199" s="174">
        <v>2098054.84</v>
      </c>
      <c r="BI199" s="174">
        <v>394708.82</v>
      </c>
      <c r="BJ199" s="174">
        <v>201600</v>
      </c>
      <c r="BK199" s="174">
        <v>201600</v>
      </c>
      <c r="BL199" s="174">
        <v>320400</v>
      </c>
      <c r="BM199" s="174">
        <v>3014016.45</v>
      </c>
      <c r="BN199" s="174">
        <v>453461.51</v>
      </c>
      <c r="BO199" s="174">
        <v>381703.23</v>
      </c>
      <c r="BP199" s="174">
        <v>472000</v>
      </c>
      <c r="BQ199" s="174">
        <v>235200</v>
      </c>
      <c r="BR199" s="174">
        <v>219333.33</v>
      </c>
      <c r="BS199" s="174">
        <v>9143964.7200000007</v>
      </c>
      <c r="BT199" s="174">
        <v>429832.26</v>
      </c>
      <c r="BU199" s="174">
        <v>330800</v>
      </c>
      <c r="BV199" s="174">
        <v>2055161.29</v>
      </c>
      <c r="BW199" s="174">
        <v>334870.96999999997</v>
      </c>
      <c r="BX199" s="174">
        <v>974412.9</v>
      </c>
      <c r="BY199" s="174">
        <v>653203.87</v>
      </c>
      <c r="BZ199" s="174"/>
      <c r="CA199" s="174">
        <v>354000</v>
      </c>
      <c r="CB199" s="174">
        <v>352406.45</v>
      </c>
      <c r="CC199" s="174">
        <v>304716.13</v>
      </c>
      <c r="CD199" s="174">
        <v>859741.94</v>
      </c>
      <c r="CE199" s="176">
        <v>434187.1</v>
      </c>
      <c r="CF199" s="174">
        <v>502703.23</v>
      </c>
      <c r="CG199" s="174">
        <v>168000</v>
      </c>
      <c r="CH199" s="174">
        <v>345546.67</v>
      </c>
      <c r="CI199" s="174">
        <v>240800</v>
      </c>
      <c r="CJ199" s="174">
        <v>409143.23</v>
      </c>
      <c r="CK199" s="174">
        <v>194346.6</v>
      </c>
      <c r="CL199" s="174">
        <v>187800</v>
      </c>
      <c r="CM199" s="174">
        <v>284303.23</v>
      </c>
    </row>
    <row r="200" spans="1:91" ht="24.6">
      <c r="A200" s="111">
        <v>20</v>
      </c>
      <c r="B200" s="191" t="s">
        <v>908</v>
      </c>
      <c r="C200" s="112" t="s">
        <v>502</v>
      </c>
      <c r="D200" s="174">
        <v>126000</v>
      </c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4">
        <v>21000</v>
      </c>
      <c r="Q200" s="174"/>
      <c r="R200" s="174"/>
      <c r="S200" s="174"/>
      <c r="T200" s="174"/>
      <c r="U200" s="174"/>
      <c r="V200" s="174"/>
      <c r="W200" s="174"/>
      <c r="X200" s="174">
        <v>21000</v>
      </c>
      <c r="Y200" s="174"/>
      <c r="Z200" s="174"/>
      <c r="AA200" s="174"/>
      <c r="AB200" s="174"/>
      <c r="AC200" s="174"/>
      <c r="AD200" s="174"/>
      <c r="AE200" s="174"/>
      <c r="AF200" s="174"/>
      <c r="AG200" s="174"/>
      <c r="AH200" s="174"/>
      <c r="AI200" s="174"/>
      <c r="AJ200" s="174"/>
      <c r="AK200" s="174"/>
      <c r="AL200" s="174">
        <v>126000</v>
      </c>
      <c r="AM200" s="174"/>
      <c r="AN200" s="174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>
        <v>123000</v>
      </c>
      <c r="BE200" s="174"/>
      <c r="BF200" s="174"/>
      <c r="BG200" s="174"/>
      <c r="BH200" s="174"/>
      <c r="BI200" s="174">
        <v>7000</v>
      </c>
      <c r="BJ200" s="174"/>
      <c r="BK200" s="174"/>
      <c r="BL200" s="174"/>
      <c r="BM200" s="174">
        <v>42000</v>
      </c>
      <c r="BN200" s="174"/>
      <c r="BO200" s="174"/>
      <c r="BP200" s="174"/>
      <c r="BQ200" s="174"/>
      <c r="BR200" s="174"/>
      <c r="BS200" s="174">
        <v>168000</v>
      </c>
      <c r="BT200" s="174"/>
      <c r="BU200" s="174"/>
      <c r="BV200" s="174"/>
      <c r="BW200" s="174"/>
      <c r="BX200" s="174"/>
      <c r="BY200" s="174"/>
      <c r="BZ200" s="174"/>
      <c r="CA200" s="174"/>
      <c r="CB200" s="174"/>
      <c r="CC200" s="174"/>
      <c r="CD200" s="174"/>
      <c r="CE200" s="174"/>
      <c r="CF200" s="174"/>
      <c r="CG200" s="174"/>
      <c r="CH200" s="174"/>
      <c r="CI200" s="174"/>
      <c r="CJ200" s="174"/>
      <c r="CK200" s="174"/>
      <c r="CL200" s="174"/>
      <c r="CM200" s="174"/>
    </row>
    <row r="201" spans="1:91" ht="49.2">
      <c r="A201" s="111">
        <v>22</v>
      </c>
      <c r="B201" s="191" t="s">
        <v>909</v>
      </c>
      <c r="C201" s="112" t="s">
        <v>1340</v>
      </c>
      <c r="D201" s="174">
        <v>8043253</v>
      </c>
      <c r="E201" s="174">
        <v>408630</v>
      </c>
      <c r="F201" s="174">
        <v>697220</v>
      </c>
      <c r="G201" s="174">
        <v>958020</v>
      </c>
      <c r="H201" s="174">
        <v>425760</v>
      </c>
      <c r="I201" s="174">
        <v>614600</v>
      </c>
      <c r="J201" s="174">
        <v>990360</v>
      </c>
      <c r="K201" s="174">
        <v>1507200</v>
      </c>
      <c r="L201" s="174"/>
      <c r="M201" s="174">
        <v>929880</v>
      </c>
      <c r="N201" s="174">
        <v>2421540</v>
      </c>
      <c r="O201" s="174">
        <v>288120</v>
      </c>
      <c r="P201" s="174">
        <v>4599765</v>
      </c>
      <c r="Q201" s="174">
        <v>633225</v>
      </c>
      <c r="R201" s="174">
        <v>795468.75</v>
      </c>
      <c r="S201" s="174">
        <v>1638775</v>
      </c>
      <c r="T201" s="174">
        <v>849600</v>
      </c>
      <c r="U201" s="174">
        <v>784504</v>
      </c>
      <c r="V201" s="174">
        <v>801420</v>
      </c>
      <c r="W201" s="174">
        <v>373680</v>
      </c>
      <c r="X201" s="174">
        <v>9886005</v>
      </c>
      <c r="Y201" s="174">
        <v>632520</v>
      </c>
      <c r="Z201" s="174">
        <v>719820</v>
      </c>
      <c r="AA201" s="174">
        <v>701400</v>
      </c>
      <c r="AB201" s="174">
        <v>524940</v>
      </c>
      <c r="AC201" s="174">
        <v>566610</v>
      </c>
      <c r="AD201" s="174">
        <v>604260</v>
      </c>
      <c r="AE201" s="174">
        <v>2361870</v>
      </c>
      <c r="AF201" s="174">
        <v>785700</v>
      </c>
      <c r="AG201" s="174">
        <v>1009370</v>
      </c>
      <c r="AH201" s="174">
        <v>830060</v>
      </c>
      <c r="AI201" s="174">
        <v>1303350</v>
      </c>
      <c r="AJ201" s="174">
        <v>707610</v>
      </c>
      <c r="AK201" s="174">
        <v>673980</v>
      </c>
      <c r="AL201" s="174">
        <v>19674425</v>
      </c>
      <c r="AM201" s="174">
        <v>474840</v>
      </c>
      <c r="AN201" s="174">
        <v>620700</v>
      </c>
      <c r="AO201" s="174">
        <v>948420</v>
      </c>
      <c r="AP201" s="174">
        <v>1828007.6</v>
      </c>
      <c r="AQ201" s="174">
        <v>710100</v>
      </c>
      <c r="AR201" s="174">
        <v>336990</v>
      </c>
      <c r="AS201" s="174">
        <v>4601028</v>
      </c>
      <c r="AT201" s="174">
        <v>166950</v>
      </c>
      <c r="AU201" s="174">
        <v>1116000</v>
      </c>
      <c r="AV201" s="174">
        <v>1343820</v>
      </c>
      <c r="AW201" s="174">
        <v>721800</v>
      </c>
      <c r="AX201" s="174">
        <v>582300</v>
      </c>
      <c r="AY201" s="174">
        <v>741570</v>
      </c>
      <c r="AZ201" s="174">
        <v>562700</v>
      </c>
      <c r="BA201" s="174">
        <v>500850</v>
      </c>
      <c r="BB201" s="174">
        <v>6624360</v>
      </c>
      <c r="BC201" s="174">
        <v>682830</v>
      </c>
      <c r="BD201" s="174"/>
      <c r="BE201" s="174">
        <v>2032560</v>
      </c>
      <c r="BF201" s="174">
        <v>495000</v>
      </c>
      <c r="BG201" s="174">
        <v>520600</v>
      </c>
      <c r="BH201" s="174">
        <v>4384190</v>
      </c>
      <c r="BI201" s="174"/>
      <c r="BJ201" s="174"/>
      <c r="BK201" s="174">
        <v>631540</v>
      </c>
      <c r="BL201" s="174">
        <v>502725</v>
      </c>
      <c r="BM201" s="174">
        <v>4397910</v>
      </c>
      <c r="BN201" s="174">
        <v>803520</v>
      </c>
      <c r="BO201" s="174">
        <v>577680</v>
      </c>
      <c r="BP201" s="174">
        <v>1709160</v>
      </c>
      <c r="BQ201" s="174">
        <v>651150</v>
      </c>
      <c r="BR201" s="174">
        <v>438780</v>
      </c>
      <c r="BS201" s="176">
        <v>30000000</v>
      </c>
      <c r="BT201" s="174">
        <v>709920</v>
      </c>
      <c r="BU201" s="176">
        <v>1211340</v>
      </c>
      <c r="BV201" s="176">
        <v>4510395</v>
      </c>
      <c r="BW201" s="176"/>
      <c r="BX201" s="176">
        <v>581370</v>
      </c>
      <c r="BY201" s="176">
        <v>2013025</v>
      </c>
      <c r="BZ201" s="176">
        <v>415080</v>
      </c>
      <c r="CA201" s="174">
        <v>530100</v>
      </c>
      <c r="CB201" s="176">
        <v>363240</v>
      </c>
      <c r="CC201" s="176">
        <v>1275590</v>
      </c>
      <c r="CD201" s="176">
        <v>2727270</v>
      </c>
      <c r="CE201" s="174">
        <v>991380</v>
      </c>
      <c r="CF201" s="176">
        <v>1517370</v>
      </c>
      <c r="CG201" s="176">
        <v>498780</v>
      </c>
      <c r="CH201" s="176">
        <v>738970</v>
      </c>
      <c r="CI201" s="174">
        <v>386540</v>
      </c>
      <c r="CJ201" s="176">
        <v>459240</v>
      </c>
      <c r="CK201" s="176">
        <v>3009750</v>
      </c>
      <c r="CL201" s="174">
        <v>580830</v>
      </c>
      <c r="CM201" s="176">
        <v>401366.5</v>
      </c>
    </row>
    <row r="202" spans="1:91" ht="24.6">
      <c r="A202" s="111">
        <v>23</v>
      </c>
      <c r="B202" s="191" t="s">
        <v>910</v>
      </c>
      <c r="C202" s="112" t="s">
        <v>503</v>
      </c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>
        <v>83910</v>
      </c>
      <c r="Y202" s="174"/>
      <c r="Z202" s="174"/>
      <c r="AA202" s="174"/>
      <c r="AB202" s="174"/>
      <c r="AC202" s="174"/>
      <c r="AD202" s="174"/>
      <c r="AE202" s="174"/>
      <c r="AF202" s="174"/>
      <c r="AG202" s="174"/>
      <c r="AH202" s="174"/>
      <c r="AI202" s="174"/>
      <c r="AJ202" s="174"/>
      <c r="AK202" s="174"/>
      <c r="AL202" s="174">
        <v>78930</v>
      </c>
      <c r="AM202" s="174"/>
      <c r="AN202" s="174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>
        <v>85680</v>
      </c>
      <c r="BN202" s="174"/>
      <c r="BO202" s="174"/>
      <c r="BP202" s="174"/>
      <c r="BQ202" s="174"/>
      <c r="BR202" s="174"/>
      <c r="BS202" s="176"/>
      <c r="BT202" s="174"/>
      <c r="BU202" s="174"/>
      <c r="BV202" s="176"/>
      <c r="BW202" s="174"/>
      <c r="BX202" s="176"/>
      <c r="BY202" s="176"/>
      <c r="BZ202" s="176"/>
      <c r="CA202" s="174"/>
      <c r="CB202" s="176"/>
      <c r="CC202" s="174"/>
      <c r="CD202" s="176"/>
      <c r="CE202" s="174"/>
      <c r="CF202" s="174"/>
      <c r="CG202" s="176"/>
      <c r="CH202" s="174"/>
      <c r="CI202" s="174"/>
      <c r="CJ202" s="176"/>
      <c r="CK202" s="176"/>
      <c r="CL202" s="174"/>
      <c r="CM202" s="174"/>
    </row>
    <row r="203" spans="1:91" ht="24.6">
      <c r="A203" s="111">
        <v>23</v>
      </c>
      <c r="B203" s="191" t="s">
        <v>911</v>
      </c>
      <c r="C203" s="112" t="s">
        <v>504</v>
      </c>
      <c r="D203" s="174">
        <v>85020</v>
      </c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>
        <v>71820</v>
      </c>
      <c r="Y203" s="174"/>
      <c r="Z203" s="174"/>
      <c r="AA203" s="174"/>
      <c r="AB203" s="174"/>
      <c r="AC203" s="174">
        <v>34170</v>
      </c>
      <c r="AD203" s="174"/>
      <c r="AE203" s="174"/>
      <c r="AF203" s="174"/>
      <c r="AG203" s="174"/>
      <c r="AH203" s="174"/>
      <c r="AI203" s="174"/>
      <c r="AJ203" s="174"/>
      <c r="AK203" s="174"/>
      <c r="AL203" s="174">
        <v>41220</v>
      </c>
      <c r="AM203" s="174"/>
      <c r="AN203" s="174"/>
      <c r="AO203" s="174"/>
      <c r="AP203" s="174"/>
      <c r="AQ203" s="174"/>
      <c r="AR203" s="174"/>
      <c r="AS203" s="174"/>
      <c r="AT203" s="174">
        <v>44190</v>
      </c>
      <c r="AU203" s="174">
        <v>34200</v>
      </c>
      <c r="AV203" s="174"/>
      <c r="AW203" s="174"/>
      <c r="AX203" s="174">
        <v>48090</v>
      </c>
      <c r="AY203" s="174"/>
      <c r="AZ203" s="174"/>
      <c r="BA203" s="174"/>
      <c r="BB203" s="174"/>
      <c r="BC203" s="174"/>
      <c r="BD203" s="174"/>
      <c r="BE203" s="174"/>
      <c r="BF203" s="174">
        <v>44640</v>
      </c>
      <c r="BG203" s="174"/>
      <c r="BH203" s="174"/>
      <c r="BI203" s="174"/>
      <c r="BJ203" s="174"/>
      <c r="BK203" s="174"/>
      <c r="BL203" s="174"/>
      <c r="BM203" s="174">
        <v>41607</v>
      </c>
      <c r="BN203" s="174"/>
      <c r="BO203" s="174"/>
      <c r="BP203" s="174"/>
      <c r="BQ203" s="174"/>
      <c r="BR203" s="174"/>
      <c r="BS203" s="174"/>
      <c r="BT203" s="174"/>
      <c r="BU203" s="174"/>
      <c r="BV203" s="174"/>
      <c r="BW203" s="174"/>
      <c r="BX203" s="174"/>
      <c r="BY203" s="174"/>
      <c r="BZ203" s="174"/>
      <c r="CA203" s="174"/>
      <c r="CB203" s="174"/>
      <c r="CC203" s="174"/>
      <c r="CD203" s="174"/>
      <c r="CE203" s="174"/>
      <c r="CF203" s="174"/>
      <c r="CG203" s="174"/>
      <c r="CH203" s="174"/>
      <c r="CI203" s="174"/>
      <c r="CJ203" s="174"/>
      <c r="CK203" s="174"/>
      <c r="CL203" s="174"/>
      <c r="CM203" s="174"/>
    </row>
    <row r="204" spans="1:91" ht="24.6">
      <c r="A204" s="111">
        <v>23</v>
      </c>
      <c r="B204" s="191" t="s">
        <v>912</v>
      </c>
      <c r="C204" s="112" t="s">
        <v>505</v>
      </c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  <c r="AA204" s="174"/>
      <c r="AB204" s="174"/>
      <c r="AC204" s="174"/>
      <c r="AD204" s="174"/>
      <c r="AE204" s="174"/>
      <c r="AF204" s="174"/>
      <c r="AG204" s="174"/>
      <c r="AH204" s="174"/>
      <c r="AI204" s="174"/>
      <c r="AJ204" s="174"/>
      <c r="AK204" s="174"/>
      <c r="AL204" s="174"/>
      <c r="AM204" s="174"/>
      <c r="AN204" s="174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174"/>
      <c r="BV204" s="174"/>
      <c r="BW204" s="174"/>
      <c r="BX204" s="174"/>
      <c r="BY204" s="174"/>
      <c r="BZ204" s="174"/>
      <c r="CA204" s="174"/>
      <c r="CB204" s="174"/>
      <c r="CC204" s="174"/>
      <c r="CD204" s="174"/>
      <c r="CE204" s="174"/>
      <c r="CF204" s="174"/>
      <c r="CG204" s="174"/>
      <c r="CH204" s="174"/>
      <c r="CI204" s="174"/>
      <c r="CJ204" s="174"/>
      <c r="CK204" s="174"/>
      <c r="CL204" s="174"/>
      <c r="CM204" s="174"/>
    </row>
    <row r="205" spans="1:91" ht="24.6">
      <c r="A205" s="111">
        <v>23</v>
      </c>
      <c r="B205" s="191" t="s">
        <v>913</v>
      </c>
      <c r="C205" s="115" t="s">
        <v>506</v>
      </c>
      <c r="D205" s="174">
        <v>2567303.64</v>
      </c>
      <c r="E205" s="174">
        <v>312037.40000000002</v>
      </c>
      <c r="F205" s="174">
        <v>322938.18</v>
      </c>
      <c r="G205" s="174">
        <v>378231.47</v>
      </c>
      <c r="H205" s="174">
        <v>311210.96999999997</v>
      </c>
      <c r="I205" s="174">
        <v>381441.59</v>
      </c>
      <c r="J205" s="174">
        <v>570877.43000000005</v>
      </c>
      <c r="K205" s="174">
        <v>582909.77</v>
      </c>
      <c r="L205" s="174">
        <v>318079.84000000003</v>
      </c>
      <c r="M205" s="174">
        <v>381250.23</v>
      </c>
      <c r="N205" s="174">
        <v>760386.29</v>
      </c>
      <c r="O205" s="174">
        <v>146539</v>
      </c>
      <c r="P205" s="174">
        <v>1262643.58</v>
      </c>
      <c r="Q205" s="174">
        <v>336751.2</v>
      </c>
      <c r="R205" s="174">
        <v>345123.2</v>
      </c>
      <c r="S205" s="174">
        <v>587704.89</v>
      </c>
      <c r="T205" s="174">
        <v>355841</v>
      </c>
      <c r="U205" s="174">
        <v>295934.71999999997</v>
      </c>
      <c r="V205" s="174">
        <v>315703.40000000002</v>
      </c>
      <c r="W205" s="174">
        <v>188146.74</v>
      </c>
      <c r="X205" s="174">
        <v>2922844.71</v>
      </c>
      <c r="Y205" s="174">
        <v>229705.2</v>
      </c>
      <c r="Z205" s="174">
        <v>366084.38</v>
      </c>
      <c r="AA205" s="174">
        <v>314124.19</v>
      </c>
      <c r="AB205" s="174">
        <v>208161.56</v>
      </c>
      <c r="AC205" s="174">
        <v>202239.76</v>
      </c>
      <c r="AD205" s="174">
        <v>245354</v>
      </c>
      <c r="AE205" s="174">
        <v>697788.06</v>
      </c>
      <c r="AF205" s="174">
        <v>266267.40999999997</v>
      </c>
      <c r="AG205" s="174">
        <v>274370</v>
      </c>
      <c r="AH205" s="174">
        <v>331119.01</v>
      </c>
      <c r="AI205" s="174">
        <v>549071.32999999996</v>
      </c>
      <c r="AJ205" s="174">
        <v>245930.25</v>
      </c>
      <c r="AK205" s="174">
        <v>182342.03</v>
      </c>
      <c r="AL205" s="174">
        <v>4835326.83</v>
      </c>
      <c r="AM205" s="174">
        <v>347879.87</v>
      </c>
      <c r="AN205" s="174">
        <v>292545.26</v>
      </c>
      <c r="AO205" s="174">
        <v>559915.77</v>
      </c>
      <c r="AP205" s="174">
        <v>531732.77</v>
      </c>
      <c r="AQ205" s="174">
        <v>335796.3</v>
      </c>
      <c r="AR205" s="174">
        <v>185856.2</v>
      </c>
      <c r="AS205" s="174">
        <v>1079869.29</v>
      </c>
      <c r="AT205" s="174">
        <v>293403.93</v>
      </c>
      <c r="AU205" s="174">
        <v>481303.27</v>
      </c>
      <c r="AV205" s="174">
        <v>632362.65</v>
      </c>
      <c r="AW205" s="174">
        <v>297261.40000000002</v>
      </c>
      <c r="AX205" s="174">
        <v>230963.42</v>
      </c>
      <c r="AY205" s="174">
        <v>406447.46</v>
      </c>
      <c r="AZ205" s="174">
        <v>294665.81</v>
      </c>
      <c r="BA205" s="174">
        <v>265720.8</v>
      </c>
      <c r="BB205" s="174">
        <v>1396573.85</v>
      </c>
      <c r="BC205" s="174">
        <v>303264.43</v>
      </c>
      <c r="BD205" s="174">
        <v>2721456.93</v>
      </c>
      <c r="BE205" s="174">
        <v>765084.53</v>
      </c>
      <c r="BF205" s="174">
        <v>283682.53000000003</v>
      </c>
      <c r="BG205" s="174">
        <v>306555.40000000002</v>
      </c>
      <c r="BH205" s="174">
        <v>1566935.05</v>
      </c>
      <c r="BI205" s="174">
        <v>206515.20000000001</v>
      </c>
      <c r="BJ205" s="174">
        <v>145347</v>
      </c>
      <c r="BK205" s="174">
        <v>208772.02</v>
      </c>
      <c r="BL205" s="174">
        <v>190544.89</v>
      </c>
      <c r="BM205" s="174">
        <v>2035879.1</v>
      </c>
      <c r="BN205" s="174">
        <v>537682.34</v>
      </c>
      <c r="BO205" s="174">
        <v>419773.6</v>
      </c>
      <c r="BP205" s="174">
        <v>621507.47</v>
      </c>
      <c r="BQ205" s="174">
        <v>398091.28</v>
      </c>
      <c r="BR205" s="174">
        <v>313155.73</v>
      </c>
      <c r="BS205" s="176">
        <v>7238798.4400000004</v>
      </c>
      <c r="BT205" s="174">
        <v>426749.15</v>
      </c>
      <c r="BU205" s="174">
        <v>448033.66</v>
      </c>
      <c r="BV205" s="174">
        <v>1427680.72</v>
      </c>
      <c r="BW205" s="174">
        <v>125922.6</v>
      </c>
      <c r="BX205" s="174">
        <v>408773.05</v>
      </c>
      <c r="BY205" s="174">
        <v>845749.85</v>
      </c>
      <c r="BZ205" s="174">
        <v>288960.8</v>
      </c>
      <c r="CA205" s="174">
        <v>292991.49</v>
      </c>
      <c r="CB205" s="174">
        <v>366052.4</v>
      </c>
      <c r="CC205" s="174">
        <v>449777.4</v>
      </c>
      <c r="CD205" s="174">
        <v>784770.22</v>
      </c>
      <c r="CE205" s="174">
        <v>468219.51</v>
      </c>
      <c r="CF205" s="174">
        <v>650365.49</v>
      </c>
      <c r="CG205" s="174">
        <v>213706.2</v>
      </c>
      <c r="CH205" s="174">
        <v>242259.05</v>
      </c>
      <c r="CI205" s="174">
        <v>214866.86</v>
      </c>
      <c r="CJ205" s="174">
        <v>256625.2</v>
      </c>
      <c r="CK205" s="174">
        <v>773648.11</v>
      </c>
      <c r="CL205" s="174">
        <v>185661</v>
      </c>
      <c r="CM205" s="174">
        <v>147711.06</v>
      </c>
    </row>
    <row r="206" spans="1:91" ht="24.6">
      <c r="A206" s="111">
        <v>23</v>
      </c>
      <c r="B206" s="191" t="s">
        <v>914</v>
      </c>
      <c r="C206" s="118" t="s">
        <v>507</v>
      </c>
      <c r="D206" s="174">
        <v>3850955.44</v>
      </c>
      <c r="E206" s="174">
        <v>468056.1</v>
      </c>
      <c r="F206" s="174">
        <v>484407.27</v>
      </c>
      <c r="G206" s="174">
        <v>567347.18999999994</v>
      </c>
      <c r="H206" s="174">
        <v>466809.7</v>
      </c>
      <c r="I206" s="174">
        <v>572162.38</v>
      </c>
      <c r="J206" s="174">
        <v>856316.14</v>
      </c>
      <c r="K206" s="174">
        <v>874365.86</v>
      </c>
      <c r="L206" s="174">
        <v>477011.46</v>
      </c>
      <c r="M206" s="174">
        <v>571875.34</v>
      </c>
      <c r="N206" s="174">
        <v>1140579.44</v>
      </c>
      <c r="O206" s="174">
        <v>219808.5</v>
      </c>
      <c r="P206" s="174">
        <v>1893965.38</v>
      </c>
      <c r="Q206" s="174">
        <v>505126.8</v>
      </c>
      <c r="R206" s="174">
        <v>517684.8</v>
      </c>
      <c r="S206" s="174">
        <v>881557.04</v>
      </c>
      <c r="T206" s="174">
        <v>533761.5</v>
      </c>
      <c r="U206" s="174">
        <v>443902.08</v>
      </c>
      <c r="V206" s="174">
        <v>473559.6</v>
      </c>
      <c r="W206" s="174">
        <v>282220.09999999998</v>
      </c>
      <c r="X206" s="174">
        <v>4384267.09</v>
      </c>
      <c r="Y206" s="174">
        <v>344553.3</v>
      </c>
      <c r="Z206" s="174">
        <v>549126.56999999995</v>
      </c>
      <c r="AA206" s="174">
        <v>471186.28</v>
      </c>
      <c r="AB206" s="174">
        <v>272013.84000000003</v>
      </c>
      <c r="AC206" s="174">
        <v>303359.63</v>
      </c>
      <c r="AD206" s="174">
        <v>368031</v>
      </c>
      <c r="AE206" s="174">
        <v>1046682.09</v>
      </c>
      <c r="AF206" s="174">
        <v>399401.11</v>
      </c>
      <c r="AG206" s="174">
        <v>411555</v>
      </c>
      <c r="AH206" s="174">
        <v>496678.51</v>
      </c>
      <c r="AI206" s="174">
        <v>823606.99</v>
      </c>
      <c r="AJ206" s="174">
        <v>368895.38</v>
      </c>
      <c r="AK206" s="174">
        <v>273513.05</v>
      </c>
      <c r="AL206" s="174">
        <v>7252990.2300000004</v>
      </c>
      <c r="AM206" s="174">
        <v>521819.8</v>
      </c>
      <c r="AN206" s="174">
        <v>438817.9</v>
      </c>
      <c r="AO206" s="174">
        <v>839873.65</v>
      </c>
      <c r="AP206" s="174">
        <v>797598.85</v>
      </c>
      <c r="AQ206" s="174">
        <v>503767.05</v>
      </c>
      <c r="AR206" s="174">
        <v>278784.3</v>
      </c>
      <c r="AS206" s="174">
        <v>1619803.8</v>
      </c>
      <c r="AT206" s="174">
        <v>440105.89</v>
      </c>
      <c r="AU206" s="174">
        <v>721954.9</v>
      </c>
      <c r="AV206" s="174">
        <v>948543.98</v>
      </c>
      <c r="AW206" s="174">
        <v>445892.1</v>
      </c>
      <c r="AX206" s="174">
        <v>346445.18</v>
      </c>
      <c r="AY206" s="174">
        <v>609671.18999999994</v>
      </c>
      <c r="AZ206" s="174">
        <v>441998.72</v>
      </c>
      <c r="BA206" s="174">
        <v>398581.2</v>
      </c>
      <c r="BB206" s="174">
        <v>2094825.42</v>
      </c>
      <c r="BC206" s="174">
        <v>454896.64000000001</v>
      </c>
      <c r="BD206" s="174">
        <v>4082185.42</v>
      </c>
      <c r="BE206" s="174">
        <v>1147697.28</v>
      </c>
      <c r="BF206" s="174">
        <v>425523.79</v>
      </c>
      <c r="BG206" s="174">
        <v>459833.1</v>
      </c>
      <c r="BH206" s="174">
        <v>2354902.58</v>
      </c>
      <c r="BI206" s="174">
        <v>309772.79999999999</v>
      </c>
      <c r="BJ206" s="174">
        <v>218020.5</v>
      </c>
      <c r="BK206" s="174">
        <v>313159.24</v>
      </c>
      <c r="BL206" s="174">
        <v>285817.34000000003</v>
      </c>
      <c r="BM206" s="174">
        <v>3053818.64</v>
      </c>
      <c r="BN206" s="174">
        <v>806523.51</v>
      </c>
      <c r="BO206" s="174">
        <v>629660.4</v>
      </c>
      <c r="BP206" s="174">
        <v>932261.2</v>
      </c>
      <c r="BQ206" s="174">
        <v>597136.92000000004</v>
      </c>
      <c r="BR206" s="174">
        <v>469733.59</v>
      </c>
      <c r="BS206" s="174">
        <v>10858197.65</v>
      </c>
      <c r="BT206" s="174">
        <v>640123.73</v>
      </c>
      <c r="BU206" s="174">
        <v>672050.49</v>
      </c>
      <c r="BV206" s="174">
        <v>2141521.09</v>
      </c>
      <c r="BW206" s="174">
        <v>188883.9</v>
      </c>
      <c r="BX206" s="174">
        <v>534605.28</v>
      </c>
      <c r="BY206" s="174">
        <v>1268624.78</v>
      </c>
      <c r="BZ206" s="174">
        <v>433441.2</v>
      </c>
      <c r="CA206" s="174">
        <v>439487.24</v>
      </c>
      <c r="CB206" s="174">
        <v>549078.6</v>
      </c>
      <c r="CC206" s="174">
        <v>674666.1</v>
      </c>
      <c r="CD206" s="174">
        <v>1177155.33</v>
      </c>
      <c r="CE206" s="174">
        <v>702329.27</v>
      </c>
      <c r="CF206" s="174">
        <v>975548.22</v>
      </c>
      <c r="CG206" s="174">
        <v>320559.3</v>
      </c>
      <c r="CH206" s="174">
        <v>363387.93</v>
      </c>
      <c r="CI206" s="174">
        <v>322300.28999999998</v>
      </c>
      <c r="CJ206" s="174">
        <v>384937.8</v>
      </c>
      <c r="CK206" s="174">
        <v>1160472.1599999999</v>
      </c>
      <c r="CL206" s="174">
        <v>278491.5</v>
      </c>
      <c r="CM206" s="174">
        <v>221566.59</v>
      </c>
    </row>
    <row r="207" spans="1:91" ht="24.6">
      <c r="A207" s="111">
        <v>23</v>
      </c>
      <c r="B207" s="191" t="s">
        <v>915</v>
      </c>
      <c r="C207" s="118" t="s">
        <v>508</v>
      </c>
      <c r="D207" s="174">
        <v>5542.2</v>
      </c>
      <c r="E207" s="174">
        <v>6139.8</v>
      </c>
      <c r="F207" s="174">
        <v>37629</v>
      </c>
      <c r="G207" s="174">
        <v>23459.4</v>
      </c>
      <c r="H207" s="174">
        <v>17821.8</v>
      </c>
      <c r="I207" s="174">
        <v>11980.8</v>
      </c>
      <c r="J207" s="174">
        <v>18018</v>
      </c>
      <c r="K207" s="174">
        <v>26758.799999999999</v>
      </c>
      <c r="L207" s="174">
        <v>36842.400000000001</v>
      </c>
      <c r="M207" s="174">
        <v>48396.6</v>
      </c>
      <c r="N207" s="174">
        <v>6642.3</v>
      </c>
      <c r="O207" s="174"/>
      <c r="P207" s="174">
        <v>29307.040000000001</v>
      </c>
      <c r="Q207" s="174">
        <v>30272.400000000001</v>
      </c>
      <c r="R207" s="174">
        <v>17420.400000000001</v>
      </c>
      <c r="S207" s="174">
        <v>11482.2</v>
      </c>
      <c r="T207" s="174">
        <v>22825.200000000001</v>
      </c>
      <c r="U207" s="174">
        <v>34163.300000000003</v>
      </c>
      <c r="V207" s="174">
        <v>48112.2</v>
      </c>
      <c r="W207" s="174">
        <v>35420.400000000001</v>
      </c>
      <c r="X207" s="174">
        <v>16628.400000000001</v>
      </c>
      <c r="Y207" s="174">
        <v>8220.6</v>
      </c>
      <c r="Z207" s="174"/>
      <c r="AA207" s="174">
        <v>32281.200000000001</v>
      </c>
      <c r="AB207" s="174">
        <v>12279.6</v>
      </c>
      <c r="AC207" s="174">
        <v>23635.8</v>
      </c>
      <c r="AD207" s="174">
        <v>19288.8</v>
      </c>
      <c r="AE207" s="174">
        <v>48740.4</v>
      </c>
      <c r="AF207" s="174">
        <v>10582.1</v>
      </c>
      <c r="AG207" s="174">
        <v>12376.8</v>
      </c>
      <c r="AH207" s="174">
        <v>17100</v>
      </c>
      <c r="AI207" s="174">
        <v>5342.4</v>
      </c>
      <c r="AJ207" s="174">
        <v>33643.800000000003</v>
      </c>
      <c r="AK207" s="174"/>
      <c r="AL207" s="174">
        <v>47959.199999999997</v>
      </c>
      <c r="AM207" s="174">
        <v>21867.3</v>
      </c>
      <c r="AN207" s="174">
        <v>26622</v>
      </c>
      <c r="AO207" s="174">
        <v>7142.4</v>
      </c>
      <c r="AP207" s="174">
        <v>11606</v>
      </c>
      <c r="AQ207" s="174">
        <v>11286</v>
      </c>
      <c r="AR207" s="174">
        <v>23459.4</v>
      </c>
      <c r="AS207" s="174">
        <v>6339.6</v>
      </c>
      <c r="AT207" s="174">
        <v>35885.800000000003</v>
      </c>
      <c r="AU207" s="174">
        <v>5574</v>
      </c>
      <c r="AV207" s="174">
        <v>21704.400000000001</v>
      </c>
      <c r="AW207" s="174">
        <v>5940</v>
      </c>
      <c r="AX207" s="174">
        <v>11980.8</v>
      </c>
      <c r="AY207" s="174">
        <v>38451.599999999999</v>
      </c>
      <c r="AZ207" s="174">
        <v>36383.4</v>
      </c>
      <c r="BA207" s="174">
        <v>25507.8</v>
      </c>
      <c r="BB207" s="174">
        <v>19213.2</v>
      </c>
      <c r="BC207" s="174"/>
      <c r="BD207" s="174">
        <v>76258.649999999994</v>
      </c>
      <c r="BE207" s="174">
        <v>8727.2999999999993</v>
      </c>
      <c r="BF207" s="174">
        <v>11280.6</v>
      </c>
      <c r="BG207" s="174">
        <v>17920.8</v>
      </c>
      <c r="BH207" s="174">
        <v>22962.6</v>
      </c>
      <c r="BI207" s="174"/>
      <c r="BJ207" s="174"/>
      <c r="BK207" s="174"/>
      <c r="BL207" s="174"/>
      <c r="BM207" s="174">
        <v>78126.509999999995</v>
      </c>
      <c r="BN207" s="174">
        <v>11482.2</v>
      </c>
      <c r="BO207" s="174">
        <v>11379.6</v>
      </c>
      <c r="BP207" s="174">
        <v>7029</v>
      </c>
      <c r="BQ207" s="174">
        <v>22044.6</v>
      </c>
      <c r="BR207" s="174"/>
      <c r="BS207" s="174">
        <v>51970.5</v>
      </c>
      <c r="BT207" s="174">
        <v>12760.2</v>
      </c>
      <c r="BU207" s="174"/>
      <c r="BV207" s="174"/>
      <c r="BW207" s="174"/>
      <c r="BX207" s="174">
        <v>18054</v>
      </c>
      <c r="BY207" s="174">
        <v>5238</v>
      </c>
      <c r="BZ207" s="174">
        <v>28425.599999999999</v>
      </c>
      <c r="CA207" s="174"/>
      <c r="CB207" s="174">
        <v>17128.8</v>
      </c>
      <c r="CC207" s="174">
        <v>12180.6</v>
      </c>
      <c r="CD207" s="174"/>
      <c r="CE207" s="174">
        <v>32049</v>
      </c>
      <c r="CF207" s="174">
        <v>3201.94</v>
      </c>
      <c r="CG207" s="174"/>
      <c r="CH207" s="174">
        <v>18516.599999999999</v>
      </c>
      <c r="CI207" s="174">
        <v>11358.9</v>
      </c>
      <c r="CJ207" s="174">
        <v>5045.3999999999996</v>
      </c>
      <c r="CK207" s="174">
        <v>11980.8</v>
      </c>
      <c r="CL207" s="174"/>
      <c r="CM207" s="174"/>
    </row>
    <row r="208" spans="1:91" ht="49.2">
      <c r="A208" s="111">
        <v>23</v>
      </c>
      <c r="B208" s="191" t="s">
        <v>916</v>
      </c>
      <c r="C208" s="118" t="s">
        <v>509</v>
      </c>
      <c r="D208" s="174">
        <v>275822</v>
      </c>
      <c r="E208" s="174">
        <v>14625</v>
      </c>
      <c r="F208" s="174">
        <v>19500</v>
      </c>
      <c r="G208" s="174">
        <v>14625</v>
      </c>
      <c r="H208" s="174">
        <v>9750</v>
      </c>
      <c r="I208" s="174">
        <v>16481</v>
      </c>
      <c r="J208" s="174">
        <v>19500</v>
      </c>
      <c r="K208" s="174">
        <v>14625</v>
      </c>
      <c r="L208" s="174">
        <v>24375</v>
      </c>
      <c r="M208" s="174">
        <v>4875</v>
      </c>
      <c r="N208" s="174">
        <v>27750</v>
      </c>
      <c r="O208" s="174">
        <v>27211</v>
      </c>
      <c r="P208" s="174">
        <v>106375</v>
      </c>
      <c r="Q208" s="174">
        <v>9750</v>
      </c>
      <c r="R208" s="174">
        <v>29250</v>
      </c>
      <c r="S208" s="174">
        <v>24375</v>
      </c>
      <c r="T208" s="174">
        <v>9750</v>
      </c>
      <c r="U208" s="174">
        <v>14625</v>
      </c>
      <c r="V208" s="174">
        <v>19500</v>
      </c>
      <c r="W208" s="174">
        <v>14625</v>
      </c>
      <c r="X208" s="174">
        <v>222182</v>
      </c>
      <c r="Y208" s="174">
        <v>19500</v>
      </c>
      <c r="Z208" s="174">
        <v>12000</v>
      </c>
      <c r="AA208" s="174">
        <v>14625</v>
      </c>
      <c r="AB208" s="174">
        <v>19500</v>
      </c>
      <c r="AC208" s="174">
        <v>9750</v>
      </c>
      <c r="AD208" s="174">
        <v>29250</v>
      </c>
      <c r="AE208" s="174">
        <v>14625</v>
      </c>
      <c r="AF208" s="174">
        <v>19500</v>
      </c>
      <c r="AG208" s="174">
        <v>29250</v>
      </c>
      <c r="AH208" s="174">
        <v>14625</v>
      </c>
      <c r="AI208" s="174">
        <v>24375</v>
      </c>
      <c r="AJ208" s="174">
        <v>24295</v>
      </c>
      <c r="AK208" s="174">
        <v>74056</v>
      </c>
      <c r="AL208" s="174">
        <v>205838</v>
      </c>
      <c r="AM208" s="174">
        <v>9750</v>
      </c>
      <c r="AN208" s="174">
        <v>14526</v>
      </c>
      <c r="AO208" s="174">
        <v>58500</v>
      </c>
      <c r="AP208" s="174">
        <v>26625</v>
      </c>
      <c r="AQ208" s="174">
        <v>24375</v>
      </c>
      <c r="AR208" s="174">
        <v>19500</v>
      </c>
      <c r="AS208" s="174">
        <v>33375</v>
      </c>
      <c r="AT208" s="174">
        <v>12000</v>
      </c>
      <c r="AU208" s="174">
        <v>29250</v>
      </c>
      <c r="AV208" s="174">
        <v>24375</v>
      </c>
      <c r="AW208" s="174">
        <v>9750</v>
      </c>
      <c r="AX208" s="174">
        <v>19500</v>
      </c>
      <c r="AY208" s="174">
        <v>9750</v>
      </c>
      <c r="AZ208" s="174">
        <v>14625</v>
      </c>
      <c r="BA208" s="174">
        <v>9750</v>
      </c>
      <c r="BB208" s="174">
        <v>73125</v>
      </c>
      <c r="BC208" s="174">
        <v>14250</v>
      </c>
      <c r="BD208" s="174">
        <v>185473</v>
      </c>
      <c r="BE208" s="174">
        <v>37412.1</v>
      </c>
      <c r="BF208" s="174">
        <v>9750</v>
      </c>
      <c r="BG208" s="174">
        <v>19500</v>
      </c>
      <c r="BH208" s="174">
        <v>43875</v>
      </c>
      <c r="BI208" s="174">
        <v>14625</v>
      </c>
      <c r="BJ208" s="174">
        <v>9000</v>
      </c>
      <c r="BK208" s="174">
        <v>9750</v>
      </c>
      <c r="BL208" s="174">
        <v>14625</v>
      </c>
      <c r="BM208" s="174">
        <v>152922</v>
      </c>
      <c r="BN208" s="174">
        <v>34125</v>
      </c>
      <c r="BO208" s="174">
        <v>27457</v>
      </c>
      <c r="BP208" s="174">
        <v>24375</v>
      </c>
      <c r="BQ208" s="174">
        <v>24375</v>
      </c>
      <c r="BR208" s="174">
        <v>21333</v>
      </c>
      <c r="BS208" s="174">
        <v>400860</v>
      </c>
      <c r="BT208" s="174">
        <v>8200</v>
      </c>
      <c r="BU208" s="174">
        <v>9750</v>
      </c>
      <c r="BV208" s="174">
        <v>72885</v>
      </c>
      <c r="BW208" s="174">
        <v>19500</v>
      </c>
      <c r="BX208" s="174"/>
      <c r="BY208" s="174">
        <v>39000</v>
      </c>
      <c r="BZ208" s="174">
        <v>14625</v>
      </c>
      <c r="CA208" s="174">
        <v>14625</v>
      </c>
      <c r="CB208" s="174">
        <v>14625</v>
      </c>
      <c r="CC208" s="174">
        <v>19500</v>
      </c>
      <c r="CD208" s="174">
        <v>29250</v>
      </c>
      <c r="CE208" s="174">
        <v>4875</v>
      </c>
      <c r="CF208" s="174">
        <v>28000</v>
      </c>
      <c r="CG208" s="174">
        <v>9750</v>
      </c>
      <c r="CH208" s="174">
        <v>6250</v>
      </c>
      <c r="CI208" s="174">
        <v>9000</v>
      </c>
      <c r="CJ208" s="174">
        <v>19500</v>
      </c>
      <c r="CK208" s="174">
        <v>22875</v>
      </c>
      <c r="CL208" s="174"/>
      <c r="CM208" s="174"/>
    </row>
    <row r="209" spans="1:91" ht="49.2">
      <c r="A209" s="111">
        <v>23</v>
      </c>
      <c r="B209" s="191" t="s">
        <v>917</v>
      </c>
      <c r="C209" s="118" t="s">
        <v>510</v>
      </c>
      <c r="D209" s="174">
        <v>1775158</v>
      </c>
      <c r="E209" s="174">
        <v>396554</v>
      </c>
      <c r="F209" s="174">
        <v>281588</v>
      </c>
      <c r="G209" s="174">
        <v>287970</v>
      </c>
      <c r="H209" s="174">
        <v>228451</v>
      </c>
      <c r="I209" s="174">
        <v>311910</v>
      </c>
      <c r="J209" s="174">
        <v>251225</v>
      </c>
      <c r="K209" s="174">
        <v>551696</v>
      </c>
      <c r="L209" s="174">
        <v>301554</v>
      </c>
      <c r="M209" s="174">
        <v>457393</v>
      </c>
      <c r="N209" s="174">
        <v>750611</v>
      </c>
      <c r="O209" s="174">
        <v>122554</v>
      </c>
      <c r="P209" s="174">
        <v>1638891</v>
      </c>
      <c r="Q209" s="174">
        <v>340900</v>
      </c>
      <c r="R209" s="174">
        <v>383897</v>
      </c>
      <c r="S209" s="174">
        <v>561022</v>
      </c>
      <c r="T209" s="174">
        <v>327288</v>
      </c>
      <c r="U209" s="174">
        <v>277113</v>
      </c>
      <c r="V209" s="174">
        <v>233064</v>
      </c>
      <c r="W209" s="174">
        <v>200853</v>
      </c>
      <c r="X209" s="174">
        <v>2315047</v>
      </c>
      <c r="Y209" s="174">
        <v>222090</v>
      </c>
      <c r="Z209" s="174">
        <v>343953</v>
      </c>
      <c r="AA209" s="174">
        <v>375295</v>
      </c>
      <c r="AB209" s="174">
        <v>183339</v>
      </c>
      <c r="AC209" s="174">
        <v>215336</v>
      </c>
      <c r="AD209" s="174">
        <v>268327</v>
      </c>
      <c r="AE209" s="174">
        <v>669807</v>
      </c>
      <c r="AF209" s="174">
        <v>206880</v>
      </c>
      <c r="AG209" s="174">
        <v>305987</v>
      </c>
      <c r="AH209" s="174">
        <v>278051</v>
      </c>
      <c r="AI209" s="174">
        <v>421423</v>
      </c>
      <c r="AJ209" s="174">
        <v>292796</v>
      </c>
      <c r="AK209" s="174">
        <v>274001</v>
      </c>
      <c r="AL209" s="174">
        <v>4981908</v>
      </c>
      <c r="AM209" s="174">
        <v>307359</v>
      </c>
      <c r="AN209" s="174">
        <v>289480</v>
      </c>
      <c r="AO209" s="174">
        <v>603355</v>
      </c>
      <c r="AP209" s="174">
        <v>733104</v>
      </c>
      <c r="AQ209" s="174">
        <v>400065</v>
      </c>
      <c r="AR209" s="174">
        <v>188763</v>
      </c>
      <c r="AS209" s="174">
        <v>1689995</v>
      </c>
      <c r="AT209" s="174">
        <v>357855</v>
      </c>
      <c r="AU209" s="174">
        <v>686592</v>
      </c>
      <c r="AV209" s="174">
        <v>576175</v>
      </c>
      <c r="AW209" s="174">
        <v>366174</v>
      </c>
      <c r="AX209" s="174">
        <v>248337</v>
      </c>
      <c r="AY209" s="174">
        <v>325540</v>
      </c>
      <c r="AZ209" s="174">
        <v>363935</v>
      </c>
      <c r="BA209" s="174">
        <v>397220</v>
      </c>
      <c r="BB209" s="174">
        <v>1361957</v>
      </c>
      <c r="BC209" s="174">
        <v>351150</v>
      </c>
      <c r="BD209" s="174">
        <v>2540484</v>
      </c>
      <c r="BE209" s="174">
        <v>719043</v>
      </c>
      <c r="BF209" s="174">
        <v>252856</v>
      </c>
      <c r="BG209" s="174">
        <v>365507</v>
      </c>
      <c r="BH209" s="174">
        <v>1480909</v>
      </c>
      <c r="BI209" s="174">
        <v>245429</v>
      </c>
      <c r="BJ209" s="174">
        <v>171882</v>
      </c>
      <c r="BK209" s="174">
        <v>306827</v>
      </c>
      <c r="BL209" s="174">
        <v>283412</v>
      </c>
      <c r="BM209" s="174">
        <v>1517495</v>
      </c>
      <c r="BN209" s="174">
        <v>437359</v>
      </c>
      <c r="BO209" s="174">
        <v>349955</v>
      </c>
      <c r="BP209" s="174">
        <v>507235</v>
      </c>
      <c r="BQ209" s="174">
        <v>381745</v>
      </c>
      <c r="BR209" s="174">
        <v>303709</v>
      </c>
      <c r="BS209" s="174">
        <v>6810783</v>
      </c>
      <c r="BT209" s="174">
        <v>422040</v>
      </c>
      <c r="BU209" s="174">
        <v>452005</v>
      </c>
      <c r="BV209" s="174">
        <v>1513645</v>
      </c>
      <c r="BW209" s="174">
        <v>150181</v>
      </c>
      <c r="BX209" s="174">
        <v>334615</v>
      </c>
      <c r="BY209" s="174">
        <v>770880</v>
      </c>
      <c r="BZ209" s="174">
        <v>251858</v>
      </c>
      <c r="CA209" s="174">
        <v>335232</v>
      </c>
      <c r="CB209" s="174">
        <v>259343</v>
      </c>
      <c r="CC209" s="174">
        <v>139240</v>
      </c>
      <c r="CD209" s="174">
        <v>569558</v>
      </c>
      <c r="CE209" s="174">
        <v>897778</v>
      </c>
      <c r="CF209" s="174">
        <v>657931</v>
      </c>
      <c r="CG209" s="174">
        <v>292853</v>
      </c>
      <c r="CH209" s="174">
        <v>217205</v>
      </c>
      <c r="CI209" s="174">
        <v>304309</v>
      </c>
      <c r="CJ209" s="174">
        <v>188686</v>
      </c>
      <c r="CK209" s="174">
        <v>940253</v>
      </c>
      <c r="CL209" s="174">
        <v>213220</v>
      </c>
      <c r="CM209" s="174">
        <v>223362</v>
      </c>
    </row>
    <row r="210" spans="1:91" ht="24.6">
      <c r="A210" s="111">
        <v>23</v>
      </c>
      <c r="B210" s="191" t="s">
        <v>918</v>
      </c>
      <c r="C210" s="118" t="s">
        <v>511</v>
      </c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  <c r="AB210" s="174"/>
      <c r="AC210" s="174"/>
      <c r="AD210" s="174"/>
      <c r="AE210" s="174"/>
      <c r="AF210" s="174"/>
      <c r="AG210" s="174"/>
      <c r="AH210" s="174"/>
      <c r="AI210" s="174"/>
      <c r="AJ210" s="174"/>
      <c r="AK210" s="174"/>
      <c r="AL210" s="174"/>
      <c r="AM210" s="174"/>
      <c r="AN210" s="174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>
        <v>21000</v>
      </c>
      <c r="BT210" s="174"/>
      <c r="BU210" s="174"/>
      <c r="BV210" s="174"/>
      <c r="BW210" s="174"/>
      <c r="BX210" s="174"/>
      <c r="BY210" s="174"/>
      <c r="BZ210" s="174"/>
      <c r="CA210" s="174"/>
      <c r="CB210" s="174"/>
      <c r="CC210" s="174"/>
      <c r="CD210" s="174"/>
      <c r="CE210" s="174"/>
      <c r="CF210" s="174"/>
      <c r="CG210" s="174"/>
      <c r="CH210" s="174"/>
      <c r="CI210" s="174"/>
      <c r="CJ210" s="174"/>
      <c r="CK210" s="174"/>
      <c r="CL210" s="174"/>
      <c r="CM210" s="174"/>
    </row>
    <row r="211" spans="1:91" ht="49.2">
      <c r="A211" s="111">
        <v>23</v>
      </c>
      <c r="B211" s="191" t="s">
        <v>919</v>
      </c>
      <c r="C211" s="118" t="s">
        <v>512</v>
      </c>
      <c r="D211" s="174">
        <v>234934.2</v>
      </c>
      <c r="E211" s="174">
        <v>52749.599999999999</v>
      </c>
      <c r="F211" s="174">
        <v>51231.6</v>
      </c>
      <c r="G211" s="174">
        <v>22686</v>
      </c>
      <c r="H211" s="174"/>
      <c r="I211" s="174">
        <v>56843.8</v>
      </c>
      <c r="J211" s="174">
        <v>40046.839999999997</v>
      </c>
      <c r="K211" s="174">
        <v>44125</v>
      </c>
      <c r="L211" s="174">
        <v>64191.8</v>
      </c>
      <c r="M211" s="174">
        <v>44008.4</v>
      </c>
      <c r="N211" s="174">
        <v>23452.799999999999</v>
      </c>
      <c r="O211" s="174"/>
      <c r="P211" s="174">
        <v>91539.6</v>
      </c>
      <c r="Q211" s="174"/>
      <c r="R211" s="174">
        <v>16486.2</v>
      </c>
      <c r="S211" s="174">
        <v>59644.2</v>
      </c>
      <c r="T211" s="174"/>
      <c r="U211" s="174"/>
      <c r="V211" s="174"/>
      <c r="W211" s="174"/>
      <c r="X211" s="174">
        <v>157921.29999999999</v>
      </c>
      <c r="Y211" s="174"/>
      <c r="Z211" s="174"/>
      <c r="AA211" s="174">
        <v>23730.799999999999</v>
      </c>
      <c r="AB211" s="174">
        <v>13698</v>
      </c>
      <c r="AC211" s="174">
        <v>10092</v>
      </c>
      <c r="AD211" s="174"/>
      <c r="AE211" s="174">
        <v>32764.400000000001</v>
      </c>
      <c r="AF211" s="174"/>
      <c r="AG211" s="174"/>
      <c r="AH211" s="174"/>
      <c r="AI211" s="174">
        <v>7415</v>
      </c>
      <c r="AJ211" s="174"/>
      <c r="AK211" s="174"/>
      <c r="AL211" s="174">
        <v>695920.64000000001</v>
      </c>
      <c r="AM211" s="174"/>
      <c r="AN211" s="174"/>
      <c r="AO211" s="174">
        <v>34204.400000000001</v>
      </c>
      <c r="AP211" s="174">
        <v>57584.800000000003</v>
      </c>
      <c r="AQ211" s="174">
        <v>53395.3</v>
      </c>
      <c r="AR211" s="174"/>
      <c r="AS211" s="174">
        <v>39679.800000000003</v>
      </c>
      <c r="AT211" s="174">
        <v>5397.6</v>
      </c>
      <c r="AU211" s="174"/>
      <c r="AV211" s="174"/>
      <c r="AW211" s="174"/>
      <c r="AX211" s="174"/>
      <c r="AY211" s="174">
        <v>24223.599999999999</v>
      </c>
      <c r="AZ211" s="174">
        <v>33680.58</v>
      </c>
      <c r="BA211" s="174">
        <v>47474.8</v>
      </c>
      <c r="BB211" s="174"/>
      <c r="BC211" s="174"/>
      <c r="BD211" s="174">
        <v>342638.8</v>
      </c>
      <c r="BE211" s="174">
        <v>107010.4</v>
      </c>
      <c r="BF211" s="174"/>
      <c r="BG211" s="174">
        <v>30677.4</v>
      </c>
      <c r="BH211" s="174">
        <v>110347.2</v>
      </c>
      <c r="BI211" s="174"/>
      <c r="BJ211" s="174"/>
      <c r="BK211" s="174">
        <v>8448.4</v>
      </c>
      <c r="BL211" s="174">
        <v>13298.8</v>
      </c>
      <c r="BM211" s="174">
        <v>437302.2</v>
      </c>
      <c r="BN211" s="174">
        <v>45895.199999999997</v>
      </c>
      <c r="BO211" s="174">
        <v>10470</v>
      </c>
      <c r="BP211" s="174">
        <v>41646</v>
      </c>
      <c r="BQ211" s="174"/>
      <c r="BR211" s="174">
        <v>68047.460000000006</v>
      </c>
      <c r="BS211" s="176">
        <v>561389.28</v>
      </c>
      <c r="BT211" s="174"/>
      <c r="BU211" s="174"/>
      <c r="BV211" s="176">
        <v>156263.14000000001</v>
      </c>
      <c r="BW211" s="174"/>
      <c r="BX211" s="174"/>
      <c r="BY211" s="174">
        <v>80161.3</v>
      </c>
      <c r="BZ211" s="174"/>
      <c r="CA211" s="174"/>
      <c r="CB211" s="174">
        <v>44024.800000000003</v>
      </c>
      <c r="CC211" s="174"/>
      <c r="CD211" s="174"/>
      <c r="CE211" s="174"/>
      <c r="CF211" s="174"/>
      <c r="CG211" s="174"/>
      <c r="CH211" s="174"/>
      <c r="CI211" s="174"/>
      <c r="CJ211" s="174"/>
      <c r="CK211" s="174">
        <v>67816.399999999994</v>
      </c>
      <c r="CL211" s="174"/>
      <c r="CM211" s="174">
        <v>8648.7999999999993</v>
      </c>
    </row>
    <row r="212" spans="1:91" ht="49.2">
      <c r="A212" s="111">
        <v>22</v>
      </c>
      <c r="B212" s="191" t="s">
        <v>920</v>
      </c>
      <c r="C212" s="118" t="s">
        <v>513</v>
      </c>
      <c r="D212" s="174">
        <v>8159000</v>
      </c>
      <c r="E212" s="174"/>
      <c r="F212" s="174">
        <v>579000</v>
      </c>
      <c r="G212" s="174">
        <v>611492.48</v>
      </c>
      <c r="H212" s="174">
        <v>438000</v>
      </c>
      <c r="I212" s="174">
        <v>1000000</v>
      </c>
      <c r="J212" s="174">
        <v>1170500</v>
      </c>
      <c r="K212" s="174">
        <v>1497677.42</v>
      </c>
      <c r="L212" s="174">
        <v>822000</v>
      </c>
      <c r="M212" s="174">
        <v>320000</v>
      </c>
      <c r="N212" s="174">
        <v>2809500</v>
      </c>
      <c r="O212" s="174">
        <v>558000</v>
      </c>
      <c r="P212" s="174">
        <v>3867930.02</v>
      </c>
      <c r="Q212" s="174">
        <v>723000</v>
      </c>
      <c r="R212" s="174">
        <v>240000</v>
      </c>
      <c r="S212" s="174">
        <v>6000</v>
      </c>
      <c r="T212" s="174">
        <v>114000</v>
      </c>
      <c r="U212" s="174">
        <v>657500</v>
      </c>
      <c r="V212" s="174">
        <v>655000</v>
      </c>
      <c r="W212" s="174">
        <v>137550</v>
      </c>
      <c r="X212" s="174">
        <v>10544799.380000001</v>
      </c>
      <c r="Y212" s="174">
        <v>126000</v>
      </c>
      <c r="Z212" s="174">
        <v>16500</v>
      </c>
      <c r="AA212" s="174"/>
      <c r="AB212" s="174">
        <v>380000</v>
      </c>
      <c r="AC212" s="174">
        <v>360500</v>
      </c>
      <c r="AD212" s="174">
        <v>620000</v>
      </c>
      <c r="AE212" s="174">
        <v>825000</v>
      </c>
      <c r="AF212" s="174">
        <v>445000</v>
      </c>
      <c r="AG212" s="174"/>
      <c r="AH212" s="174">
        <v>833000</v>
      </c>
      <c r="AI212" s="174">
        <v>1202500</v>
      </c>
      <c r="AJ212" s="174">
        <v>622516</v>
      </c>
      <c r="AK212" s="174"/>
      <c r="AL212" s="174">
        <v>19302335.489999998</v>
      </c>
      <c r="AM212" s="174">
        <v>884000</v>
      </c>
      <c r="AN212" s="174">
        <v>629500</v>
      </c>
      <c r="AO212" s="174">
        <v>1545650</v>
      </c>
      <c r="AP212" s="174">
        <v>1348500</v>
      </c>
      <c r="AQ212" s="174">
        <v>885750</v>
      </c>
      <c r="AR212" s="174">
        <v>368500</v>
      </c>
      <c r="AS212" s="174">
        <v>3540467.74</v>
      </c>
      <c r="AT212" s="174">
        <v>674274.19</v>
      </c>
      <c r="AU212" s="174">
        <v>1312193.55</v>
      </c>
      <c r="AV212" s="174">
        <v>1318500</v>
      </c>
      <c r="AW212" s="174">
        <v>749300</v>
      </c>
      <c r="AX212" s="174">
        <v>547000</v>
      </c>
      <c r="AY212" s="174">
        <v>813500</v>
      </c>
      <c r="AZ212" s="174">
        <v>774500</v>
      </c>
      <c r="BA212" s="174">
        <v>700000</v>
      </c>
      <c r="BB212" s="174">
        <v>5169148.93</v>
      </c>
      <c r="BC212" s="174">
        <v>647096.77</v>
      </c>
      <c r="BD212" s="174">
        <v>8170835.4900000002</v>
      </c>
      <c r="BE212" s="174">
        <v>2159500</v>
      </c>
      <c r="BF212" s="174">
        <v>430000</v>
      </c>
      <c r="BG212" s="174">
        <v>713500</v>
      </c>
      <c r="BH212" s="174">
        <v>5803870.9699999997</v>
      </c>
      <c r="BI212" s="174">
        <v>576500</v>
      </c>
      <c r="BJ212" s="174">
        <v>346000</v>
      </c>
      <c r="BK212" s="174">
        <v>572500</v>
      </c>
      <c r="BL212" s="174">
        <v>450000</v>
      </c>
      <c r="BM212" s="174">
        <v>6221026.8799999999</v>
      </c>
      <c r="BN212" s="174">
        <v>903500</v>
      </c>
      <c r="BO212" s="174">
        <v>614000</v>
      </c>
      <c r="BP212" s="174">
        <v>1284600</v>
      </c>
      <c r="BQ212" s="174">
        <v>894410.14</v>
      </c>
      <c r="BR212" s="174">
        <v>509677.42</v>
      </c>
      <c r="BS212" s="174">
        <v>23871329.719999999</v>
      </c>
      <c r="BT212" s="174">
        <v>750500</v>
      </c>
      <c r="BU212" s="174">
        <v>927725.81</v>
      </c>
      <c r="BV212" s="174">
        <v>4569758.0599999996</v>
      </c>
      <c r="BW212" s="174">
        <v>234000</v>
      </c>
      <c r="BX212" s="174">
        <v>736500</v>
      </c>
      <c r="BY212" s="174">
        <v>2680548.39</v>
      </c>
      <c r="BZ212" s="174">
        <v>486500</v>
      </c>
      <c r="CA212" s="174">
        <v>552000</v>
      </c>
      <c r="CB212" s="174">
        <v>657500</v>
      </c>
      <c r="CC212" s="174">
        <v>1270000</v>
      </c>
      <c r="CD212" s="174">
        <v>2142110.71</v>
      </c>
      <c r="CE212" s="174">
        <v>877000</v>
      </c>
      <c r="CF212" s="174">
        <v>1708950</v>
      </c>
      <c r="CG212" s="174">
        <v>466900</v>
      </c>
      <c r="CH212" s="174">
        <v>677000</v>
      </c>
      <c r="CI212" s="174">
        <v>502500</v>
      </c>
      <c r="CJ212" s="174">
        <v>482500</v>
      </c>
      <c r="CK212" s="174">
        <v>2056433</v>
      </c>
      <c r="CL212" s="174">
        <v>449500</v>
      </c>
      <c r="CM212" s="174">
        <v>352500</v>
      </c>
    </row>
    <row r="213" spans="1:91" ht="49.2">
      <c r="A213" s="111">
        <v>22</v>
      </c>
      <c r="B213" s="191" t="s">
        <v>921</v>
      </c>
      <c r="C213" s="118" t="s">
        <v>1241</v>
      </c>
      <c r="D213" s="174">
        <v>453644</v>
      </c>
      <c r="E213" s="174">
        <v>120000</v>
      </c>
      <c r="F213" s="174"/>
      <c r="G213" s="174">
        <v>55500</v>
      </c>
      <c r="H213" s="174">
        <v>75000</v>
      </c>
      <c r="I213" s="174">
        <v>51000</v>
      </c>
      <c r="J213" s="174">
        <v>81000</v>
      </c>
      <c r="K213" s="174">
        <v>212500</v>
      </c>
      <c r="L213" s="174">
        <v>112921.02</v>
      </c>
      <c r="M213" s="174">
        <v>148500</v>
      </c>
      <c r="N213" s="174"/>
      <c r="O213" s="174"/>
      <c r="P213" s="174">
        <v>582441.71</v>
      </c>
      <c r="Q213" s="174">
        <v>69322</v>
      </c>
      <c r="R213" s="174">
        <v>120000</v>
      </c>
      <c r="S213" s="174">
        <v>150000</v>
      </c>
      <c r="T213" s="174">
        <v>76500</v>
      </c>
      <c r="U213" s="174">
        <v>39000</v>
      </c>
      <c r="V213" s="174">
        <v>87000</v>
      </c>
      <c r="W213" s="174">
        <v>17500</v>
      </c>
      <c r="X213" s="174">
        <v>531000</v>
      </c>
      <c r="Y213" s="174">
        <v>115050</v>
      </c>
      <c r="Z213" s="174">
        <v>285435.53999999998</v>
      </c>
      <c r="AA213" s="174">
        <v>113000</v>
      </c>
      <c r="AB213" s="174">
        <v>45000</v>
      </c>
      <c r="AC213" s="174">
        <v>63400</v>
      </c>
      <c r="AD213" s="174">
        <v>108000</v>
      </c>
      <c r="AE213" s="174">
        <v>298570</v>
      </c>
      <c r="AF213" s="174">
        <v>79082.259999999995</v>
      </c>
      <c r="AG213" s="174">
        <v>143428</v>
      </c>
      <c r="AH213" s="174">
        <v>70500</v>
      </c>
      <c r="AI213" s="174">
        <v>93000</v>
      </c>
      <c r="AJ213" s="174">
        <v>115500</v>
      </c>
      <c r="AK213" s="174">
        <v>85000</v>
      </c>
      <c r="AL213" s="174">
        <v>1771834.72</v>
      </c>
      <c r="AM213" s="174">
        <v>57000</v>
      </c>
      <c r="AN213" s="174">
        <v>107050</v>
      </c>
      <c r="AO213" s="174">
        <v>72918</v>
      </c>
      <c r="AP213" s="174">
        <v>258401.54</v>
      </c>
      <c r="AQ213" s="174">
        <v>77071.429999999993</v>
      </c>
      <c r="AR213" s="174">
        <v>22500</v>
      </c>
      <c r="AS213" s="174">
        <v>760498.39</v>
      </c>
      <c r="AT213" s="174">
        <v>41171</v>
      </c>
      <c r="AU213" s="174">
        <v>100645.16</v>
      </c>
      <c r="AV213" s="174">
        <v>96000</v>
      </c>
      <c r="AW213" s="174">
        <v>64000</v>
      </c>
      <c r="AX213" s="174">
        <v>79500</v>
      </c>
      <c r="AY213" s="174">
        <v>19000</v>
      </c>
      <c r="AZ213" s="174">
        <v>112266.67</v>
      </c>
      <c r="BA213" s="174">
        <v>90000</v>
      </c>
      <c r="BB213" s="174">
        <v>473739.03</v>
      </c>
      <c r="BC213" s="174">
        <v>55500</v>
      </c>
      <c r="BD213" s="174">
        <v>1142168.99</v>
      </c>
      <c r="BE213" s="174">
        <v>47784</v>
      </c>
      <c r="BF213" s="174">
        <v>70129</v>
      </c>
      <c r="BG213" s="174">
        <v>75700.02</v>
      </c>
      <c r="BH213" s="174">
        <v>18000</v>
      </c>
      <c r="BI213" s="174">
        <v>63000</v>
      </c>
      <c r="BJ213" s="174">
        <v>110500</v>
      </c>
      <c r="BK213" s="174">
        <v>56000</v>
      </c>
      <c r="BL213" s="174">
        <v>59946.42</v>
      </c>
      <c r="BM213" s="174">
        <v>375200</v>
      </c>
      <c r="BN213" s="174">
        <v>46500</v>
      </c>
      <c r="BO213" s="174">
        <v>66484</v>
      </c>
      <c r="BP213" s="174">
        <v>115500</v>
      </c>
      <c r="BQ213" s="174">
        <v>41196.43</v>
      </c>
      <c r="BR213" s="174">
        <v>46964.28</v>
      </c>
      <c r="BS213" s="174">
        <v>2204451.61</v>
      </c>
      <c r="BT213" s="174">
        <v>176500</v>
      </c>
      <c r="BU213" s="174">
        <v>63000</v>
      </c>
      <c r="BV213" s="174">
        <v>693596.77</v>
      </c>
      <c r="BW213" s="174">
        <v>4500</v>
      </c>
      <c r="BX213" s="174">
        <v>68500</v>
      </c>
      <c r="BY213" s="174">
        <v>285350</v>
      </c>
      <c r="BZ213" s="174">
        <v>32000</v>
      </c>
      <c r="CA213" s="174">
        <v>78000</v>
      </c>
      <c r="CB213" s="174">
        <v>57274</v>
      </c>
      <c r="CC213" s="174">
        <v>167500</v>
      </c>
      <c r="CD213" s="174">
        <v>303001</v>
      </c>
      <c r="CE213" s="174">
        <v>146500</v>
      </c>
      <c r="CF213" s="174">
        <v>269000</v>
      </c>
      <c r="CG213" s="174">
        <v>100693.55</v>
      </c>
      <c r="CH213" s="174">
        <v>19500</v>
      </c>
      <c r="CI213" s="174">
        <v>84000</v>
      </c>
      <c r="CJ213" s="174">
        <v>52000</v>
      </c>
      <c r="CK213" s="174">
        <v>230918</v>
      </c>
      <c r="CL213" s="174">
        <v>56100</v>
      </c>
      <c r="CM213" s="174">
        <v>60000</v>
      </c>
    </row>
    <row r="214" spans="1:91" ht="24.6">
      <c r="A214" s="111">
        <v>22</v>
      </c>
      <c r="B214" s="191" t="s">
        <v>922</v>
      </c>
      <c r="C214" s="118" t="s">
        <v>1242</v>
      </c>
      <c r="D214" s="174"/>
      <c r="E214" s="174"/>
      <c r="F214" s="174"/>
      <c r="G214" s="174"/>
      <c r="H214" s="174">
        <v>15000</v>
      </c>
      <c r="I214" s="174"/>
      <c r="J214" s="174"/>
      <c r="K214" s="174"/>
      <c r="L214" s="174"/>
      <c r="M214" s="174"/>
      <c r="N214" s="174"/>
      <c r="O214" s="174">
        <v>0</v>
      </c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  <c r="AA214" s="174"/>
      <c r="AB214" s="174"/>
      <c r="AC214" s="174"/>
      <c r="AD214" s="174"/>
      <c r="AE214" s="174"/>
      <c r="AF214" s="174"/>
      <c r="AG214" s="174"/>
      <c r="AH214" s="174"/>
      <c r="AI214" s="174"/>
      <c r="AJ214" s="174"/>
      <c r="AK214" s="174"/>
      <c r="AL214" s="174"/>
      <c r="AM214" s="174"/>
      <c r="AN214" s="174"/>
      <c r="AO214" s="174"/>
      <c r="AP214" s="174"/>
      <c r="AQ214" s="174"/>
      <c r="AR214" s="174"/>
      <c r="AS214" s="174"/>
      <c r="AT214" s="174"/>
      <c r="AU214" s="174">
        <v>45000</v>
      </c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>
        <v>3720</v>
      </c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174"/>
      <c r="BV214" s="174"/>
      <c r="BW214" s="174"/>
      <c r="BX214" s="174"/>
      <c r="BY214" s="174"/>
      <c r="BZ214" s="174">
        <v>6000</v>
      </c>
      <c r="CA214" s="174"/>
      <c r="CB214" s="174"/>
      <c r="CC214" s="174"/>
      <c r="CD214" s="174"/>
      <c r="CE214" s="174"/>
      <c r="CF214" s="174"/>
      <c r="CG214" s="174"/>
      <c r="CH214" s="174"/>
      <c r="CI214" s="174">
        <v>6189</v>
      </c>
      <c r="CJ214" s="174"/>
      <c r="CK214" s="174"/>
      <c r="CL214" s="174"/>
      <c r="CM214" s="174"/>
    </row>
    <row r="215" spans="1:91" ht="24.6">
      <c r="A215" s="111">
        <v>22</v>
      </c>
      <c r="B215" s="191" t="s">
        <v>923</v>
      </c>
      <c r="C215" s="118" t="s">
        <v>1243</v>
      </c>
      <c r="D215" s="174">
        <v>22500</v>
      </c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>
        <v>4525</v>
      </c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  <c r="AA215" s="174">
        <v>18900</v>
      </c>
      <c r="AB215" s="174"/>
      <c r="AC215" s="174"/>
      <c r="AD215" s="174"/>
      <c r="AE215" s="174">
        <v>9642</v>
      </c>
      <c r="AF215" s="174"/>
      <c r="AG215" s="174"/>
      <c r="AH215" s="174"/>
      <c r="AI215" s="174">
        <v>20000</v>
      </c>
      <c r="AJ215" s="174"/>
      <c r="AK215" s="174"/>
      <c r="AL215" s="174"/>
      <c r="AM215" s="174"/>
      <c r="AN215" s="174"/>
      <c r="AO215" s="174"/>
      <c r="AP215" s="174"/>
      <c r="AQ215" s="174"/>
      <c r="AR215" s="174"/>
      <c r="AS215" s="174"/>
      <c r="AT215" s="174"/>
      <c r="AU215" s="174"/>
      <c r="AV215" s="174"/>
      <c r="AW215" s="174"/>
      <c r="AX215" s="174"/>
      <c r="AY215" s="174">
        <v>18000</v>
      </c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>
        <v>12600</v>
      </c>
      <c r="BL215" s="174"/>
      <c r="BM215" s="174"/>
      <c r="BN215" s="174"/>
      <c r="BO215" s="174"/>
      <c r="BP215" s="174"/>
      <c r="BQ215" s="174"/>
      <c r="BR215" s="174"/>
      <c r="BS215" s="174">
        <v>12600</v>
      </c>
      <c r="BT215" s="174"/>
      <c r="BU215" s="174"/>
      <c r="BV215" s="174"/>
      <c r="BW215" s="174"/>
      <c r="BX215" s="174"/>
      <c r="BY215" s="174"/>
      <c r="BZ215" s="174"/>
      <c r="CA215" s="174"/>
      <c r="CB215" s="174"/>
      <c r="CC215" s="174"/>
      <c r="CD215" s="174"/>
      <c r="CE215" s="174"/>
      <c r="CF215" s="174"/>
      <c r="CG215" s="174"/>
      <c r="CH215" s="174"/>
      <c r="CI215" s="174"/>
      <c r="CJ215" s="174"/>
      <c r="CK215" s="174"/>
      <c r="CL215" s="174"/>
      <c r="CM215" s="174"/>
    </row>
    <row r="216" spans="1:91" ht="24.6">
      <c r="A216" s="111">
        <v>22</v>
      </c>
      <c r="B216" s="191" t="s">
        <v>924</v>
      </c>
      <c r="C216" s="115" t="s">
        <v>514</v>
      </c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  <c r="AB216" s="174"/>
      <c r="AC216" s="174"/>
      <c r="AD216" s="174"/>
      <c r="AE216" s="174"/>
      <c r="AF216" s="174">
        <v>9148</v>
      </c>
      <c r="AG216" s="174"/>
      <c r="AH216" s="174"/>
      <c r="AI216" s="174"/>
      <c r="AJ216" s="174"/>
      <c r="AK216" s="174"/>
      <c r="AL216" s="174"/>
      <c r="AM216" s="174"/>
      <c r="AN216" s="174"/>
      <c r="AO216" s="17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174"/>
      <c r="BP216" s="174"/>
      <c r="BQ216" s="174"/>
      <c r="BR216" s="174"/>
      <c r="BS216" s="174"/>
      <c r="BT216" s="174"/>
      <c r="BU216" s="174"/>
      <c r="BV216" s="174"/>
      <c r="BW216" s="174"/>
      <c r="BX216" s="174"/>
      <c r="BY216" s="174"/>
      <c r="BZ216" s="174"/>
      <c r="CA216" s="174"/>
      <c r="CB216" s="174"/>
      <c r="CC216" s="174"/>
      <c r="CD216" s="174"/>
      <c r="CE216" s="174"/>
      <c r="CF216" s="174"/>
      <c r="CG216" s="174"/>
      <c r="CH216" s="174"/>
      <c r="CI216" s="174"/>
      <c r="CJ216" s="174"/>
      <c r="CK216" s="174"/>
      <c r="CL216" s="174"/>
      <c r="CM216" s="174"/>
    </row>
    <row r="217" spans="1:91" ht="24.6">
      <c r="A217" s="111">
        <v>22</v>
      </c>
      <c r="B217" s="191" t="s">
        <v>925</v>
      </c>
      <c r="C217" s="115" t="s">
        <v>515</v>
      </c>
      <c r="D217" s="174">
        <v>25500</v>
      </c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>
        <v>10560</v>
      </c>
      <c r="Q217" s="174"/>
      <c r="R217" s="174"/>
      <c r="S217" s="174"/>
      <c r="T217" s="174"/>
      <c r="U217" s="174"/>
      <c r="V217" s="174"/>
      <c r="W217" s="174"/>
      <c r="X217" s="174">
        <v>21660</v>
      </c>
      <c r="Y217" s="174"/>
      <c r="Z217" s="174"/>
      <c r="AA217" s="174"/>
      <c r="AB217" s="174"/>
      <c r="AC217" s="174"/>
      <c r="AD217" s="174"/>
      <c r="AE217" s="174"/>
      <c r="AF217" s="174"/>
      <c r="AG217" s="174"/>
      <c r="AH217" s="174"/>
      <c r="AI217" s="174"/>
      <c r="AJ217" s="174"/>
      <c r="AK217" s="174"/>
      <c r="AL217" s="174"/>
      <c r="AM217" s="174"/>
      <c r="AN217" s="174"/>
      <c r="AO217" s="174"/>
      <c r="AP217" s="174"/>
      <c r="AQ217" s="174"/>
      <c r="AR217" s="174"/>
      <c r="AS217" s="174">
        <v>2880</v>
      </c>
      <c r="AT217" s="174"/>
      <c r="AU217" s="174"/>
      <c r="AV217" s="174"/>
      <c r="AW217" s="174"/>
      <c r="AX217" s="174"/>
      <c r="AY217" s="174"/>
      <c r="AZ217" s="174"/>
      <c r="BA217" s="174"/>
      <c r="BB217" s="174">
        <v>7200</v>
      </c>
      <c r="BC217" s="174"/>
      <c r="BD217" s="174"/>
      <c r="BE217" s="174"/>
      <c r="BF217" s="174"/>
      <c r="BG217" s="174"/>
      <c r="BH217" s="174">
        <v>4212</v>
      </c>
      <c r="BI217" s="174"/>
      <c r="BJ217" s="174"/>
      <c r="BK217" s="174"/>
      <c r="BL217" s="174"/>
      <c r="BM217" s="174">
        <v>14856</v>
      </c>
      <c r="BN217" s="174"/>
      <c r="BO217" s="174"/>
      <c r="BP217" s="174"/>
      <c r="BQ217" s="174"/>
      <c r="BR217" s="174"/>
      <c r="BS217" s="176">
        <v>18009.05</v>
      </c>
      <c r="BT217" s="176"/>
      <c r="BU217" s="176"/>
      <c r="BV217" s="176"/>
      <c r="BW217" s="174"/>
      <c r="BX217" s="174"/>
      <c r="BY217" s="176"/>
      <c r="BZ217" s="176"/>
      <c r="CA217" s="174"/>
      <c r="CB217" s="174"/>
      <c r="CC217" s="174"/>
      <c r="CD217" s="176"/>
      <c r="CE217" s="174"/>
      <c r="CF217" s="174"/>
      <c r="CG217" s="174"/>
      <c r="CH217" s="174"/>
      <c r="CI217" s="174"/>
      <c r="CJ217" s="176"/>
      <c r="CK217" s="176"/>
      <c r="CL217" s="174"/>
      <c r="CM217" s="174"/>
    </row>
    <row r="218" spans="1:91" ht="24.6">
      <c r="A218" s="111">
        <v>22</v>
      </c>
      <c r="B218" s="191" t="s">
        <v>926</v>
      </c>
      <c r="C218" s="115" t="s">
        <v>1244</v>
      </c>
      <c r="D218" s="174">
        <v>153500</v>
      </c>
      <c r="E218" s="174">
        <v>17300</v>
      </c>
      <c r="F218" s="174">
        <v>13638</v>
      </c>
      <c r="G218" s="174">
        <v>12779</v>
      </c>
      <c r="H218" s="174">
        <v>9444</v>
      </c>
      <c r="I218" s="174">
        <v>12536</v>
      </c>
      <c r="J218" s="174">
        <v>10000</v>
      </c>
      <c r="K218" s="174">
        <v>23783</v>
      </c>
      <c r="L218" s="174">
        <v>11700</v>
      </c>
      <c r="M218" s="174">
        <v>16100</v>
      </c>
      <c r="N218" s="174">
        <v>29000</v>
      </c>
      <c r="O218" s="174">
        <v>5255</v>
      </c>
      <c r="P218" s="174">
        <v>55440</v>
      </c>
      <c r="Q218" s="174">
        <v>14459</v>
      </c>
      <c r="R218" s="174">
        <v>15833</v>
      </c>
      <c r="S218" s="174"/>
      <c r="T218" s="174">
        <v>13546</v>
      </c>
      <c r="U218" s="174">
        <v>11400</v>
      </c>
      <c r="V218" s="174">
        <v>12411</v>
      </c>
      <c r="W218" s="174">
        <v>8400</v>
      </c>
      <c r="X218" s="174">
        <v>81096.23</v>
      </c>
      <c r="Y218" s="174">
        <v>10941</v>
      </c>
      <c r="Z218" s="174">
        <v>109564</v>
      </c>
      <c r="AA218" s="174">
        <v>15106</v>
      </c>
      <c r="AB218" s="174">
        <v>7900</v>
      </c>
      <c r="AC218" s="174">
        <v>9432</v>
      </c>
      <c r="AD218" s="174">
        <v>10700</v>
      </c>
      <c r="AE218" s="174">
        <v>31000</v>
      </c>
      <c r="AF218" s="174"/>
      <c r="AG218" s="174">
        <v>13353</v>
      </c>
      <c r="AH218" s="174">
        <v>9772</v>
      </c>
      <c r="AI218" s="174">
        <v>21000</v>
      </c>
      <c r="AJ218" s="174">
        <v>12300</v>
      </c>
      <c r="AK218" s="174">
        <v>9800</v>
      </c>
      <c r="AL218" s="174">
        <v>205000</v>
      </c>
      <c r="AM218" s="174">
        <v>12815</v>
      </c>
      <c r="AN218" s="174">
        <v>11587</v>
      </c>
      <c r="AO218" s="174">
        <v>23000</v>
      </c>
      <c r="AP218" s="174">
        <v>30854</v>
      </c>
      <c r="AQ218" s="174">
        <v>15200</v>
      </c>
      <c r="AR218" s="174">
        <v>7400</v>
      </c>
      <c r="AS218" s="174">
        <v>63120</v>
      </c>
      <c r="AT218" s="174">
        <v>14338</v>
      </c>
      <c r="AU218" s="174">
        <v>26509</v>
      </c>
      <c r="AV218" s="174">
        <v>23126</v>
      </c>
      <c r="AW218" s="174">
        <v>14781</v>
      </c>
      <c r="AX218" s="174">
        <v>9799</v>
      </c>
      <c r="AY218" s="174">
        <v>13200</v>
      </c>
      <c r="AZ218" s="174">
        <v>14200</v>
      </c>
      <c r="BA218" s="174">
        <v>17138</v>
      </c>
      <c r="BB218" s="174">
        <v>56298</v>
      </c>
      <c r="BC218" s="174">
        <v>14900</v>
      </c>
      <c r="BD218" s="174">
        <v>119744</v>
      </c>
      <c r="BE218" s="174">
        <v>29000</v>
      </c>
      <c r="BF218" s="174">
        <v>10300</v>
      </c>
      <c r="BG218" s="174">
        <v>14002</v>
      </c>
      <c r="BH218" s="174">
        <v>59023</v>
      </c>
      <c r="BI218" s="174">
        <v>8600</v>
      </c>
      <c r="BJ218" s="174">
        <v>7000</v>
      </c>
      <c r="BK218" s="174">
        <v>12000</v>
      </c>
      <c r="BL218" s="174">
        <v>12248</v>
      </c>
      <c r="BM218" s="174"/>
      <c r="BN218" s="174">
        <v>17400</v>
      </c>
      <c r="BO218" s="174">
        <v>15726</v>
      </c>
      <c r="BP218" s="174">
        <v>22216</v>
      </c>
      <c r="BQ218" s="174">
        <v>16956</v>
      </c>
      <c r="BR218" s="174">
        <v>12238</v>
      </c>
      <c r="BS218" s="174">
        <v>257006.95</v>
      </c>
      <c r="BT218" s="174">
        <v>19286</v>
      </c>
      <c r="BU218" s="174"/>
      <c r="BV218" s="174"/>
      <c r="BW218" s="174">
        <v>5900</v>
      </c>
      <c r="BX218" s="174">
        <v>1026</v>
      </c>
      <c r="BY218" s="174">
        <v>29000</v>
      </c>
      <c r="BZ218" s="174">
        <v>10000</v>
      </c>
      <c r="CA218" s="174">
        <v>14335</v>
      </c>
      <c r="CB218" s="174">
        <v>10707</v>
      </c>
      <c r="CC218" s="174">
        <v>6300</v>
      </c>
      <c r="CD218" s="174">
        <v>25000</v>
      </c>
      <c r="CE218" s="174">
        <v>17400</v>
      </c>
      <c r="CF218" s="174">
        <v>33000</v>
      </c>
      <c r="CG218" s="174">
        <v>12417</v>
      </c>
      <c r="CH218" s="174">
        <v>9800</v>
      </c>
      <c r="CI218" s="174">
        <v>13203</v>
      </c>
      <c r="CJ218" s="174">
        <v>9300</v>
      </c>
      <c r="CK218" s="174">
        <v>40777</v>
      </c>
      <c r="CL218" s="174">
        <v>8200</v>
      </c>
      <c r="CM218" s="174">
        <v>9033</v>
      </c>
    </row>
    <row r="219" spans="1:91" ht="24.6">
      <c r="A219" s="111">
        <v>22</v>
      </c>
      <c r="B219" s="191" t="s">
        <v>1245</v>
      </c>
      <c r="C219" s="115" t="s">
        <v>1246</v>
      </c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  <c r="AD219" s="174"/>
      <c r="AE219" s="174"/>
      <c r="AF219" s="174"/>
      <c r="AG219" s="174"/>
      <c r="AH219" s="174"/>
      <c r="AI219" s="174"/>
      <c r="AJ219" s="174"/>
      <c r="AK219" s="174"/>
      <c r="AL219" s="174"/>
      <c r="AM219" s="174"/>
      <c r="AN219" s="174"/>
      <c r="AO219" s="174"/>
      <c r="AP219" s="174"/>
      <c r="AQ219" s="174"/>
      <c r="AR219" s="174"/>
      <c r="AS219" s="174"/>
      <c r="AT219" s="174"/>
      <c r="AU219" s="174"/>
      <c r="AV219" s="174"/>
      <c r="AW219" s="174"/>
      <c r="AX219" s="174"/>
      <c r="AY219" s="174"/>
      <c r="AZ219" s="174"/>
      <c r="BA219" s="174"/>
      <c r="BB219" s="174"/>
      <c r="BC219" s="174"/>
      <c r="BD219" s="174"/>
      <c r="BE219" s="174"/>
      <c r="BF219" s="174"/>
      <c r="BG219" s="174"/>
      <c r="BH219" s="174"/>
      <c r="BI219" s="174"/>
      <c r="BJ219" s="174"/>
      <c r="BK219" s="174"/>
      <c r="BL219" s="174"/>
      <c r="BM219" s="174"/>
      <c r="BN219" s="174"/>
      <c r="BO219" s="174"/>
      <c r="BP219" s="174"/>
      <c r="BQ219" s="174"/>
      <c r="BR219" s="174"/>
      <c r="BS219" s="174"/>
      <c r="BT219" s="174"/>
      <c r="BU219" s="174"/>
      <c r="BV219" s="174">
        <v>7032</v>
      </c>
      <c r="BW219" s="174"/>
      <c r="BX219" s="174"/>
      <c r="BY219" s="174"/>
      <c r="BZ219" s="174"/>
      <c r="CA219" s="174"/>
      <c r="CB219" s="174"/>
      <c r="CC219" s="174"/>
      <c r="CD219" s="174"/>
      <c r="CE219" s="174"/>
      <c r="CF219" s="174"/>
      <c r="CG219" s="174"/>
      <c r="CH219" s="174"/>
      <c r="CI219" s="174"/>
      <c r="CJ219" s="174"/>
      <c r="CK219" s="174"/>
      <c r="CL219" s="174"/>
      <c r="CM219" s="174"/>
    </row>
    <row r="220" spans="1:91" ht="24.6">
      <c r="A220" s="111">
        <v>22</v>
      </c>
      <c r="B220" s="191" t="s">
        <v>1247</v>
      </c>
      <c r="C220" s="115" t="s">
        <v>1248</v>
      </c>
      <c r="D220" s="174">
        <v>546700</v>
      </c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  <c r="AA220" s="174"/>
      <c r="AB220" s="174"/>
      <c r="AC220" s="174"/>
      <c r="AD220" s="174"/>
      <c r="AE220" s="174"/>
      <c r="AF220" s="174"/>
      <c r="AG220" s="174"/>
      <c r="AH220" s="174"/>
      <c r="AI220" s="174"/>
      <c r="AJ220" s="174"/>
      <c r="AK220" s="174"/>
      <c r="AL220" s="174"/>
      <c r="AM220" s="174"/>
      <c r="AN220" s="174"/>
      <c r="AO220" s="174"/>
      <c r="AP220" s="174"/>
      <c r="AQ220" s="174"/>
      <c r="AR220" s="174"/>
      <c r="AS220" s="174"/>
      <c r="AT220" s="174"/>
      <c r="AU220" s="174"/>
      <c r="AV220" s="174"/>
      <c r="AW220" s="174"/>
      <c r="AX220" s="174"/>
      <c r="AY220" s="174"/>
      <c r="AZ220" s="174"/>
      <c r="BA220" s="174"/>
      <c r="BB220" s="174"/>
      <c r="BC220" s="174"/>
      <c r="BD220" s="174"/>
      <c r="BE220" s="174"/>
      <c r="BF220" s="174"/>
      <c r="BG220" s="174"/>
      <c r="BH220" s="174"/>
      <c r="BI220" s="174"/>
      <c r="BJ220" s="174"/>
      <c r="BK220" s="174"/>
      <c r="BL220" s="174"/>
      <c r="BM220" s="174"/>
      <c r="BN220" s="174"/>
      <c r="BO220" s="174"/>
      <c r="BP220" s="174"/>
      <c r="BQ220" s="174"/>
      <c r="BR220" s="174"/>
      <c r="BS220" s="174"/>
      <c r="BT220" s="174"/>
      <c r="BU220" s="174"/>
      <c r="BV220" s="174">
        <v>51968</v>
      </c>
      <c r="BW220" s="174"/>
      <c r="BX220" s="174"/>
      <c r="BY220" s="174"/>
      <c r="BZ220" s="174"/>
      <c r="CA220" s="174"/>
      <c r="CB220" s="174"/>
      <c r="CC220" s="174"/>
      <c r="CD220" s="174"/>
      <c r="CE220" s="174"/>
      <c r="CF220" s="174"/>
      <c r="CG220" s="174"/>
      <c r="CH220" s="174"/>
      <c r="CI220" s="174"/>
      <c r="CJ220" s="174"/>
      <c r="CK220" s="174"/>
      <c r="CL220" s="174"/>
      <c r="CM220" s="174"/>
    </row>
    <row r="221" spans="1:91" ht="24.6">
      <c r="A221" s="111">
        <v>23</v>
      </c>
      <c r="B221" s="191" t="s">
        <v>927</v>
      </c>
      <c r="C221" s="115" t="s">
        <v>516</v>
      </c>
      <c r="D221" s="174">
        <v>473328.75</v>
      </c>
      <c r="E221" s="174"/>
      <c r="F221" s="174"/>
      <c r="G221" s="174">
        <v>80600</v>
      </c>
      <c r="H221" s="174">
        <v>68600</v>
      </c>
      <c r="I221" s="174">
        <v>55300</v>
      </c>
      <c r="J221" s="174">
        <v>130750</v>
      </c>
      <c r="K221" s="174">
        <v>95380</v>
      </c>
      <c r="L221" s="174">
        <v>40500</v>
      </c>
      <c r="M221" s="174"/>
      <c r="N221" s="174"/>
      <c r="O221" s="174">
        <v>29130</v>
      </c>
      <c r="P221" s="174">
        <v>405306.5</v>
      </c>
      <c r="Q221" s="174">
        <v>48170</v>
      </c>
      <c r="R221" s="174">
        <v>51029</v>
      </c>
      <c r="S221" s="174">
        <v>77706</v>
      </c>
      <c r="T221" s="174">
        <v>132736.5</v>
      </c>
      <c r="U221" s="174">
        <v>60120</v>
      </c>
      <c r="V221" s="174">
        <v>114871.5</v>
      </c>
      <c r="W221" s="174">
        <v>6300</v>
      </c>
      <c r="X221" s="174">
        <v>973820</v>
      </c>
      <c r="Y221" s="174"/>
      <c r="Z221" s="174"/>
      <c r="AA221" s="174"/>
      <c r="AB221" s="174"/>
      <c r="AC221" s="174">
        <v>29800</v>
      </c>
      <c r="AD221" s="174">
        <v>39600</v>
      </c>
      <c r="AE221" s="174">
        <v>111537</v>
      </c>
      <c r="AF221" s="174">
        <v>50200</v>
      </c>
      <c r="AG221" s="174"/>
      <c r="AH221" s="174">
        <v>83100</v>
      </c>
      <c r="AI221" s="174">
        <v>83180</v>
      </c>
      <c r="AJ221" s="174">
        <v>51516</v>
      </c>
      <c r="AK221" s="174"/>
      <c r="AL221" s="174">
        <v>723742.25</v>
      </c>
      <c r="AM221" s="174">
        <v>39000</v>
      </c>
      <c r="AN221" s="174">
        <v>83650</v>
      </c>
      <c r="AO221" s="174">
        <v>123300</v>
      </c>
      <c r="AP221" s="174">
        <v>19500</v>
      </c>
      <c r="AQ221" s="174">
        <v>35400</v>
      </c>
      <c r="AR221" s="174">
        <v>69050</v>
      </c>
      <c r="AS221" s="174">
        <v>261550</v>
      </c>
      <c r="AT221" s="174"/>
      <c r="AU221" s="174">
        <v>155600</v>
      </c>
      <c r="AV221" s="174">
        <v>118200</v>
      </c>
      <c r="AW221" s="174">
        <v>16900</v>
      </c>
      <c r="AX221" s="174"/>
      <c r="AY221" s="174">
        <v>138000</v>
      </c>
      <c r="AZ221" s="174">
        <v>48450</v>
      </c>
      <c r="BA221" s="174">
        <v>3300</v>
      </c>
      <c r="BB221" s="174">
        <v>318050</v>
      </c>
      <c r="BC221" s="174"/>
      <c r="BD221" s="174">
        <v>606100</v>
      </c>
      <c r="BE221" s="174">
        <v>203600</v>
      </c>
      <c r="BF221" s="174">
        <v>22000</v>
      </c>
      <c r="BG221" s="174">
        <v>62550</v>
      </c>
      <c r="BH221" s="174">
        <v>304750</v>
      </c>
      <c r="BI221" s="174">
        <v>69500</v>
      </c>
      <c r="BJ221" s="174">
        <v>15200</v>
      </c>
      <c r="BK221" s="174">
        <v>20202</v>
      </c>
      <c r="BL221" s="174">
        <v>136100</v>
      </c>
      <c r="BM221" s="174">
        <v>430538.75</v>
      </c>
      <c r="BN221" s="174">
        <v>53100</v>
      </c>
      <c r="BO221" s="174">
        <v>25530</v>
      </c>
      <c r="BP221" s="174">
        <v>163250</v>
      </c>
      <c r="BQ221" s="174">
        <v>72650</v>
      </c>
      <c r="BR221" s="174">
        <v>30000</v>
      </c>
      <c r="BS221" s="174">
        <v>1468516.5</v>
      </c>
      <c r="BT221" s="174"/>
      <c r="BU221" s="174">
        <v>88549.75</v>
      </c>
      <c r="BV221" s="174">
        <v>298300</v>
      </c>
      <c r="BW221" s="174">
        <v>28650</v>
      </c>
      <c r="BX221" s="174">
        <v>78684.75</v>
      </c>
      <c r="BY221" s="174">
        <v>94526.5</v>
      </c>
      <c r="BZ221" s="174">
        <v>10800</v>
      </c>
      <c r="CA221" s="174">
        <v>48400</v>
      </c>
      <c r="CB221" s="174">
        <v>40848</v>
      </c>
      <c r="CC221" s="174">
        <v>158462.5</v>
      </c>
      <c r="CD221" s="174">
        <v>74600</v>
      </c>
      <c r="CE221" s="174">
        <v>137215</v>
      </c>
      <c r="CF221" s="174">
        <v>412464</v>
      </c>
      <c r="CG221" s="174">
        <v>43048</v>
      </c>
      <c r="CH221" s="174">
        <v>86820</v>
      </c>
      <c r="CI221" s="174"/>
      <c r="CJ221" s="174">
        <v>81250</v>
      </c>
      <c r="CK221" s="174">
        <v>176050</v>
      </c>
      <c r="CL221" s="174">
        <v>2670</v>
      </c>
      <c r="CM221" s="174">
        <v>24349</v>
      </c>
    </row>
    <row r="222" spans="1:91" ht="49.2">
      <c r="A222" s="111">
        <v>23</v>
      </c>
      <c r="B222" s="191" t="s">
        <v>928</v>
      </c>
      <c r="C222" s="115" t="s">
        <v>517</v>
      </c>
      <c r="D222" s="174">
        <v>22520</v>
      </c>
      <c r="E222" s="174"/>
      <c r="F222" s="174"/>
      <c r="G222" s="174">
        <v>4590</v>
      </c>
      <c r="H222" s="174">
        <v>29990</v>
      </c>
      <c r="I222" s="174">
        <v>7090</v>
      </c>
      <c r="J222" s="174"/>
      <c r="K222" s="174">
        <v>20500</v>
      </c>
      <c r="L222" s="174"/>
      <c r="M222" s="174">
        <v>2800</v>
      </c>
      <c r="N222" s="174">
        <v>71060</v>
      </c>
      <c r="O222" s="174"/>
      <c r="P222" s="174">
        <v>112524.5</v>
      </c>
      <c r="Q222" s="174">
        <v>16791.25</v>
      </c>
      <c r="R222" s="174"/>
      <c r="S222" s="174"/>
      <c r="T222" s="174">
        <v>2418</v>
      </c>
      <c r="U222" s="174">
        <v>14528</v>
      </c>
      <c r="V222" s="174">
        <v>6000</v>
      </c>
      <c r="W222" s="174"/>
      <c r="X222" s="174">
        <v>117614</v>
      </c>
      <c r="Y222" s="174"/>
      <c r="Z222" s="174"/>
      <c r="AA222" s="174"/>
      <c r="AB222" s="174"/>
      <c r="AC222" s="174"/>
      <c r="AD222" s="174"/>
      <c r="AE222" s="174"/>
      <c r="AF222" s="174"/>
      <c r="AG222" s="174"/>
      <c r="AH222" s="174">
        <v>1632</v>
      </c>
      <c r="AI222" s="174">
        <v>243</v>
      </c>
      <c r="AJ222" s="174">
        <v>974</v>
      </c>
      <c r="AK222" s="174"/>
      <c r="AL222" s="174">
        <v>103619</v>
      </c>
      <c r="AM222" s="174">
        <v>2810</v>
      </c>
      <c r="AN222" s="174">
        <v>3910</v>
      </c>
      <c r="AO222" s="174">
        <v>720</v>
      </c>
      <c r="AP222" s="174">
        <v>18328</v>
      </c>
      <c r="AQ222" s="174"/>
      <c r="AR222" s="174">
        <v>770</v>
      </c>
      <c r="AS222" s="174">
        <v>51640</v>
      </c>
      <c r="AT222" s="174">
        <v>8000</v>
      </c>
      <c r="AU222" s="174">
        <v>2400</v>
      </c>
      <c r="AV222" s="174">
        <v>5996.5</v>
      </c>
      <c r="AW222" s="174"/>
      <c r="AX222" s="174"/>
      <c r="AY222" s="174">
        <v>3290</v>
      </c>
      <c r="AZ222" s="174">
        <v>8000</v>
      </c>
      <c r="BA222" s="174">
        <v>1400</v>
      </c>
      <c r="BB222" s="174">
        <v>40425</v>
      </c>
      <c r="BC222" s="174"/>
      <c r="BD222" s="174">
        <v>121440</v>
      </c>
      <c r="BE222" s="174">
        <v>215218</v>
      </c>
      <c r="BF222" s="174">
        <v>850</v>
      </c>
      <c r="BG222" s="174">
        <v>28130</v>
      </c>
      <c r="BH222" s="174">
        <v>13528</v>
      </c>
      <c r="BI222" s="174">
        <v>720</v>
      </c>
      <c r="BJ222" s="174">
        <v>1120</v>
      </c>
      <c r="BK222" s="174">
        <v>6920</v>
      </c>
      <c r="BL222" s="174">
        <v>9740</v>
      </c>
      <c r="BM222" s="174">
        <v>90819.5</v>
      </c>
      <c r="BN222" s="174">
        <v>71700</v>
      </c>
      <c r="BO222" s="174">
        <v>2680</v>
      </c>
      <c r="BP222" s="174">
        <v>13470</v>
      </c>
      <c r="BQ222" s="174">
        <v>67000</v>
      </c>
      <c r="BR222" s="174">
        <v>9080</v>
      </c>
      <c r="BS222" s="174">
        <v>2094426.25</v>
      </c>
      <c r="BT222" s="174"/>
      <c r="BU222" s="174">
        <v>250</v>
      </c>
      <c r="BV222" s="174">
        <v>284845</v>
      </c>
      <c r="BW222" s="174">
        <v>23578</v>
      </c>
      <c r="BX222" s="174">
        <v>19999</v>
      </c>
      <c r="BY222" s="174">
        <v>187240</v>
      </c>
      <c r="BZ222" s="174"/>
      <c r="CA222" s="174">
        <v>22000</v>
      </c>
      <c r="CB222" s="174"/>
      <c r="CC222" s="174">
        <v>11170</v>
      </c>
      <c r="CD222" s="174">
        <v>5750</v>
      </c>
      <c r="CE222" s="174">
        <v>11250</v>
      </c>
      <c r="CF222" s="174">
        <v>1003534</v>
      </c>
      <c r="CG222" s="174">
        <v>3230</v>
      </c>
      <c r="CH222" s="174"/>
      <c r="CI222" s="174">
        <v>5580</v>
      </c>
      <c r="CJ222" s="174">
        <v>20350</v>
      </c>
      <c r="CK222" s="174">
        <v>33043</v>
      </c>
      <c r="CL222" s="174">
        <v>290</v>
      </c>
      <c r="CM222" s="174"/>
    </row>
    <row r="223" spans="1:91" ht="49.2">
      <c r="A223" s="111">
        <v>23</v>
      </c>
      <c r="B223" s="191" t="s">
        <v>929</v>
      </c>
      <c r="C223" s="115" t="s">
        <v>518</v>
      </c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>
        <v>8000</v>
      </c>
      <c r="V223" s="174"/>
      <c r="W223" s="174"/>
      <c r="X223" s="174"/>
      <c r="Y223" s="174"/>
      <c r="Z223" s="174"/>
      <c r="AA223" s="174"/>
      <c r="AB223" s="174"/>
      <c r="AC223" s="174"/>
      <c r="AD223" s="174"/>
      <c r="AE223" s="174"/>
      <c r="AF223" s="174"/>
      <c r="AG223" s="174"/>
      <c r="AH223" s="174"/>
      <c r="AI223" s="174"/>
      <c r="AJ223" s="174"/>
      <c r="AK223" s="174"/>
      <c r="AL223" s="174"/>
      <c r="AM223" s="174"/>
      <c r="AN223" s="174"/>
      <c r="AO223" s="174"/>
      <c r="AP223" s="174"/>
      <c r="AQ223" s="174"/>
      <c r="AR223" s="174"/>
      <c r="AS223" s="174">
        <v>113898.09</v>
      </c>
      <c r="AT223" s="174"/>
      <c r="AU223" s="174"/>
      <c r="AV223" s="174"/>
      <c r="AW223" s="174"/>
      <c r="AX223" s="174"/>
      <c r="AY223" s="174"/>
      <c r="AZ223" s="174"/>
      <c r="BA223" s="174"/>
      <c r="BB223" s="174"/>
      <c r="BC223" s="174"/>
      <c r="BD223" s="174"/>
      <c r="BE223" s="174"/>
      <c r="BF223" s="174"/>
      <c r="BG223" s="174"/>
      <c r="BH223" s="174"/>
      <c r="BI223" s="174"/>
      <c r="BJ223" s="174"/>
      <c r="BK223" s="174"/>
      <c r="BL223" s="174"/>
      <c r="BM223" s="174"/>
      <c r="BN223" s="174"/>
      <c r="BO223" s="174"/>
      <c r="BP223" s="174"/>
      <c r="BQ223" s="174"/>
      <c r="BR223" s="174"/>
      <c r="BS223" s="174">
        <v>60907.82</v>
      </c>
      <c r="BT223" s="174"/>
      <c r="BU223" s="174"/>
      <c r="BV223" s="174"/>
      <c r="BW223" s="174"/>
      <c r="BX223" s="174"/>
      <c r="BY223" s="174"/>
      <c r="BZ223" s="174"/>
      <c r="CA223" s="174"/>
      <c r="CB223" s="174"/>
      <c r="CC223" s="174"/>
      <c r="CD223" s="174"/>
      <c r="CE223" s="174"/>
      <c r="CF223" s="174"/>
      <c r="CG223" s="174"/>
      <c r="CH223" s="174"/>
      <c r="CI223" s="174"/>
      <c r="CJ223" s="174"/>
      <c r="CK223" s="174"/>
      <c r="CL223" s="174"/>
      <c r="CM223" s="174"/>
    </row>
    <row r="224" spans="1:91" ht="49.2">
      <c r="A224" s="111">
        <v>23</v>
      </c>
      <c r="B224" s="191" t="s">
        <v>930</v>
      </c>
      <c r="C224" s="118" t="s">
        <v>1249</v>
      </c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  <c r="AA224" s="174"/>
      <c r="AB224" s="174"/>
      <c r="AC224" s="174"/>
      <c r="AD224" s="174"/>
      <c r="AE224" s="174"/>
      <c r="AF224" s="174"/>
      <c r="AG224" s="174"/>
      <c r="AH224" s="174"/>
      <c r="AI224" s="174"/>
      <c r="AJ224" s="174"/>
      <c r="AK224" s="174"/>
      <c r="AL224" s="174"/>
      <c r="AM224" s="174"/>
      <c r="AN224" s="174"/>
      <c r="AO224" s="174"/>
      <c r="AP224" s="174"/>
      <c r="AQ224" s="174">
        <v>4590</v>
      </c>
      <c r="AR224" s="174"/>
      <c r="AS224" s="174"/>
      <c r="AT224" s="174">
        <v>6837</v>
      </c>
      <c r="AU224" s="174"/>
      <c r="AV224" s="174"/>
      <c r="AW224" s="174"/>
      <c r="AX224" s="174"/>
      <c r="AY224" s="174"/>
      <c r="AZ224" s="174"/>
      <c r="BA224" s="174"/>
      <c r="BB224" s="174"/>
      <c r="BC224" s="174"/>
      <c r="BD224" s="174"/>
      <c r="BE224" s="174"/>
      <c r="BF224" s="174"/>
      <c r="BG224" s="174"/>
      <c r="BH224" s="174"/>
      <c r="BI224" s="174"/>
      <c r="BJ224" s="174"/>
      <c r="BK224" s="174"/>
      <c r="BL224" s="174"/>
      <c r="BM224" s="174"/>
      <c r="BN224" s="174"/>
      <c r="BO224" s="174"/>
      <c r="BP224" s="174"/>
      <c r="BQ224" s="174"/>
      <c r="BR224" s="174"/>
      <c r="BS224" s="174"/>
      <c r="BT224" s="174"/>
      <c r="BU224" s="174"/>
      <c r="BV224" s="174"/>
      <c r="BW224" s="174"/>
      <c r="BX224" s="174"/>
      <c r="BY224" s="174"/>
      <c r="BZ224" s="174"/>
      <c r="CA224" s="174"/>
      <c r="CB224" s="174"/>
      <c r="CC224" s="174"/>
      <c r="CD224" s="174"/>
      <c r="CE224" s="174"/>
      <c r="CF224" s="174"/>
      <c r="CG224" s="174"/>
      <c r="CH224" s="174"/>
      <c r="CI224" s="174"/>
      <c r="CJ224" s="174"/>
      <c r="CK224" s="174"/>
      <c r="CL224" s="174">
        <v>9000</v>
      </c>
      <c r="CM224" s="174"/>
    </row>
    <row r="225" spans="1:91" ht="49.2">
      <c r="A225" s="111">
        <v>23</v>
      </c>
      <c r="B225" s="191" t="s">
        <v>931</v>
      </c>
      <c r="C225" s="118" t="s">
        <v>1250</v>
      </c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  <c r="AA225" s="174"/>
      <c r="AB225" s="174"/>
      <c r="AC225" s="174"/>
      <c r="AD225" s="174"/>
      <c r="AE225" s="174"/>
      <c r="AF225" s="174"/>
      <c r="AG225" s="174"/>
      <c r="AH225" s="174"/>
      <c r="AI225" s="174"/>
      <c r="AJ225" s="174"/>
      <c r="AK225" s="174"/>
      <c r="AL225" s="174"/>
      <c r="AM225" s="174"/>
      <c r="AN225" s="174"/>
      <c r="AO225" s="174"/>
      <c r="AP225" s="174"/>
      <c r="AQ225" s="174"/>
      <c r="AR225" s="174"/>
      <c r="AS225" s="174"/>
      <c r="AT225" s="174"/>
      <c r="AU225" s="174"/>
      <c r="AV225" s="174"/>
      <c r="AW225" s="174"/>
      <c r="AX225" s="174"/>
      <c r="AY225" s="174"/>
      <c r="AZ225" s="174"/>
      <c r="BA225" s="174"/>
      <c r="BB225" s="174"/>
      <c r="BC225" s="174"/>
      <c r="BD225" s="174"/>
      <c r="BE225" s="174"/>
      <c r="BF225" s="174"/>
      <c r="BG225" s="174"/>
      <c r="BH225" s="174"/>
      <c r="BI225" s="174"/>
      <c r="BJ225" s="174"/>
      <c r="BK225" s="174"/>
      <c r="BL225" s="174"/>
      <c r="BM225" s="174"/>
      <c r="BN225" s="174"/>
      <c r="BO225" s="174"/>
      <c r="BP225" s="174"/>
      <c r="BQ225" s="174"/>
      <c r="BR225" s="174"/>
      <c r="BS225" s="174">
        <v>14866</v>
      </c>
      <c r="BT225" s="174"/>
      <c r="BU225" s="174"/>
      <c r="BV225" s="174"/>
      <c r="BW225" s="174"/>
      <c r="BX225" s="174"/>
      <c r="BY225" s="174"/>
      <c r="BZ225" s="174"/>
      <c r="CA225" s="174"/>
      <c r="CB225" s="174"/>
      <c r="CC225" s="174"/>
      <c r="CD225" s="174"/>
      <c r="CE225" s="174"/>
      <c r="CF225" s="174"/>
      <c r="CG225" s="174"/>
      <c r="CH225" s="174"/>
      <c r="CI225" s="174"/>
      <c r="CJ225" s="174"/>
      <c r="CK225" s="174"/>
      <c r="CL225" s="174"/>
      <c r="CM225" s="174"/>
    </row>
    <row r="226" spans="1:91" ht="49.2">
      <c r="A226" s="111">
        <v>23</v>
      </c>
      <c r="B226" s="191" t="s">
        <v>932</v>
      </c>
      <c r="C226" s="118" t="s">
        <v>519</v>
      </c>
      <c r="D226" s="174"/>
      <c r="E226" s="174"/>
      <c r="F226" s="174"/>
      <c r="G226" s="174"/>
      <c r="H226" s="174"/>
      <c r="I226" s="174"/>
      <c r="J226" s="174"/>
      <c r="K226" s="174"/>
      <c r="L226" s="174">
        <v>31190</v>
      </c>
      <c r="M226" s="174"/>
      <c r="N226" s="174"/>
      <c r="O226" s="174">
        <v>3045</v>
      </c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  <c r="AA226" s="174"/>
      <c r="AB226" s="174"/>
      <c r="AC226" s="174"/>
      <c r="AD226" s="174"/>
      <c r="AE226" s="174"/>
      <c r="AF226" s="174"/>
      <c r="AG226" s="174"/>
      <c r="AH226" s="174"/>
      <c r="AI226" s="174"/>
      <c r="AJ226" s="174"/>
      <c r="AK226" s="174"/>
      <c r="AL226" s="174"/>
      <c r="AM226" s="174"/>
      <c r="AN226" s="174"/>
      <c r="AO226" s="174"/>
      <c r="AP226" s="174"/>
      <c r="AQ226" s="174"/>
      <c r="AR226" s="174"/>
      <c r="AS226" s="174"/>
      <c r="AT226" s="174"/>
      <c r="AU226" s="174"/>
      <c r="AV226" s="174"/>
      <c r="AW226" s="174"/>
      <c r="AX226" s="174"/>
      <c r="AY226" s="174"/>
      <c r="AZ226" s="174"/>
      <c r="BA226" s="174"/>
      <c r="BB226" s="174"/>
      <c r="BC226" s="174"/>
      <c r="BD226" s="174"/>
      <c r="BE226" s="174"/>
      <c r="BF226" s="174"/>
      <c r="BG226" s="174"/>
      <c r="BH226" s="174"/>
      <c r="BI226" s="174"/>
      <c r="BJ226" s="174"/>
      <c r="BK226" s="174"/>
      <c r="BL226" s="174"/>
      <c r="BM226" s="174"/>
      <c r="BN226" s="174"/>
      <c r="BO226" s="174"/>
      <c r="BP226" s="174"/>
      <c r="BQ226" s="174"/>
      <c r="BR226" s="174"/>
      <c r="BS226" s="176"/>
      <c r="BT226" s="176"/>
      <c r="BU226" s="176"/>
      <c r="BV226" s="176"/>
      <c r="BW226" s="176"/>
      <c r="BX226" s="176"/>
      <c r="BY226" s="176"/>
      <c r="BZ226" s="176"/>
      <c r="CA226" s="176"/>
      <c r="CB226" s="176"/>
      <c r="CC226" s="176"/>
      <c r="CD226" s="176"/>
      <c r="CE226" s="176"/>
      <c r="CF226" s="176"/>
      <c r="CG226" s="176"/>
      <c r="CH226" s="176"/>
      <c r="CI226" s="176"/>
      <c r="CJ226" s="176"/>
      <c r="CK226" s="176"/>
      <c r="CL226" s="176"/>
      <c r="CM226" s="176">
        <v>1817</v>
      </c>
    </row>
    <row r="227" spans="1:91" ht="24.6">
      <c r="A227" s="111">
        <v>23</v>
      </c>
      <c r="B227" s="191" t="s">
        <v>933</v>
      </c>
      <c r="C227" s="118" t="s">
        <v>520</v>
      </c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  <c r="AA227" s="174"/>
      <c r="AB227" s="174"/>
      <c r="AC227" s="174"/>
      <c r="AD227" s="174"/>
      <c r="AE227" s="174"/>
      <c r="AF227" s="174"/>
      <c r="AG227" s="174"/>
      <c r="AH227" s="174"/>
      <c r="AI227" s="174"/>
      <c r="AJ227" s="174"/>
      <c r="AK227" s="174"/>
      <c r="AL227" s="174"/>
      <c r="AM227" s="174"/>
      <c r="AN227" s="174"/>
      <c r="AO227" s="174"/>
      <c r="AP227" s="174"/>
      <c r="AQ227" s="174"/>
      <c r="AR227" s="174"/>
      <c r="AS227" s="174"/>
      <c r="AT227" s="174"/>
      <c r="AU227" s="174"/>
      <c r="AV227" s="174"/>
      <c r="AW227" s="174"/>
      <c r="AX227" s="174"/>
      <c r="AY227" s="174"/>
      <c r="AZ227" s="174"/>
      <c r="BA227" s="174"/>
      <c r="BB227" s="174"/>
      <c r="BC227" s="174"/>
      <c r="BD227" s="174"/>
      <c r="BE227" s="174"/>
      <c r="BF227" s="174"/>
      <c r="BG227" s="174"/>
      <c r="BH227" s="174"/>
      <c r="BI227" s="174"/>
      <c r="BJ227" s="174"/>
      <c r="BK227" s="174"/>
      <c r="BL227" s="174"/>
      <c r="BM227" s="174"/>
      <c r="BN227" s="174"/>
      <c r="BO227" s="174"/>
      <c r="BP227" s="174"/>
      <c r="BQ227" s="174"/>
      <c r="BR227" s="174"/>
      <c r="BS227" s="174"/>
      <c r="BT227" s="174"/>
      <c r="BU227" s="174"/>
      <c r="BV227" s="174"/>
      <c r="BW227" s="174"/>
      <c r="BX227" s="174"/>
      <c r="BY227" s="176"/>
      <c r="BZ227" s="176"/>
      <c r="CA227" s="174"/>
      <c r="CB227" s="174"/>
      <c r="CC227" s="174"/>
      <c r="CD227" s="176"/>
      <c r="CE227" s="176"/>
      <c r="CF227" s="176"/>
      <c r="CG227" s="176"/>
      <c r="CH227" s="174"/>
      <c r="CI227" s="176"/>
      <c r="CJ227" s="176"/>
      <c r="CK227" s="176"/>
      <c r="CL227" s="174"/>
      <c r="CM227" s="174"/>
    </row>
    <row r="228" spans="1:91" ht="24.6">
      <c r="A228" s="111">
        <v>23</v>
      </c>
      <c r="B228" s="191" t="s">
        <v>934</v>
      </c>
      <c r="C228" s="118" t="s">
        <v>521</v>
      </c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  <c r="X228" s="174"/>
      <c r="Y228" s="174"/>
      <c r="Z228" s="174"/>
      <c r="AA228" s="174"/>
      <c r="AB228" s="174"/>
      <c r="AC228" s="174"/>
      <c r="AD228" s="174"/>
      <c r="AE228" s="174"/>
      <c r="AF228" s="174"/>
      <c r="AG228" s="174"/>
      <c r="AH228" s="174"/>
      <c r="AI228" s="174"/>
      <c r="AJ228" s="174"/>
      <c r="AK228" s="174"/>
      <c r="AL228" s="174">
        <v>236289.69</v>
      </c>
      <c r="AM228" s="174"/>
      <c r="AN228" s="174"/>
      <c r="AO228" s="174"/>
      <c r="AP228" s="174"/>
      <c r="AQ228" s="174"/>
      <c r="AR228" s="174"/>
      <c r="AS228" s="174"/>
      <c r="AT228" s="174"/>
      <c r="AU228" s="174"/>
      <c r="AV228" s="174"/>
      <c r="AW228" s="174"/>
      <c r="AX228" s="174"/>
      <c r="AY228" s="174"/>
      <c r="AZ228" s="174"/>
      <c r="BA228" s="174"/>
      <c r="BB228" s="174"/>
      <c r="BC228" s="174"/>
      <c r="BD228" s="174">
        <v>59453.61</v>
      </c>
      <c r="BE228" s="174"/>
      <c r="BF228" s="174"/>
      <c r="BG228" s="174"/>
      <c r="BH228" s="174"/>
      <c r="BI228" s="174"/>
      <c r="BJ228" s="174"/>
      <c r="BK228" s="174"/>
      <c r="BL228" s="174"/>
      <c r="BM228" s="174"/>
      <c r="BN228" s="174"/>
      <c r="BO228" s="174"/>
      <c r="BP228" s="174"/>
      <c r="BQ228" s="174"/>
      <c r="BR228" s="174"/>
      <c r="BS228" s="176">
        <v>72971.399999999994</v>
      </c>
      <c r="BT228" s="176"/>
      <c r="BU228" s="176"/>
      <c r="BV228" s="176"/>
      <c r="BW228" s="176"/>
      <c r="BX228" s="176"/>
      <c r="BY228" s="176"/>
      <c r="BZ228" s="176"/>
      <c r="CA228" s="176"/>
      <c r="CB228" s="176"/>
      <c r="CC228" s="176"/>
      <c r="CD228" s="176"/>
      <c r="CE228" s="176"/>
      <c r="CF228" s="176"/>
      <c r="CG228" s="174"/>
      <c r="CH228" s="174"/>
      <c r="CI228" s="174"/>
      <c r="CJ228" s="176"/>
      <c r="CK228" s="174"/>
      <c r="CL228" s="174"/>
      <c r="CM228" s="176"/>
    </row>
    <row r="229" spans="1:91" ht="24.6">
      <c r="A229" s="111">
        <v>23</v>
      </c>
      <c r="B229" s="191" t="s">
        <v>935</v>
      </c>
      <c r="C229" s="118" t="s">
        <v>522</v>
      </c>
      <c r="D229" s="174"/>
      <c r="E229" s="174"/>
      <c r="F229" s="174"/>
      <c r="G229" s="174"/>
      <c r="H229" s="174"/>
      <c r="I229" s="174"/>
      <c r="J229" s="174"/>
      <c r="K229" s="174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  <c r="X229" s="174"/>
      <c r="Y229" s="174"/>
      <c r="Z229" s="174"/>
      <c r="AA229" s="174"/>
      <c r="AB229" s="174"/>
      <c r="AC229" s="174"/>
      <c r="AD229" s="174"/>
      <c r="AE229" s="174"/>
      <c r="AF229" s="174"/>
      <c r="AG229" s="174"/>
      <c r="AH229" s="174"/>
      <c r="AI229" s="174"/>
      <c r="AJ229" s="174"/>
      <c r="AK229" s="174"/>
      <c r="AL229" s="174"/>
      <c r="AM229" s="174"/>
      <c r="AN229" s="174"/>
      <c r="AO229" s="174"/>
      <c r="AP229" s="174"/>
      <c r="AQ229" s="174"/>
      <c r="AR229" s="174"/>
      <c r="AS229" s="174"/>
      <c r="AT229" s="174"/>
      <c r="AU229" s="174"/>
      <c r="AV229" s="174"/>
      <c r="AW229" s="174"/>
      <c r="AX229" s="174"/>
      <c r="AY229" s="174"/>
      <c r="AZ229" s="174"/>
      <c r="BA229" s="174"/>
      <c r="BB229" s="174"/>
      <c r="BC229" s="174"/>
      <c r="BD229" s="174"/>
      <c r="BE229" s="174"/>
      <c r="BF229" s="174"/>
      <c r="BG229" s="174"/>
      <c r="BH229" s="174"/>
      <c r="BI229" s="174"/>
      <c r="BJ229" s="174"/>
      <c r="BK229" s="174"/>
      <c r="BL229" s="174"/>
      <c r="BM229" s="174"/>
      <c r="BN229" s="174"/>
      <c r="BO229" s="174"/>
      <c r="BP229" s="174"/>
      <c r="BQ229" s="174"/>
      <c r="BR229" s="174"/>
      <c r="BS229" s="174"/>
      <c r="BT229" s="174"/>
      <c r="BU229" s="176"/>
      <c r="BV229" s="174"/>
      <c r="BW229" s="174"/>
      <c r="BX229" s="174"/>
      <c r="BY229" s="174"/>
      <c r="BZ229" s="174"/>
      <c r="CA229" s="174"/>
      <c r="CB229" s="174"/>
      <c r="CC229" s="176"/>
      <c r="CD229" s="174"/>
      <c r="CE229" s="174"/>
      <c r="CF229" s="176"/>
      <c r="CG229" s="174"/>
      <c r="CH229" s="176"/>
      <c r="CI229" s="174"/>
      <c r="CJ229" s="174"/>
      <c r="CK229" s="174"/>
      <c r="CL229" s="174"/>
      <c r="CM229" s="176"/>
    </row>
    <row r="230" spans="1:91" ht="24.6">
      <c r="A230" s="111">
        <v>23</v>
      </c>
      <c r="B230" s="191" t="s">
        <v>936</v>
      </c>
      <c r="C230" s="118" t="s">
        <v>516</v>
      </c>
      <c r="D230" s="174">
        <v>67700</v>
      </c>
      <c r="E230" s="174"/>
      <c r="F230" s="174"/>
      <c r="G230" s="174"/>
      <c r="H230" s="174"/>
      <c r="I230" s="174"/>
      <c r="J230" s="174"/>
      <c r="K230" s="174"/>
      <c r="L230" s="174"/>
      <c r="M230" s="174">
        <v>13200</v>
      </c>
      <c r="N230" s="174"/>
      <c r="O230" s="174"/>
      <c r="P230" s="174">
        <v>25000</v>
      </c>
      <c r="Q230" s="174"/>
      <c r="R230" s="174"/>
      <c r="S230" s="174"/>
      <c r="T230" s="174"/>
      <c r="U230" s="174"/>
      <c r="V230" s="174"/>
      <c r="W230" s="174"/>
      <c r="X230" s="174">
        <v>97160</v>
      </c>
      <c r="Y230" s="174"/>
      <c r="Z230" s="174"/>
      <c r="AA230" s="174"/>
      <c r="AB230" s="174"/>
      <c r="AC230" s="174"/>
      <c r="AD230" s="174"/>
      <c r="AE230" s="174"/>
      <c r="AF230" s="174"/>
      <c r="AG230" s="174"/>
      <c r="AH230" s="174"/>
      <c r="AI230" s="174"/>
      <c r="AJ230" s="174"/>
      <c r="AK230" s="174"/>
      <c r="AL230" s="174">
        <v>78800</v>
      </c>
      <c r="AM230" s="174"/>
      <c r="AN230" s="174"/>
      <c r="AO230" s="174"/>
      <c r="AP230" s="174"/>
      <c r="AQ230" s="174">
        <v>25200</v>
      </c>
      <c r="AR230" s="174"/>
      <c r="AS230" s="174"/>
      <c r="AT230" s="174">
        <v>86500</v>
      </c>
      <c r="AU230" s="174"/>
      <c r="AV230" s="174"/>
      <c r="AW230" s="174"/>
      <c r="AX230" s="174"/>
      <c r="AY230" s="174"/>
      <c r="AZ230" s="174"/>
      <c r="BA230" s="174"/>
      <c r="BB230" s="174">
        <v>56900</v>
      </c>
      <c r="BC230" s="174"/>
      <c r="BD230" s="174">
        <v>47700</v>
      </c>
      <c r="BE230" s="174"/>
      <c r="BF230" s="174"/>
      <c r="BG230" s="174"/>
      <c r="BH230" s="174">
        <v>27400</v>
      </c>
      <c r="BI230" s="174"/>
      <c r="BJ230" s="174"/>
      <c r="BK230" s="174"/>
      <c r="BL230" s="174"/>
      <c r="BM230" s="174">
        <v>29000</v>
      </c>
      <c r="BN230" s="174"/>
      <c r="BO230" s="174"/>
      <c r="BP230" s="174"/>
      <c r="BQ230" s="174"/>
      <c r="BR230" s="174"/>
      <c r="BS230" s="176"/>
      <c r="BT230" s="176">
        <v>23400</v>
      </c>
      <c r="BU230" s="174"/>
      <c r="BV230" s="176"/>
      <c r="BW230" s="174"/>
      <c r="BX230" s="176"/>
      <c r="BY230" s="176"/>
      <c r="BZ230" s="176"/>
      <c r="CA230" s="174">
        <v>19028.25</v>
      </c>
      <c r="CB230" s="176"/>
      <c r="CC230" s="176"/>
      <c r="CD230" s="176"/>
      <c r="CE230" s="176"/>
      <c r="CF230" s="176"/>
      <c r="CG230" s="176"/>
      <c r="CH230" s="176"/>
      <c r="CI230" s="174">
        <v>17871.75</v>
      </c>
      <c r="CJ230" s="176"/>
      <c r="CK230" s="176"/>
      <c r="CL230" s="176"/>
      <c r="CM230" s="176"/>
    </row>
    <row r="231" spans="1:91" ht="49.2">
      <c r="A231" s="111">
        <v>23</v>
      </c>
      <c r="B231" s="191" t="s">
        <v>937</v>
      </c>
      <c r="C231" s="118" t="s">
        <v>1251</v>
      </c>
      <c r="D231" s="174">
        <v>67140</v>
      </c>
      <c r="E231" s="174"/>
      <c r="F231" s="174"/>
      <c r="G231" s="174"/>
      <c r="H231" s="174"/>
      <c r="I231" s="174"/>
      <c r="J231" s="174">
        <v>404745</v>
      </c>
      <c r="K231" s="174"/>
      <c r="L231" s="174"/>
      <c r="M231" s="174"/>
      <c r="N231" s="174"/>
      <c r="O231" s="174"/>
      <c r="P231" s="174">
        <v>730</v>
      </c>
      <c r="Q231" s="174"/>
      <c r="R231" s="174"/>
      <c r="S231" s="174"/>
      <c r="T231" s="174"/>
      <c r="U231" s="174"/>
      <c r="V231" s="174"/>
      <c r="W231" s="174"/>
      <c r="X231" s="174">
        <v>33900</v>
      </c>
      <c r="Y231" s="174"/>
      <c r="Z231" s="174"/>
      <c r="AA231" s="174"/>
      <c r="AB231" s="174"/>
      <c r="AC231" s="174"/>
      <c r="AD231" s="174"/>
      <c r="AE231" s="174"/>
      <c r="AF231" s="174"/>
      <c r="AG231" s="174"/>
      <c r="AH231" s="174"/>
      <c r="AI231" s="174"/>
      <c r="AJ231" s="174"/>
      <c r="AK231" s="174"/>
      <c r="AL231" s="174">
        <v>92359</v>
      </c>
      <c r="AM231" s="174"/>
      <c r="AN231" s="174"/>
      <c r="AO231" s="174"/>
      <c r="AP231" s="174"/>
      <c r="AQ231" s="174"/>
      <c r="AR231" s="174"/>
      <c r="AS231" s="174"/>
      <c r="AT231" s="174"/>
      <c r="AU231" s="174"/>
      <c r="AV231" s="174"/>
      <c r="AW231" s="174"/>
      <c r="AX231" s="174"/>
      <c r="AY231" s="174"/>
      <c r="AZ231" s="174"/>
      <c r="BA231" s="174"/>
      <c r="BB231" s="174">
        <v>24000</v>
      </c>
      <c r="BC231" s="174"/>
      <c r="BD231" s="174">
        <v>82407.5</v>
      </c>
      <c r="BE231" s="174"/>
      <c r="BF231" s="174"/>
      <c r="BG231" s="174"/>
      <c r="BH231" s="174">
        <v>8023</v>
      </c>
      <c r="BI231" s="174"/>
      <c r="BJ231" s="174"/>
      <c r="BK231" s="174"/>
      <c r="BL231" s="174"/>
      <c r="BM231" s="174"/>
      <c r="BN231" s="174"/>
      <c r="BO231" s="174"/>
      <c r="BP231" s="174"/>
      <c r="BQ231" s="174"/>
      <c r="BR231" s="174"/>
      <c r="BS231" s="176">
        <v>220415</v>
      </c>
      <c r="BT231" s="176"/>
      <c r="BU231" s="176"/>
      <c r="BV231" s="176">
        <v>1800</v>
      </c>
      <c r="BW231" s="176"/>
      <c r="BX231" s="176"/>
      <c r="BY231" s="176"/>
      <c r="BZ231" s="176"/>
      <c r="CA231" s="176"/>
      <c r="CB231" s="176"/>
      <c r="CC231" s="176"/>
      <c r="CD231" s="176"/>
      <c r="CE231" s="176"/>
      <c r="CF231" s="176"/>
      <c r="CG231" s="176"/>
      <c r="CH231" s="176"/>
      <c r="CI231" s="176"/>
      <c r="CJ231" s="176"/>
      <c r="CK231" s="176"/>
      <c r="CL231" s="176"/>
      <c r="CM231" s="176"/>
    </row>
    <row r="232" spans="1:91" ht="49.2">
      <c r="A232" s="111">
        <v>23</v>
      </c>
      <c r="B232" s="191" t="s">
        <v>938</v>
      </c>
      <c r="C232" s="118" t="s">
        <v>1252</v>
      </c>
      <c r="D232" s="174"/>
      <c r="E232" s="174"/>
      <c r="F232" s="174"/>
      <c r="G232" s="174"/>
      <c r="H232" s="174"/>
      <c r="I232" s="174"/>
      <c r="J232" s="174"/>
      <c r="K232" s="174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  <c r="X232" s="174"/>
      <c r="Y232" s="174"/>
      <c r="Z232" s="174"/>
      <c r="AA232" s="174"/>
      <c r="AB232" s="174"/>
      <c r="AC232" s="174"/>
      <c r="AD232" s="174"/>
      <c r="AE232" s="174"/>
      <c r="AF232" s="174"/>
      <c r="AG232" s="174"/>
      <c r="AH232" s="174"/>
      <c r="AI232" s="174"/>
      <c r="AJ232" s="174"/>
      <c r="AK232" s="174"/>
      <c r="AL232" s="174"/>
      <c r="AM232" s="174"/>
      <c r="AN232" s="174"/>
      <c r="AO232" s="174"/>
      <c r="AP232" s="174"/>
      <c r="AQ232" s="174"/>
      <c r="AR232" s="174"/>
      <c r="AS232" s="174"/>
      <c r="AT232" s="174"/>
      <c r="AU232" s="174"/>
      <c r="AV232" s="174"/>
      <c r="AW232" s="174"/>
      <c r="AX232" s="174"/>
      <c r="AY232" s="174"/>
      <c r="AZ232" s="174"/>
      <c r="BA232" s="174"/>
      <c r="BB232" s="174">
        <v>11000</v>
      </c>
      <c r="BC232" s="174"/>
      <c r="BD232" s="174"/>
      <c r="BE232" s="174"/>
      <c r="BF232" s="174"/>
      <c r="BG232" s="174"/>
      <c r="BH232" s="174"/>
      <c r="BI232" s="174"/>
      <c r="BJ232" s="174"/>
      <c r="BK232" s="174"/>
      <c r="BL232" s="174"/>
      <c r="BM232" s="174"/>
      <c r="BN232" s="174"/>
      <c r="BO232" s="174"/>
      <c r="BP232" s="174"/>
      <c r="BQ232" s="174"/>
      <c r="BR232" s="174"/>
      <c r="BS232" s="176"/>
      <c r="BT232" s="176"/>
      <c r="BU232" s="176"/>
      <c r="BV232" s="176"/>
      <c r="BW232" s="176"/>
      <c r="BX232" s="176"/>
      <c r="BY232" s="174"/>
      <c r="BZ232" s="174"/>
      <c r="CA232" s="176"/>
      <c r="CB232" s="174"/>
      <c r="CC232" s="174"/>
      <c r="CD232" s="176"/>
      <c r="CE232" s="176"/>
      <c r="CF232" s="176"/>
      <c r="CG232" s="176"/>
      <c r="CH232" s="176"/>
      <c r="CI232" s="174"/>
      <c r="CJ232" s="176"/>
      <c r="CK232" s="174"/>
      <c r="CL232" s="176"/>
      <c r="CM232" s="176"/>
    </row>
    <row r="233" spans="1:91" ht="49.2">
      <c r="A233" s="111">
        <v>23</v>
      </c>
      <c r="B233" s="191" t="s">
        <v>939</v>
      </c>
      <c r="C233" s="118" t="s">
        <v>1253</v>
      </c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  <c r="X233" s="174"/>
      <c r="Y233" s="174"/>
      <c r="Z233" s="174"/>
      <c r="AA233" s="174"/>
      <c r="AB233" s="174"/>
      <c r="AC233" s="174"/>
      <c r="AD233" s="174"/>
      <c r="AE233" s="174"/>
      <c r="AF233" s="174"/>
      <c r="AG233" s="174"/>
      <c r="AH233" s="174"/>
      <c r="AI233" s="174"/>
      <c r="AJ233" s="174"/>
      <c r="AK233" s="174"/>
      <c r="AL233" s="174"/>
      <c r="AM233" s="174"/>
      <c r="AN233" s="174"/>
      <c r="AO233" s="174"/>
      <c r="AP233" s="174"/>
      <c r="AQ233" s="174"/>
      <c r="AR233" s="174"/>
      <c r="AS233" s="174"/>
      <c r="AT233" s="174"/>
      <c r="AU233" s="174"/>
      <c r="AV233" s="174"/>
      <c r="AW233" s="174"/>
      <c r="AX233" s="174"/>
      <c r="AY233" s="174"/>
      <c r="AZ233" s="174"/>
      <c r="BA233" s="174"/>
      <c r="BB233" s="174"/>
      <c r="BC233" s="174"/>
      <c r="BD233" s="174"/>
      <c r="BE233" s="174"/>
      <c r="BF233" s="174"/>
      <c r="BG233" s="174"/>
      <c r="BH233" s="174"/>
      <c r="BI233" s="174"/>
      <c r="BJ233" s="174"/>
      <c r="BK233" s="174"/>
      <c r="BL233" s="174"/>
      <c r="BM233" s="174"/>
      <c r="BN233" s="174"/>
      <c r="BO233" s="174"/>
      <c r="BP233" s="174"/>
      <c r="BQ233" s="174"/>
      <c r="BR233" s="174"/>
      <c r="BS233" s="174"/>
      <c r="BT233" s="176"/>
      <c r="BU233" s="176"/>
      <c r="BV233" s="176"/>
      <c r="BW233" s="176"/>
      <c r="BX233" s="174"/>
      <c r="BY233" s="176"/>
      <c r="BZ233" s="176"/>
      <c r="CA233" s="176"/>
      <c r="CB233" s="174"/>
      <c r="CC233" s="176"/>
      <c r="CD233" s="174"/>
      <c r="CE233" s="174"/>
      <c r="CF233" s="174"/>
      <c r="CG233" s="174"/>
      <c r="CH233" s="176"/>
      <c r="CI233" s="176"/>
      <c r="CJ233" s="176"/>
      <c r="CK233" s="176"/>
      <c r="CL233" s="174"/>
      <c r="CM233" s="176"/>
    </row>
    <row r="234" spans="1:91" ht="49.2">
      <c r="A234" s="111">
        <v>23</v>
      </c>
      <c r="B234" s="191" t="s">
        <v>940</v>
      </c>
      <c r="C234" s="118" t="s">
        <v>1254</v>
      </c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  <c r="X234" s="174"/>
      <c r="Y234" s="174"/>
      <c r="Z234" s="174"/>
      <c r="AA234" s="174"/>
      <c r="AB234" s="174"/>
      <c r="AC234" s="174"/>
      <c r="AD234" s="174"/>
      <c r="AE234" s="174"/>
      <c r="AF234" s="174"/>
      <c r="AG234" s="174"/>
      <c r="AH234" s="174"/>
      <c r="AI234" s="174"/>
      <c r="AJ234" s="174"/>
      <c r="AK234" s="174"/>
      <c r="AL234" s="174"/>
      <c r="AM234" s="174"/>
      <c r="AN234" s="174"/>
      <c r="AO234" s="174"/>
      <c r="AP234" s="174"/>
      <c r="AQ234" s="174"/>
      <c r="AR234" s="174"/>
      <c r="AS234" s="174"/>
      <c r="AT234" s="174"/>
      <c r="AU234" s="174"/>
      <c r="AV234" s="174"/>
      <c r="AW234" s="174"/>
      <c r="AX234" s="174"/>
      <c r="AY234" s="174"/>
      <c r="AZ234" s="174"/>
      <c r="BA234" s="174"/>
      <c r="BB234" s="174"/>
      <c r="BC234" s="174"/>
      <c r="BD234" s="174"/>
      <c r="BE234" s="174"/>
      <c r="BF234" s="174"/>
      <c r="BG234" s="174"/>
      <c r="BH234" s="174"/>
      <c r="BI234" s="174"/>
      <c r="BJ234" s="174"/>
      <c r="BK234" s="174"/>
      <c r="BL234" s="174"/>
      <c r="BM234" s="174"/>
      <c r="BN234" s="174"/>
      <c r="BO234" s="174"/>
      <c r="BP234" s="174"/>
      <c r="BQ234" s="174"/>
      <c r="BR234" s="174"/>
      <c r="BS234" s="174">
        <v>14585.5</v>
      </c>
      <c r="BT234" s="174"/>
      <c r="BU234" s="174"/>
      <c r="BV234" s="174"/>
      <c r="BW234" s="176"/>
      <c r="BX234" s="174"/>
      <c r="BY234" s="174"/>
      <c r="BZ234" s="174"/>
      <c r="CA234" s="174"/>
      <c r="CB234" s="174"/>
      <c r="CC234" s="174"/>
      <c r="CD234" s="174"/>
      <c r="CE234" s="174"/>
      <c r="CF234" s="174"/>
      <c r="CG234" s="174"/>
      <c r="CH234" s="174"/>
      <c r="CI234" s="174"/>
      <c r="CJ234" s="174"/>
      <c r="CK234" s="174"/>
      <c r="CL234" s="174"/>
      <c r="CM234" s="174"/>
    </row>
    <row r="235" spans="1:91" ht="24.6">
      <c r="A235" s="111">
        <v>24</v>
      </c>
      <c r="B235" s="191" t="s">
        <v>941</v>
      </c>
      <c r="C235" s="118" t="s">
        <v>1255</v>
      </c>
      <c r="D235" s="174"/>
      <c r="E235" s="174"/>
      <c r="F235" s="174">
        <v>160000</v>
      </c>
      <c r="G235" s="174"/>
      <c r="H235" s="174"/>
      <c r="I235" s="174"/>
      <c r="J235" s="174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  <c r="W235" s="174"/>
      <c r="X235" s="174"/>
      <c r="Y235" s="174"/>
      <c r="Z235" s="174"/>
      <c r="AA235" s="174"/>
      <c r="AB235" s="174"/>
      <c r="AC235" s="174"/>
      <c r="AD235" s="174"/>
      <c r="AE235" s="174"/>
      <c r="AF235" s="174"/>
      <c r="AG235" s="174"/>
      <c r="AH235" s="174"/>
      <c r="AI235" s="174"/>
      <c r="AJ235" s="174"/>
      <c r="AK235" s="174"/>
      <c r="AL235" s="174"/>
      <c r="AM235" s="174"/>
      <c r="AN235" s="174"/>
      <c r="AO235" s="174"/>
      <c r="AP235" s="174"/>
      <c r="AQ235" s="174"/>
      <c r="AR235" s="174"/>
      <c r="AS235" s="174"/>
      <c r="AT235" s="174"/>
      <c r="AU235" s="174"/>
      <c r="AV235" s="174"/>
      <c r="AW235" s="174"/>
      <c r="AX235" s="174"/>
      <c r="AY235" s="174"/>
      <c r="AZ235" s="174"/>
      <c r="BA235" s="174"/>
      <c r="BB235" s="174"/>
      <c r="BC235" s="174"/>
      <c r="BD235" s="174"/>
      <c r="BE235" s="174"/>
      <c r="BF235" s="174"/>
      <c r="BG235" s="174"/>
      <c r="BH235" s="174"/>
      <c r="BI235" s="174"/>
      <c r="BJ235" s="174"/>
      <c r="BK235" s="174"/>
      <c r="BL235" s="174"/>
      <c r="BM235" s="174"/>
      <c r="BN235" s="174"/>
      <c r="BO235" s="174"/>
      <c r="BP235" s="174"/>
      <c r="BQ235" s="174"/>
      <c r="BR235" s="174"/>
      <c r="BS235" s="176"/>
      <c r="BT235" s="174"/>
      <c r="BU235" s="174"/>
      <c r="BV235" s="174"/>
      <c r="BW235" s="174"/>
      <c r="BX235" s="174"/>
      <c r="BY235" s="174"/>
      <c r="BZ235" s="174"/>
      <c r="CA235" s="176"/>
      <c r="CB235" s="174"/>
      <c r="CC235" s="174"/>
      <c r="CD235" s="174"/>
      <c r="CE235" s="174"/>
      <c r="CF235" s="174"/>
      <c r="CG235" s="176"/>
      <c r="CH235" s="174"/>
      <c r="CI235" s="174"/>
      <c r="CJ235" s="174"/>
      <c r="CK235" s="174"/>
      <c r="CL235" s="174"/>
      <c r="CM235" s="174"/>
    </row>
    <row r="236" spans="1:91" ht="24.6">
      <c r="A236" s="111">
        <v>24</v>
      </c>
      <c r="B236" s="191" t="s">
        <v>942</v>
      </c>
      <c r="C236" s="118" t="s">
        <v>1256</v>
      </c>
      <c r="D236" s="174"/>
      <c r="E236" s="174"/>
      <c r="F236" s="174"/>
      <c r="G236" s="174"/>
      <c r="H236" s="174"/>
      <c r="I236" s="174"/>
      <c r="J236" s="174"/>
      <c r="K236" s="174"/>
      <c r="L236" s="174">
        <v>3000</v>
      </c>
      <c r="M236" s="174"/>
      <c r="N236" s="174"/>
      <c r="O236" s="174"/>
      <c r="P236" s="174"/>
      <c r="Q236" s="174"/>
      <c r="R236" s="174"/>
      <c r="S236" s="174"/>
      <c r="T236" s="174"/>
      <c r="U236" s="174"/>
      <c r="V236" s="174"/>
      <c r="W236" s="174"/>
      <c r="X236" s="174"/>
      <c r="Y236" s="174"/>
      <c r="Z236" s="174"/>
      <c r="AA236" s="174"/>
      <c r="AB236" s="174"/>
      <c r="AC236" s="174"/>
      <c r="AD236" s="174"/>
      <c r="AE236" s="174"/>
      <c r="AF236" s="174"/>
      <c r="AG236" s="174"/>
      <c r="AH236" s="174"/>
      <c r="AI236" s="174"/>
      <c r="AJ236" s="174"/>
      <c r="AK236" s="174"/>
      <c r="AL236" s="174">
        <v>9000</v>
      </c>
      <c r="AM236" s="174"/>
      <c r="AN236" s="174"/>
      <c r="AO236" s="174"/>
      <c r="AP236" s="174"/>
      <c r="AQ236" s="174"/>
      <c r="AR236" s="174"/>
      <c r="AS236" s="174"/>
      <c r="AT236" s="174"/>
      <c r="AU236" s="174"/>
      <c r="AV236" s="174">
        <v>3696</v>
      </c>
      <c r="AW236" s="174"/>
      <c r="AX236" s="174"/>
      <c r="AY236" s="174"/>
      <c r="AZ236" s="174"/>
      <c r="BA236" s="174"/>
      <c r="BB236" s="174"/>
      <c r="BC236" s="174"/>
      <c r="BD236" s="174"/>
      <c r="BE236" s="174"/>
      <c r="BF236" s="174"/>
      <c r="BG236" s="174"/>
      <c r="BH236" s="174"/>
      <c r="BI236" s="174"/>
      <c r="BJ236" s="174"/>
      <c r="BK236" s="174"/>
      <c r="BL236" s="174"/>
      <c r="BM236" s="174"/>
      <c r="BN236" s="174"/>
      <c r="BO236" s="174"/>
      <c r="BP236" s="174"/>
      <c r="BQ236" s="174"/>
      <c r="BR236" s="174"/>
      <c r="BS236" s="174"/>
      <c r="BT236" s="174"/>
      <c r="BU236" s="176"/>
      <c r="BV236" s="174"/>
      <c r="BW236" s="174"/>
      <c r="BX236" s="174"/>
      <c r="BY236" s="176"/>
      <c r="BZ236" s="174"/>
      <c r="CA236" s="174"/>
      <c r="CB236" s="174"/>
      <c r="CC236" s="174"/>
      <c r="CD236" s="174"/>
      <c r="CE236" s="174"/>
      <c r="CF236" s="176"/>
      <c r="CG236" s="174"/>
      <c r="CH236" s="174"/>
      <c r="CI236" s="174"/>
      <c r="CJ236" s="174"/>
      <c r="CK236" s="174"/>
      <c r="CL236" s="174"/>
      <c r="CM236" s="174"/>
    </row>
    <row r="237" spans="1:91" ht="24.6">
      <c r="A237" s="111">
        <v>24</v>
      </c>
      <c r="B237" s="191" t="s">
        <v>943</v>
      </c>
      <c r="C237" s="118" t="s">
        <v>523</v>
      </c>
      <c r="D237" s="174">
        <v>139400</v>
      </c>
      <c r="E237" s="174">
        <v>12500</v>
      </c>
      <c r="F237" s="174">
        <v>26308</v>
      </c>
      <c r="G237" s="174">
        <v>74415</v>
      </c>
      <c r="H237" s="174">
        <v>28830</v>
      </c>
      <c r="I237" s="174">
        <v>85400</v>
      </c>
      <c r="J237" s="174">
        <v>91346</v>
      </c>
      <c r="K237" s="174">
        <v>569587</v>
      </c>
      <c r="L237" s="174">
        <v>250199</v>
      </c>
      <c r="M237" s="174">
        <v>8376</v>
      </c>
      <c r="N237" s="174">
        <v>315300</v>
      </c>
      <c r="O237" s="174">
        <v>65000</v>
      </c>
      <c r="P237" s="174">
        <v>1198328</v>
      </c>
      <c r="Q237" s="174">
        <v>220371.83</v>
      </c>
      <c r="R237" s="174">
        <v>47412</v>
      </c>
      <c r="S237" s="174">
        <v>89992.320000000007</v>
      </c>
      <c r="T237" s="174">
        <v>100558.22</v>
      </c>
      <c r="U237" s="174">
        <v>112464</v>
      </c>
      <c r="V237" s="174">
        <v>86022.27</v>
      </c>
      <c r="W237" s="174">
        <v>81500</v>
      </c>
      <c r="X237" s="174">
        <v>1420923.31</v>
      </c>
      <c r="Y237" s="174">
        <v>148137.29999999999</v>
      </c>
      <c r="Z237" s="174">
        <v>147500</v>
      </c>
      <c r="AA237" s="174">
        <v>197317.68</v>
      </c>
      <c r="AB237" s="174"/>
      <c r="AC237" s="174">
        <v>95133</v>
      </c>
      <c r="AD237" s="174">
        <v>148748</v>
      </c>
      <c r="AE237" s="174">
        <v>332221.38</v>
      </c>
      <c r="AF237" s="174">
        <v>55000</v>
      </c>
      <c r="AG237" s="174">
        <v>52160</v>
      </c>
      <c r="AH237" s="174">
        <v>18990</v>
      </c>
      <c r="AI237" s="174">
        <v>72529</v>
      </c>
      <c r="AJ237" s="174">
        <v>30930</v>
      </c>
      <c r="AK237" s="174">
        <v>582695.82999999996</v>
      </c>
      <c r="AL237" s="174">
        <v>5156668.01</v>
      </c>
      <c r="AM237" s="174">
        <v>204900.96</v>
      </c>
      <c r="AN237" s="174">
        <v>84429</v>
      </c>
      <c r="AO237" s="174">
        <v>193481.5</v>
      </c>
      <c r="AP237" s="174">
        <v>587974.55000000005</v>
      </c>
      <c r="AQ237" s="174">
        <v>255544</v>
      </c>
      <c r="AR237" s="174">
        <v>55234.92</v>
      </c>
      <c r="AS237" s="174"/>
      <c r="AT237" s="174">
        <v>114753</v>
      </c>
      <c r="AU237" s="174">
        <v>32259</v>
      </c>
      <c r="AV237" s="174">
        <v>132083</v>
      </c>
      <c r="AW237" s="174">
        <v>2880</v>
      </c>
      <c r="AX237" s="174">
        <v>33842</v>
      </c>
      <c r="AY237" s="174">
        <v>150706.87</v>
      </c>
      <c r="AZ237" s="174">
        <v>9686</v>
      </c>
      <c r="BA237" s="174">
        <v>15930</v>
      </c>
      <c r="BB237" s="174">
        <v>1356720.22</v>
      </c>
      <c r="BC237" s="174">
        <v>61599</v>
      </c>
      <c r="BD237" s="174">
        <v>2411871.79</v>
      </c>
      <c r="BE237" s="174">
        <v>47710</v>
      </c>
      <c r="BF237" s="174">
        <v>21370</v>
      </c>
      <c r="BG237" s="174">
        <v>103316.24</v>
      </c>
      <c r="BH237" s="174">
        <v>416492.48</v>
      </c>
      <c r="BI237" s="174">
        <v>13800</v>
      </c>
      <c r="BJ237" s="174">
        <v>23515</v>
      </c>
      <c r="BK237" s="174">
        <v>3500</v>
      </c>
      <c r="BL237" s="174">
        <v>198437</v>
      </c>
      <c r="BM237" s="174">
        <v>748094</v>
      </c>
      <c r="BN237" s="174">
        <v>258592</v>
      </c>
      <c r="BO237" s="174">
        <v>351048.2</v>
      </c>
      <c r="BP237" s="174">
        <v>160875.4</v>
      </c>
      <c r="BQ237" s="174">
        <v>102190</v>
      </c>
      <c r="BR237" s="174">
        <v>213538.6</v>
      </c>
      <c r="BS237" s="176">
        <v>4483922.8600000003</v>
      </c>
      <c r="BT237" s="176">
        <v>68110</v>
      </c>
      <c r="BU237" s="176">
        <v>81633.649999999994</v>
      </c>
      <c r="BV237" s="176">
        <v>1351273.21</v>
      </c>
      <c r="BW237" s="174">
        <v>38500</v>
      </c>
      <c r="BX237" s="176">
        <v>42057.26</v>
      </c>
      <c r="BY237" s="176">
        <v>361834</v>
      </c>
      <c r="BZ237" s="176">
        <v>88263</v>
      </c>
      <c r="CA237" s="176">
        <v>81717.600000000006</v>
      </c>
      <c r="CB237" s="176">
        <v>63621.68</v>
      </c>
      <c r="CC237" s="176">
        <v>10504</v>
      </c>
      <c r="CD237" s="174">
        <v>31222</v>
      </c>
      <c r="CE237" s="174">
        <v>78516.72</v>
      </c>
      <c r="CF237" s="174">
        <v>409644.7</v>
      </c>
      <c r="CG237" s="174">
        <v>32164</v>
      </c>
      <c r="CH237" s="174">
        <v>42983</v>
      </c>
      <c r="CI237" s="174">
        <v>28652</v>
      </c>
      <c r="CJ237" s="176">
        <v>33885.47</v>
      </c>
      <c r="CK237" s="174">
        <v>381784.85</v>
      </c>
      <c r="CL237" s="176">
        <v>199028.52</v>
      </c>
      <c r="CM237" s="174">
        <v>168268.59</v>
      </c>
    </row>
    <row r="238" spans="1:91" ht="24.6">
      <c r="A238" s="111">
        <v>24</v>
      </c>
      <c r="B238" s="191" t="s">
        <v>944</v>
      </c>
      <c r="C238" s="132" t="s">
        <v>1257</v>
      </c>
      <c r="D238" s="174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  <c r="AA238" s="174"/>
      <c r="AB238" s="174"/>
      <c r="AC238" s="174"/>
      <c r="AD238" s="174"/>
      <c r="AE238" s="174"/>
      <c r="AF238" s="174"/>
      <c r="AG238" s="174"/>
      <c r="AH238" s="174"/>
      <c r="AI238" s="174"/>
      <c r="AJ238" s="174"/>
      <c r="AK238" s="174"/>
      <c r="AL238" s="174"/>
      <c r="AM238" s="174"/>
      <c r="AN238" s="174"/>
      <c r="AO238" s="174"/>
      <c r="AP238" s="174"/>
      <c r="AQ238" s="174"/>
      <c r="AR238" s="174"/>
      <c r="AS238" s="174"/>
      <c r="AT238" s="174"/>
      <c r="AU238" s="174"/>
      <c r="AV238" s="174"/>
      <c r="AW238" s="174"/>
      <c r="AX238" s="174"/>
      <c r="AY238" s="174"/>
      <c r="AZ238" s="174"/>
      <c r="BA238" s="174"/>
      <c r="BB238" s="174"/>
      <c r="BC238" s="174"/>
      <c r="BD238" s="174"/>
      <c r="BE238" s="174"/>
      <c r="BF238" s="174"/>
      <c r="BG238" s="174"/>
      <c r="BH238" s="174"/>
      <c r="BI238" s="174"/>
      <c r="BJ238" s="174"/>
      <c r="BK238" s="174"/>
      <c r="BL238" s="174"/>
      <c r="BM238" s="174"/>
      <c r="BN238" s="174"/>
      <c r="BO238" s="174"/>
      <c r="BP238" s="174"/>
      <c r="BQ238" s="174"/>
      <c r="BR238" s="174"/>
      <c r="BS238" s="174"/>
      <c r="BT238" s="174"/>
      <c r="BU238" s="174"/>
      <c r="BV238" s="176"/>
      <c r="BW238" s="174"/>
      <c r="BX238" s="174"/>
      <c r="BY238" s="174"/>
      <c r="BZ238" s="174"/>
      <c r="CA238" s="174"/>
      <c r="CB238" s="174"/>
      <c r="CC238" s="174"/>
      <c r="CD238" s="174"/>
      <c r="CE238" s="174"/>
      <c r="CF238" s="174"/>
      <c r="CG238" s="174"/>
      <c r="CH238" s="174"/>
      <c r="CI238" s="174"/>
      <c r="CJ238" s="174"/>
      <c r="CK238" s="174"/>
      <c r="CL238" s="174"/>
      <c r="CM238" s="174"/>
    </row>
    <row r="239" spans="1:91" ht="49.2">
      <c r="A239" s="111">
        <v>24</v>
      </c>
      <c r="B239" s="191" t="s">
        <v>945</v>
      </c>
      <c r="C239" s="132" t="s">
        <v>1258</v>
      </c>
      <c r="D239" s="174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  <c r="V239" s="174"/>
      <c r="W239" s="174"/>
      <c r="X239" s="174"/>
      <c r="Y239" s="174"/>
      <c r="Z239" s="174"/>
      <c r="AA239" s="174"/>
      <c r="AB239" s="174"/>
      <c r="AC239" s="174"/>
      <c r="AD239" s="174"/>
      <c r="AE239" s="174"/>
      <c r="AF239" s="174"/>
      <c r="AG239" s="174"/>
      <c r="AH239" s="174"/>
      <c r="AI239" s="174">
        <v>16986.84</v>
      </c>
      <c r="AJ239" s="174"/>
      <c r="AK239" s="174"/>
      <c r="AL239" s="174"/>
      <c r="AM239" s="174"/>
      <c r="AN239" s="174"/>
      <c r="AO239" s="174"/>
      <c r="AP239" s="174"/>
      <c r="AQ239" s="174"/>
      <c r="AR239" s="174"/>
      <c r="AS239" s="174">
        <v>200139</v>
      </c>
      <c r="AT239" s="174"/>
      <c r="AU239" s="174"/>
      <c r="AV239" s="174"/>
      <c r="AW239" s="174"/>
      <c r="AX239" s="174"/>
      <c r="AY239" s="174"/>
      <c r="AZ239" s="174"/>
      <c r="BA239" s="174"/>
      <c r="BB239" s="174"/>
      <c r="BC239" s="174"/>
      <c r="BD239" s="174"/>
      <c r="BE239" s="174">
        <v>20900</v>
      </c>
      <c r="BF239" s="174"/>
      <c r="BG239" s="174"/>
      <c r="BH239" s="174"/>
      <c r="BI239" s="174"/>
      <c r="BJ239" s="174"/>
      <c r="BK239" s="174"/>
      <c r="BL239" s="174"/>
      <c r="BM239" s="174">
        <v>31133</v>
      </c>
      <c r="BN239" s="174"/>
      <c r="BO239" s="174"/>
      <c r="BP239" s="174"/>
      <c r="BQ239" s="174"/>
      <c r="BR239" s="174"/>
      <c r="BS239" s="174"/>
      <c r="BT239" s="174"/>
      <c r="BU239" s="174"/>
      <c r="BV239" s="174"/>
      <c r="BW239" s="174"/>
      <c r="BX239" s="174"/>
      <c r="BY239" s="174"/>
      <c r="BZ239" s="174"/>
      <c r="CA239" s="174"/>
      <c r="CB239" s="174"/>
      <c r="CC239" s="174"/>
      <c r="CD239" s="174"/>
      <c r="CE239" s="174"/>
      <c r="CF239" s="174"/>
      <c r="CG239" s="174"/>
      <c r="CH239" s="174"/>
      <c r="CI239" s="174"/>
      <c r="CJ239" s="174"/>
      <c r="CK239" s="174"/>
      <c r="CL239" s="174"/>
      <c r="CM239" s="174"/>
    </row>
    <row r="240" spans="1:91" ht="24.6">
      <c r="A240" s="111">
        <v>24</v>
      </c>
      <c r="B240" s="191" t="s">
        <v>946</v>
      </c>
      <c r="C240" s="132" t="s">
        <v>1259</v>
      </c>
      <c r="D240" s="174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  <c r="V240" s="174"/>
      <c r="W240" s="174"/>
      <c r="X240" s="174"/>
      <c r="Y240" s="174"/>
      <c r="Z240" s="174"/>
      <c r="AA240" s="174"/>
      <c r="AB240" s="174"/>
      <c r="AC240" s="174"/>
      <c r="AD240" s="174"/>
      <c r="AE240" s="174"/>
      <c r="AF240" s="174"/>
      <c r="AG240" s="174"/>
      <c r="AH240" s="174"/>
      <c r="AI240" s="174"/>
      <c r="AJ240" s="174"/>
      <c r="AK240" s="174"/>
      <c r="AL240" s="174"/>
      <c r="AM240" s="174"/>
      <c r="AN240" s="174"/>
      <c r="AO240" s="174"/>
      <c r="AP240" s="174"/>
      <c r="AQ240" s="174"/>
      <c r="AR240" s="174"/>
      <c r="AS240" s="174"/>
      <c r="AT240" s="174"/>
      <c r="AU240" s="174"/>
      <c r="AV240" s="174"/>
      <c r="AW240" s="174"/>
      <c r="AX240" s="174"/>
      <c r="AY240" s="174"/>
      <c r="AZ240" s="174"/>
      <c r="BA240" s="174"/>
      <c r="BB240" s="174"/>
      <c r="BC240" s="174"/>
      <c r="BD240" s="174"/>
      <c r="BE240" s="174"/>
      <c r="BF240" s="174"/>
      <c r="BG240" s="174"/>
      <c r="BH240" s="174"/>
      <c r="BI240" s="174"/>
      <c r="BJ240" s="174"/>
      <c r="BK240" s="174"/>
      <c r="BL240" s="174"/>
      <c r="BM240" s="174"/>
      <c r="BN240" s="174"/>
      <c r="BO240" s="174"/>
      <c r="BP240" s="174"/>
      <c r="BQ240" s="174"/>
      <c r="BR240" s="174"/>
      <c r="BS240" s="176">
        <v>800</v>
      </c>
      <c r="BT240" s="176"/>
      <c r="BU240" s="174"/>
      <c r="BV240" s="176"/>
      <c r="BW240" s="174"/>
      <c r="BX240" s="174"/>
      <c r="BY240" s="176"/>
      <c r="BZ240" s="176"/>
      <c r="CA240" s="174"/>
      <c r="CB240" s="174"/>
      <c r="CC240" s="174"/>
      <c r="CD240" s="176"/>
      <c r="CE240" s="174"/>
      <c r="CF240" s="176"/>
      <c r="CG240" s="174"/>
      <c r="CH240" s="174"/>
      <c r="CI240" s="174"/>
      <c r="CJ240" s="174"/>
      <c r="CK240" s="176"/>
      <c r="CL240" s="176"/>
      <c r="CM240" s="176"/>
    </row>
    <row r="241" spans="1:91" ht="24.6">
      <c r="A241" s="111">
        <v>24</v>
      </c>
      <c r="B241" s="191" t="s">
        <v>947</v>
      </c>
      <c r="C241" s="132" t="s">
        <v>1260</v>
      </c>
      <c r="D241" s="174">
        <v>45810</v>
      </c>
      <c r="E241" s="174">
        <v>13840</v>
      </c>
      <c r="F241" s="174">
        <v>5920</v>
      </c>
      <c r="G241" s="174">
        <v>2560</v>
      </c>
      <c r="H241" s="174">
        <v>6820</v>
      </c>
      <c r="I241" s="174">
        <v>11360</v>
      </c>
      <c r="J241" s="174">
        <v>60440</v>
      </c>
      <c r="K241" s="174">
        <v>41440</v>
      </c>
      <c r="L241" s="174">
        <v>23540</v>
      </c>
      <c r="M241" s="174">
        <v>13960</v>
      </c>
      <c r="N241" s="174">
        <v>36450</v>
      </c>
      <c r="O241" s="174">
        <v>4960</v>
      </c>
      <c r="P241" s="174">
        <v>125080</v>
      </c>
      <c r="Q241" s="174"/>
      <c r="R241" s="174">
        <v>21830</v>
      </c>
      <c r="S241" s="174">
        <v>720</v>
      </c>
      <c r="T241" s="174">
        <v>84582.22</v>
      </c>
      <c r="U241" s="174"/>
      <c r="V241" s="174"/>
      <c r="W241" s="174">
        <v>23440</v>
      </c>
      <c r="X241" s="174">
        <v>58620</v>
      </c>
      <c r="Y241" s="174"/>
      <c r="Z241" s="174">
        <v>109390</v>
      </c>
      <c r="AA241" s="174">
        <v>17980</v>
      </c>
      <c r="AB241" s="174"/>
      <c r="AC241" s="174"/>
      <c r="AD241" s="174">
        <v>3520</v>
      </c>
      <c r="AE241" s="174">
        <v>1200</v>
      </c>
      <c r="AF241" s="174">
        <v>4060</v>
      </c>
      <c r="AG241" s="174">
        <v>13470</v>
      </c>
      <c r="AH241" s="174">
        <v>19170</v>
      </c>
      <c r="AI241" s="174">
        <v>5240</v>
      </c>
      <c r="AJ241" s="174">
        <v>5420</v>
      </c>
      <c r="AK241" s="174">
        <v>520</v>
      </c>
      <c r="AL241" s="174">
        <v>16140</v>
      </c>
      <c r="AM241" s="174"/>
      <c r="AN241" s="174"/>
      <c r="AO241" s="174">
        <v>25660</v>
      </c>
      <c r="AP241" s="174"/>
      <c r="AQ241" s="174">
        <v>19160</v>
      </c>
      <c r="AR241" s="174"/>
      <c r="AS241" s="174">
        <v>176536.62</v>
      </c>
      <c r="AT241" s="174">
        <v>240</v>
      </c>
      <c r="AU241" s="174">
        <v>19630</v>
      </c>
      <c r="AV241" s="174">
        <v>2160</v>
      </c>
      <c r="AW241" s="174">
        <v>39230</v>
      </c>
      <c r="AX241" s="174"/>
      <c r="AY241" s="174"/>
      <c r="AZ241" s="174">
        <v>6940</v>
      </c>
      <c r="BA241" s="174">
        <v>1840</v>
      </c>
      <c r="BB241" s="174"/>
      <c r="BC241" s="174">
        <v>20880</v>
      </c>
      <c r="BD241" s="174">
        <v>39770</v>
      </c>
      <c r="BE241" s="174">
        <v>26926</v>
      </c>
      <c r="BF241" s="174">
        <v>3422</v>
      </c>
      <c r="BG241" s="174">
        <v>1560</v>
      </c>
      <c r="BH241" s="174">
        <v>45760</v>
      </c>
      <c r="BI241" s="174">
        <v>5120</v>
      </c>
      <c r="BJ241" s="174">
        <v>9200</v>
      </c>
      <c r="BK241" s="174">
        <v>1800</v>
      </c>
      <c r="BL241" s="174">
        <v>1120</v>
      </c>
      <c r="BM241" s="174">
        <v>70920</v>
      </c>
      <c r="BN241" s="174"/>
      <c r="BO241" s="174">
        <v>2160</v>
      </c>
      <c r="BP241" s="174"/>
      <c r="BQ241" s="174"/>
      <c r="BR241" s="174">
        <v>16640</v>
      </c>
      <c r="BS241" s="174">
        <v>112655</v>
      </c>
      <c r="BT241" s="174"/>
      <c r="BU241" s="174"/>
      <c r="BV241" s="174"/>
      <c r="BW241" s="174">
        <v>5600</v>
      </c>
      <c r="BX241" s="174"/>
      <c r="BY241" s="174">
        <v>10800</v>
      </c>
      <c r="BZ241" s="174"/>
      <c r="CA241" s="174"/>
      <c r="CB241" s="174"/>
      <c r="CC241" s="174"/>
      <c r="CD241" s="174">
        <v>40360</v>
      </c>
      <c r="CE241" s="174"/>
      <c r="CF241" s="174"/>
      <c r="CG241" s="174"/>
      <c r="CH241" s="174"/>
      <c r="CI241" s="174"/>
      <c r="CJ241" s="174"/>
      <c r="CK241" s="174"/>
      <c r="CL241" s="174"/>
      <c r="CM241" s="174"/>
    </row>
    <row r="242" spans="1:91" ht="24.6">
      <c r="A242" s="111">
        <v>24</v>
      </c>
      <c r="B242" s="191" t="s">
        <v>948</v>
      </c>
      <c r="C242" s="132" t="s">
        <v>1261</v>
      </c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  <c r="W242" s="174"/>
      <c r="X242" s="174"/>
      <c r="Y242" s="174"/>
      <c r="Z242" s="174"/>
      <c r="AA242" s="174"/>
      <c r="AB242" s="174"/>
      <c r="AC242" s="174"/>
      <c r="AD242" s="174"/>
      <c r="AE242" s="174"/>
      <c r="AF242" s="174"/>
      <c r="AG242" s="174"/>
      <c r="AH242" s="174"/>
      <c r="AI242" s="174"/>
      <c r="AJ242" s="174"/>
      <c r="AK242" s="174"/>
      <c r="AL242" s="174"/>
      <c r="AM242" s="174"/>
      <c r="AN242" s="174"/>
      <c r="AO242" s="174"/>
      <c r="AP242" s="174"/>
      <c r="AQ242" s="174"/>
      <c r="AR242" s="174"/>
      <c r="AS242" s="174"/>
      <c r="AT242" s="174"/>
      <c r="AU242" s="174"/>
      <c r="AV242" s="174"/>
      <c r="AW242" s="174"/>
      <c r="AX242" s="174"/>
      <c r="AY242" s="174"/>
      <c r="AZ242" s="174"/>
      <c r="BA242" s="174"/>
      <c r="BB242" s="174"/>
      <c r="BC242" s="174"/>
      <c r="BD242" s="174"/>
      <c r="BE242" s="174"/>
      <c r="BF242" s="174"/>
      <c r="BG242" s="174"/>
      <c r="BH242" s="174"/>
      <c r="BI242" s="174"/>
      <c r="BJ242" s="174"/>
      <c r="BK242" s="174"/>
      <c r="BL242" s="174"/>
      <c r="BM242" s="174"/>
      <c r="BN242" s="174"/>
      <c r="BO242" s="174"/>
      <c r="BP242" s="174"/>
      <c r="BQ242" s="174"/>
      <c r="BR242" s="174"/>
      <c r="BS242" s="174"/>
      <c r="BT242" s="174"/>
      <c r="BU242" s="174"/>
      <c r="BV242" s="174"/>
      <c r="BW242" s="174"/>
      <c r="BX242" s="174"/>
      <c r="BY242" s="176"/>
      <c r="BZ242" s="174"/>
      <c r="CA242" s="176"/>
      <c r="CB242" s="174"/>
      <c r="CC242" s="174"/>
      <c r="CD242" s="174"/>
      <c r="CE242" s="174"/>
      <c r="CF242" s="174"/>
      <c r="CG242" s="174"/>
      <c r="CH242" s="174"/>
      <c r="CI242" s="174"/>
      <c r="CJ242" s="174"/>
      <c r="CK242" s="174"/>
      <c r="CL242" s="174"/>
      <c r="CM242" s="174"/>
    </row>
    <row r="243" spans="1:91" ht="24.6">
      <c r="A243" s="111">
        <v>24</v>
      </c>
      <c r="B243" s="191" t="s">
        <v>949</v>
      </c>
      <c r="C243" s="132" t="s">
        <v>1262</v>
      </c>
      <c r="D243" s="174">
        <v>163040</v>
      </c>
      <c r="E243" s="174">
        <v>61250</v>
      </c>
      <c r="F243" s="174">
        <v>5402</v>
      </c>
      <c r="G243" s="174"/>
      <c r="H243" s="174"/>
      <c r="I243" s="174">
        <v>44190.86</v>
      </c>
      <c r="J243" s="174">
        <v>119748.47</v>
      </c>
      <c r="K243" s="174">
        <v>52760</v>
      </c>
      <c r="L243" s="174"/>
      <c r="M243" s="174">
        <v>39090.879999999997</v>
      </c>
      <c r="N243" s="174">
        <v>144280.75</v>
      </c>
      <c r="O243" s="174">
        <v>18050</v>
      </c>
      <c r="P243" s="174">
        <v>71120</v>
      </c>
      <c r="Q243" s="174"/>
      <c r="R243" s="174">
        <v>29493.66</v>
      </c>
      <c r="S243" s="174"/>
      <c r="T243" s="174"/>
      <c r="U243" s="174"/>
      <c r="V243" s="174"/>
      <c r="W243" s="174">
        <v>38210</v>
      </c>
      <c r="X243" s="174">
        <v>107595</v>
      </c>
      <c r="Y243" s="174"/>
      <c r="Z243" s="174">
        <v>201043</v>
      </c>
      <c r="AA243" s="174">
        <v>38988.699999999997</v>
      </c>
      <c r="AB243" s="174"/>
      <c r="AC243" s="174"/>
      <c r="AD243" s="174">
        <v>10400</v>
      </c>
      <c r="AE243" s="174"/>
      <c r="AF243" s="174">
        <v>13300</v>
      </c>
      <c r="AG243" s="174">
        <v>45100</v>
      </c>
      <c r="AH243" s="174">
        <v>25260</v>
      </c>
      <c r="AI243" s="174">
        <v>9341.68</v>
      </c>
      <c r="AJ243" s="174">
        <v>12700</v>
      </c>
      <c r="AK243" s="174"/>
      <c r="AL243" s="174">
        <v>24608.74</v>
      </c>
      <c r="AM243" s="174"/>
      <c r="AN243" s="174"/>
      <c r="AO243" s="174">
        <v>49270</v>
      </c>
      <c r="AP243" s="174"/>
      <c r="AQ243" s="174">
        <v>34232.730000000003</v>
      </c>
      <c r="AR243" s="174"/>
      <c r="AS243" s="174">
        <v>212475</v>
      </c>
      <c r="AT243" s="174"/>
      <c r="AU243" s="174">
        <v>51199</v>
      </c>
      <c r="AV243" s="174">
        <v>1440</v>
      </c>
      <c r="AW243" s="174">
        <v>38260</v>
      </c>
      <c r="AX243" s="174"/>
      <c r="AY243" s="174"/>
      <c r="AZ243" s="174">
        <v>27030</v>
      </c>
      <c r="BA243" s="174"/>
      <c r="BB243" s="174"/>
      <c r="BC243" s="174"/>
      <c r="BD243" s="174">
        <v>63496.47</v>
      </c>
      <c r="BE243" s="174">
        <v>35572.76</v>
      </c>
      <c r="BF243" s="174">
        <v>2360</v>
      </c>
      <c r="BG243" s="174"/>
      <c r="BH243" s="174">
        <v>145918</v>
      </c>
      <c r="BI243" s="174">
        <v>11180</v>
      </c>
      <c r="BJ243" s="174">
        <v>11144.74</v>
      </c>
      <c r="BK243" s="174">
        <v>15550</v>
      </c>
      <c r="BL243" s="174">
        <v>900</v>
      </c>
      <c r="BM243" s="174">
        <v>95200</v>
      </c>
      <c r="BN243" s="174"/>
      <c r="BO243" s="174">
        <v>1800</v>
      </c>
      <c r="BP243" s="174"/>
      <c r="BQ243" s="174"/>
      <c r="BR243" s="174">
        <v>47168</v>
      </c>
      <c r="BS243" s="174">
        <v>65994</v>
      </c>
      <c r="BT243" s="174"/>
      <c r="BU243" s="174"/>
      <c r="BV243" s="176"/>
      <c r="BW243" s="174">
        <v>21500</v>
      </c>
      <c r="BX243" s="174"/>
      <c r="BY243" s="174">
        <v>14280</v>
      </c>
      <c r="BZ243" s="174"/>
      <c r="CA243" s="174"/>
      <c r="CB243" s="174"/>
      <c r="CC243" s="174"/>
      <c r="CD243" s="176">
        <v>20647.71</v>
      </c>
      <c r="CE243" s="174"/>
      <c r="CF243" s="174"/>
      <c r="CG243" s="174"/>
      <c r="CH243" s="174"/>
      <c r="CI243" s="174"/>
      <c r="CJ243" s="174"/>
      <c r="CK243" s="174"/>
      <c r="CL243" s="174"/>
      <c r="CM243" s="174"/>
    </row>
    <row r="244" spans="1:91" ht="24.6">
      <c r="A244" s="111">
        <v>24</v>
      </c>
      <c r="B244" s="191" t="s">
        <v>950</v>
      </c>
      <c r="C244" s="132" t="s">
        <v>1263</v>
      </c>
      <c r="D244" s="174"/>
      <c r="E244" s="174"/>
      <c r="F244" s="174"/>
      <c r="G244" s="174"/>
      <c r="H244" s="174"/>
      <c r="I244" s="174">
        <v>512</v>
      </c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  <c r="AA244" s="174"/>
      <c r="AB244" s="174"/>
      <c r="AC244" s="174"/>
      <c r="AD244" s="174"/>
      <c r="AE244" s="174"/>
      <c r="AF244" s="174"/>
      <c r="AG244" s="174"/>
      <c r="AH244" s="174"/>
      <c r="AI244" s="174"/>
      <c r="AJ244" s="174"/>
      <c r="AK244" s="174"/>
      <c r="AL244" s="174"/>
      <c r="AM244" s="174"/>
      <c r="AN244" s="174"/>
      <c r="AO244" s="174"/>
      <c r="AP244" s="174"/>
      <c r="AQ244" s="174"/>
      <c r="AR244" s="174"/>
      <c r="AS244" s="174"/>
      <c r="AT244" s="174"/>
      <c r="AU244" s="174"/>
      <c r="AV244" s="174"/>
      <c r="AW244" s="174"/>
      <c r="AX244" s="174"/>
      <c r="AY244" s="174"/>
      <c r="AZ244" s="174"/>
      <c r="BA244" s="174"/>
      <c r="BB244" s="174"/>
      <c r="BC244" s="174"/>
      <c r="BD244" s="174"/>
      <c r="BE244" s="174"/>
      <c r="BF244" s="174"/>
      <c r="BG244" s="174"/>
      <c r="BH244" s="174"/>
      <c r="BI244" s="174"/>
      <c r="BJ244" s="174"/>
      <c r="BK244" s="174"/>
      <c r="BL244" s="174"/>
      <c r="BM244" s="174"/>
      <c r="BN244" s="174"/>
      <c r="BO244" s="174"/>
      <c r="BP244" s="174"/>
      <c r="BQ244" s="174"/>
      <c r="BR244" s="174">
        <v>21138.41</v>
      </c>
      <c r="BS244" s="174"/>
      <c r="BT244" s="174"/>
      <c r="BU244" s="174"/>
      <c r="BV244" s="174"/>
      <c r="BW244" s="174"/>
      <c r="BX244" s="174"/>
      <c r="BY244" s="174"/>
      <c r="BZ244" s="174"/>
      <c r="CA244" s="174"/>
      <c r="CB244" s="174"/>
      <c r="CC244" s="174"/>
      <c r="CD244" s="174"/>
      <c r="CE244" s="174"/>
      <c r="CF244" s="174"/>
      <c r="CG244" s="174"/>
      <c r="CH244" s="174"/>
      <c r="CI244" s="174"/>
      <c r="CJ244" s="174"/>
      <c r="CK244" s="174"/>
      <c r="CL244" s="174"/>
      <c r="CM244" s="174"/>
    </row>
    <row r="245" spans="1:91" ht="24.6">
      <c r="A245" s="111">
        <v>24</v>
      </c>
      <c r="B245" s="191" t="s">
        <v>951</v>
      </c>
      <c r="C245" s="132" t="s">
        <v>1264</v>
      </c>
      <c r="D245" s="174">
        <v>152611</v>
      </c>
      <c r="E245" s="174">
        <v>34723.599999999999</v>
      </c>
      <c r="F245" s="174">
        <v>7532</v>
      </c>
      <c r="G245" s="174">
        <v>10854</v>
      </c>
      <c r="H245" s="174">
        <v>2372</v>
      </c>
      <c r="I245" s="174">
        <v>30158.400000000001</v>
      </c>
      <c r="J245" s="174">
        <v>61108</v>
      </c>
      <c r="K245" s="174">
        <v>157019</v>
      </c>
      <c r="L245" s="174">
        <v>73820</v>
      </c>
      <c r="M245" s="174">
        <v>42990.09</v>
      </c>
      <c r="N245" s="174">
        <v>94790.63</v>
      </c>
      <c r="O245" s="174">
        <v>14883.98</v>
      </c>
      <c r="P245" s="174">
        <v>135541</v>
      </c>
      <c r="Q245" s="174"/>
      <c r="R245" s="174">
        <v>21318.799999999999</v>
      </c>
      <c r="S245" s="174">
        <v>10160.57</v>
      </c>
      <c r="T245" s="174"/>
      <c r="U245" s="174"/>
      <c r="V245" s="174"/>
      <c r="W245" s="174">
        <v>14278</v>
      </c>
      <c r="X245" s="174">
        <v>80132.600000000006</v>
      </c>
      <c r="Y245" s="174"/>
      <c r="Z245" s="174">
        <v>104869</v>
      </c>
      <c r="AA245" s="174">
        <v>48827</v>
      </c>
      <c r="AB245" s="174">
        <v>36312</v>
      </c>
      <c r="AC245" s="174"/>
      <c r="AD245" s="174">
        <v>5208</v>
      </c>
      <c r="AE245" s="174">
        <v>18530</v>
      </c>
      <c r="AF245" s="174">
        <v>14329</v>
      </c>
      <c r="AG245" s="174">
        <v>14595</v>
      </c>
      <c r="AH245" s="174">
        <v>42624</v>
      </c>
      <c r="AI245" s="174">
        <v>25438.05</v>
      </c>
      <c r="AJ245" s="174">
        <v>17245</v>
      </c>
      <c r="AK245" s="174">
        <v>2608</v>
      </c>
      <c r="AL245" s="174">
        <v>47304.74</v>
      </c>
      <c r="AM245" s="174"/>
      <c r="AN245" s="174"/>
      <c r="AO245" s="174">
        <v>103802</v>
      </c>
      <c r="AP245" s="174"/>
      <c r="AQ245" s="174">
        <v>60074.8</v>
      </c>
      <c r="AR245" s="174"/>
      <c r="AS245" s="174">
        <v>452183.05</v>
      </c>
      <c r="AT245" s="174"/>
      <c r="AU245" s="174">
        <v>105008.96000000001</v>
      </c>
      <c r="AV245" s="174"/>
      <c r="AW245" s="174">
        <v>94367</v>
      </c>
      <c r="AX245" s="174"/>
      <c r="AY245" s="174"/>
      <c r="AZ245" s="174">
        <v>46811.02</v>
      </c>
      <c r="BA245" s="174"/>
      <c r="BB245" s="174"/>
      <c r="BC245" s="174"/>
      <c r="BD245" s="174">
        <v>59979.98</v>
      </c>
      <c r="BE245" s="174">
        <v>35902</v>
      </c>
      <c r="BF245" s="174">
        <v>3726</v>
      </c>
      <c r="BG245" s="174"/>
      <c r="BH245" s="174">
        <v>95224</v>
      </c>
      <c r="BI245" s="174">
        <v>16253</v>
      </c>
      <c r="BJ245" s="174">
        <v>22652</v>
      </c>
      <c r="BK245" s="174">
        <v>16188</v>
      </c>
      <c r="BL245" s="174">
        <v>22848</v>
      </c>
      <c r="BM245" s="174">
        <v>80479</v>
      </c>
      <c r="BN245" s="174">
        <v>1264</v>
      </c>
      <c r="BO245" s="174">
        <v>40887.9</v>
      </c>
      <c r="BP245" s="174"/>
      <c r="BQ245" s="174"/>
      <c r="BR245" s="174">
        <v>95010.98</v>
      </c>
      <c r="BS245" s="174">
        <v>68803.570000000007</v>
      </c>
      <c r="BT245" s="176"/>
      <c r="BU245" s="174"/>
      <c r="BV245" s="174"/>
      <c r="BW245" s="174">
        <v>26189.919999999998</v>
      </c>
      <c r="BX245" s="174"/>
      <c r="BY245" s="174">
        <v>14400</v>
      </c>
      <c r="BZ245" s="174"/>
      <c r="CA245" s="176"/>
      <c r="CB245" s="174"/>
      <c r="CC245" s="174"/>
      <c r="CD245" s="174">
        <v>39203.25</v>
      </c>
      <c r="CE245" s="174"/>
      <c r="CF245" s="174"/>
      <c r="CG245" s="176"/>
      <c r="CH245" s="174">
        <v>12114.9</v>
      </c>
      <c r="CI245" s="174"/>
      <c r="CJ245" s="174"/>
      <c r="CK245" s="174">
        <v>24402.39</v>
      </c>
      <c r="CL245" s="174">
        <v>890</v>
      </c>
      <c r="CM245" s="174"/>
    </row>
    <row r="246" spans="1:91" ht="24.6">
      <c r="A246" s="111">
        <v>28</v>
      </c>
      <c r="B246" s="191" t="s">
        <v>952</v>
      </c>
      <c r="C246" s="132" t="s">
        <v>524</v>
      </c>
      <c r="D246" s="174">
        <v>947718.82</v>
      </c>
      <c r="E246" s="174">
        <v>404636.48</v>
      </c>
      <c r="F246" s="174">
        <v>235824</v>
      </c>
      <c r="G246" s="174">
        <v>388816</v>
      </c>
      <c r="H246" s="174">
        <v>84084.7</v>
      </c>
      <c r="I246" s="174">
        <v>109786.47</v>
      </c>
      <c r="J246" s="174">
        <v>262314</v>
      </c>
      <c r="K246" s="174">
        <v>390290</v>
      </c>
      <c r="L246" s="174">
        <v>171823.81</v>
      </c>
      <c r="M246" s="174">
        <v>475882.11</v>
      </c>
      <c r="N246" s="174">
        <v>762358.5</v>
      </c>
      <c r="O246" s="174">
        <v>119471.6</v>
      </c>
      <c r="P246" s="174">
        <v>800184.28</v>
      </c>
      <c r="Q246" s="174">
        <v>218486.5</v>
      </c>
      <c r="R246" s="174">
        <v>313783.37</v>
      </c>
      <c r="S246" s="174">
        <v>546313</v>
      </c>
      <c r="T246" s="174">
        <v>316097.09999999998</v>
      </c>
      <c r="U246" s="174">
        <v>120694.83</v>
      </c>
      <c r="V246" s="174">
        <v>349212.4</v>
      </c>
      <c r="W246" s="174">
        <v>82313</v>
      </c>
      <c r="X246" s="174">
        <v>2609287.4900000002</v>
      </c>
      <c r="Y246" s="174">
        <v>121542.39</v>
      </c>
      <c r="Z246" s="174">
        <v>363312.09</v>
      </c>
      <c r="AA246" s="174">
        <v>151999.67000000001</v>
      </c>
      <c r="AB246" s="174">
        <v>67425</v>
      </c>
      <c r="AC246" s="174">
        <v>198762.76</v>
      </c>
      <c r="AD246" s="174">
        <v>166840.82999999999</v>
      </c>
      <c r="AE246" s="174">
        <v>1216342.68</v>
      </c>
      <c r="AF246" s="174">
        <v>233906.5</v>
      </c>
      <c r="AG246" s="174">
        <v>102374.66</v>
      </c>
      <c r="AH246" s="174">
        <v>293363</v>
      </c>
      <c r="AI246" s="174">
        <v>357298.9</v>
      </c>
      <c r="AJ246" s="174">
        <v>403073.4</v>
      </c>
      <c r="AK246" s="174">
        <v>136801</v>
      </c>
      <c r="AL246" s="174">
        <v>3574045.45</v>
      </c>
      <c r="AM246" s="174">
        <v>557050</v>
      </c>
      <c r="AN246" s="174">
        <v>182434.6</v>
      </c>
      <c r="AO246" s="174">
        <v>817747.9</v>
      </c>
      <c r="AP246" s="174">
        <v>602480.5</v>
      </c>
      <c r="AQ246" s="174">
        <v>436171.6</v>
      </c>
      <c r="AR246" s="174">
        <v>144623</v>
      </c>
      <c r="AS246" s="174">
        <v>1931823.79</v>
      </c>
      <c r="AT246" s="174">
        <v>314391.63</v>
      </c>
      <c r="AU246" s="174">
        <v>646279</v>
      </c>
      <c r="AV246" s="174">
        <v>437832.5</v>
      </c>
      <c r="AW246" s="174">
        <v>148973</v>
      </c>
      <c r="AX246" s="174">
        <v>175817.5</v>
      </c>
      <c r="AY246" s="174">
        <v>277462.28000000003</v>
      </c>
      <c r="AZ246" s="174">
        <v>253984.41</v>
      </c>
      <c r="BA246" s="174">
        <v>158596</v>
      </c>
      <c r="BB246" s="174">
        <v>940369.08</v>
      </c>
      <c r="BC246" s="174">
        <v>162014</v>
      </c>
      <c r="BD246" s="174">
        <v>1737855.51</v>
      </c>
      <c r="BE246" s="174">
        <v>637638.5</v>
      </c>
      <c r="BF246" s="174">
        <v>124470.67</v>
      </c>
      <c r="BG246" s="174">
        <v>196534.39999999999</v>
      </c>
      <c r="BH246" s="174">
        <v>900815.47</v>
      </c>
      <c r="BI246" s="174">
        <v>133562.29999999999</v>
      </c>
      <c r="BJ246" s="174">
        <v>82946</v>
      </c>
      <c r="BK246" s="174">
        <v>186720</v>
      </c>
      <c r="BL246" s="174">
        <v>191419</v>
      </c>
      <c r="BM246" s="174">
        <v>2150867</v>
      </c>
      <c r="BN246" s="174">
        <v>292839.89</v>
      </c>
      <c r="BO246" s="174">
        <v>226327.72</v>
      </c>
      <c r="BP246" s="174">
        <v>439931</v>
      </c>
      <c r="BQ246" s="174">
        <v>333483.14</v>
      </c>
      <c r="BR246" s="174">
        <v>640712</v>
      </c>
      <c r="BS246" s="174">
        <v>4574871.3499999996</v>
      </c>
      <c r="BT246" s="174">
        <v>530272.4</v>
      </c>
      <c r="BU246" s="174">
        <v>433575</v>
      </c>
      <c r="BV246" s="176">
        <v>1777202.18</v>
      </c>
      <c r="BW246" s="174">
        <v>99357</v>
      </c>
      <c r="BX246" s="174">
        <v>375453</v>
      </c>
      <c r="BY246" s="174">
        <v>469829.11</v>
      </c>
      <c r="BZ246" s="174">
        <v>330273.5</v>
      </c>
      <c r="CA246" s="176">
        <v>161876</v>
      </c>
      <c r="CB246" s="174">
        <v>122210</v>
      </c>
      <c r="CC246" s="174">
        <v>857608.08</v>
      </c>
      <c r="CD246" s="176">
        <v>1184012.6299999999</v>
      </c>
      <c r="CE246" s="174">
        <v>431155.11</v>
      </c>
      <c r="CF246" s="174">
        <v>369727.05</v>
      </c>
      <c r="CG246" s="176">
        <v>146573.82999999999</v>
      </c>
      <c r="CH246" s="176">
        <v>199257.14</v>
      </c>
      <c r="CI246" s="174">
        <v>134360.82999999999</v>
      </c>
      <c r="CJ246" s="174">
        <v>249030.58</v>
      </c>
      <c r="CK246" s="174">
        <v>797375.6</v>
      </c>
      <c r="CL246" s="176">
        <v>128497.34</v>
      </c>
      <c r="CM246" s="174">
        <v>110317.06</v>
      </c>
    </row>
    <row r="247" spans="1:91" ht="24.6">
      <c r="A247" s="111">
        <v>28</v>
      </c>
      <c r="B247" s="191" t="s">
        <v>953</v>
      </c>
      <c r="C247" s="132" t="s">
        <v>525</v>
      </c>
      <c r="D247" s="174"/>
      <c r="E247" s="174"/>
      <c r="F247" s="174"/>
      <c r="G247" s="174"/>
      <c r="H247" s="174"/>
      <c r="I247" s="174"/>
      <c r="J247" s="174"/>
      <c r="K247" s="174"/>
      <c r="L247" s="174">
        <v>3500</v>
      </c>
      <c r="M247" s="174"/>
      <c r="N247" s="174">
        <v>4000</v>
      </c>
      <c r="O247" s="174">
        <v>4200</v>
      </c>
      <c r="P247" s="174">
        <v>9160</v>
      </c>
      <c r="Q247" s="174"/>
      <c r="R247" s="174">
        <v>8000</v>
      </c>
      <c r="S247" s="174">
        <v>55200</v>
      </c>
      <c r="T247" s="174"/>
      <c r="U247" s="174">
        <v>23046.31</v>
      </c>
      <c r="V247" s="174"/>
      <c r="W247" s="174"/>
      <c r="X247" s="174">
        <v>262880</v>
      </c>
      <c r="Y247" s="174">
        <v>1300</v>
      </c>
      <c r="Z247" s="174">
        <v>40475</v>
      </c>
      <c r="AA247" s="174">
        <v>7200</v>
      </c>
      <c r="AB247" s="174">
        <v>31000</v>
      </c>
      <c r="AC247" s="174"/>
      <c r="AD247" s="174">
        <v>2240</v>
      </c>
      <c r="AE247" s="174"/>
      <c r="AF247" s="174">
        <v>39000.01</v>
      </c>
      <c r="AG247" s="174">
        <v>45400</v>
      </c>
      <c r="AH247" s="174"/>
      <c r="AI247" s="174">
        <v>27030</v>
      </c>
      <c r="AJ247" s="174">
        <v>9150</v>
      </c>
      <c r="AK247" s="174">
        <v>590</v>
      </c>
      <c r="AL247" s="174">
        <v>18440</v>
      </c>
      <c r="AM247" s="174"/>
      <c r="AN247" s="174"/>
      <c r="AO247" s="174"/>
      <c r="AP247" s="174">
        <v>39090</v>
      </c>
      <c r="AQ247" s="174">
        <v>44900</v>
      </c>
      <c r="AR247" s="174">
        <v>23146</v>
      </c>
      <c r="AS247" s="174">
        <v>9100</v>
      </c>
      <c r="AT247" s="174">
        <v>3867</v>
      </c>
      <c r="AU247" s="174"/>
      <c r="AV247" s="174">
        <v>16000</v>
      </c>
      <c r="AW247" s="174"/>
      <c r="AX247" s="174">
        <v>9900</v>
      </c>
      <c r="AY247" s="174">
        <v>36000</v>
      </c>
      <c r="AZ247" s="174"/>
      <c r="BA247" s="174">
        <v>4000</v>
      </c>
      <c r="BB247" s="174">
        <v>141976</v>
      </c>
      <c r="BC247" s="174">
        <v>960</v>
      </c>
      <c r="BD247" s="174"/>
      <c r="BE247" s="174"/>
      <c r="BF247" s="174"/>
      <c r="BG247" s="174">
        <v>37573.599999999999</v>
      </c>
      <c r="BH247" s="174">
        <v>4160</v>
      </c>
      <c r="BI247" s="174"/>
      <c r="BJ247" s="174"/>
      <c r="BK247" s="174"/>
      <c r="BL247" s="174"/>
      <c r="BM247" s="174"/>
      <c r="BN247" s="174"/>
      <c r="BO247" s="174">
        <v>37200</v>
      </c>
      <c r="BP247" s="174">
        <v>2400</v>
      </c>
      <c r="BQ247" s="174">
        <v>21320</v>
      </c>
      <c r="BR247" s="174">
        <v>9795</v>
      </c>
      <c r="BS247" s="174"/>
      <c r="BT247" s="174">
        <v>3680</v>
      </c>
      <c r="BU247" s="174"/>
      <c r="BV247" s="176">
        <v>30350</v>
      </c>
      <c r="BW247" s="174">
        <v>3250</v>
      </c>
      <c r="BX247" s="176"/>
      <c r="BY247" s="174">
        <v>6035</v>
      </c>
      <c r="BZ247" s="174">
        <v>21630</v>
      </c>
      <c r="CA247" s="174"/>
      <c r="CB247" s="174">
        <v>42400</v>
      </c>
      <c r="CC247" s="174">
        <v>138080</v>
      </c>
      <c r="CD247" s="174">
        <v>51157</v>
      </c>
      <c r="CE247" s="174">
        <v>52770</v>
      </c>
      <c r="CF247" s="174">
        <v>18074</v>
      </c>
      <c r="CG247" s="174"/>
      <c r="CH247" s="174">
        <v>68938.740000000005</v>
      </c>
      <c r="CI247" s="174">
        <v>92190</v>
      </c>
      <c r="CJ247" s="174"/>
      <c r="CK247" s="174"/>
      <c r="CL247" s="174"/>
      <c r="CM247" s="174">
        <v>9154.6</v>
      </c>
    </row>
    <row r="248" spans="1:91" ht="24.6">
      <c r="A248" s="111">
        <v>28</v>
      </c>
      <c r="B248" s="191" t="s">
        <v>954</v>
      </c>
      <c r="C248" s="132" t="s">
        <v>526</v>
      </c>
      <c r="D248" s="174">
        <v>348474</v>
      </c>
      <c r="E248" s="174">
        <v>54924</v>
      </c>
      <c r="F248" s="174">
        <v>35984</v>
      </c>
      <c r="G248" s="174">
        <v>78578</v>
      </c>
      <c r="H248" s="174">
        <v>58105</v>
      </c>
      <c r="I248" s="174">
        <v>105266</v>
      </c>
      <c r="J248" s="174">
        <v>51540</v>
      </c>
      <c r="K248" s="174">
        <v>67768</v>
      </c>
      <c r="L248" s="174">
        <v>76103.5</v>
      </c>
      <c r="M248" s="174">
        <v>43295</v>
      </c>
      <c r="N248" s="174">
        <v>261630</v>
      </c>
      <c r="O248" s="174">
        <v>17894</v>
      </c>
      <c r="P248" s="174">
        <v>296876</v>
      </c>
      <c r="Q248" s="174">
        <v>60510</v>
      </c>
      <c r="R248" s="174">
        <v>117037</v>
      </c>
      <c r="S248" s="174">
        <v>143844</v>
      </c>
      <c r="T248" s="174">
        <v>157364</v>
      </c>
      <c r="U248" s="174">
        <v>84930</v>
      </c>
      <c r="V248" s="174">
        <v>151381.66</v>
      </c>
      <c r="W248" s="174">
        <v>45997</v>
      </c>
      <c r="X248" s="174">
        <v>717588.1</v>
      </c>
      <c r="Y248" s="174">
        <v>55323</v>
      </c>
      <c r="Z248" s="174">
        <v>77360</v>
      </c>
      <c r="AA248" s="174">
        <v>231749</v>
      </c>
      <c r="AB248" s="174">
        <v>47749</v>
      </c>
      <c r="AC248" s="174">
        <v>26977</v>
      </c>
      <c r="AD248" s="174">
        <v>80260</v>
      </c>
      <c r="AE248" s="174">
        <v>549778</v>
      </c>
      <c r="AF248" s="174">
        <v>107108</v>
      </c>
      <c r="AG248" s="174">
        <v>70115</v>
      </c>
      <c r="AH248" s="174">
        <v>68821</v>
      </c>
      <c r="AI248" s="174">
        <v>166986</v>
      </c>
      <c r="AJ248" s="174">
        <v>23921</v>
      </c>
      <c r="AK248" s="174">
        <v>45326</v>
      </c>
      <c r="AL248" s="174">
        <v>1674165</v>
      </c>
      <c r="AM248" s="174">
        <v>153028</v>
      </c>
      <c r="AN248" s="174">
        <v>22430</v>
      </c>
      <c r="AO248" s="174">
        <v>142511</v>
      </c>
      <c r="AP248" s="174">
        <v>275664</v>
      </c>
      <c r="AQ248" s="174">
        <v>148763</v>
      </c>
      <c r="AR248" s="174">
        <v>47366.6</v>
      </c>
      <c r="AS248" s="174">
        <v>300210.5</v>
      </c>
      <c r="AT248" s="174">
        <v>59308.66</v>
      </c>
      <c r="AU248" s="174">
        <v>286990</v>
      </c>
      <c r="AV248" s="174">
        <v>97873</v>
      </c>
      <c r="AW248" s="174">
        <v>50096</v>
      </c>
      <c r="AX248" s="174">
        <v>77925</v>
      </c>
      <c r="AY248" s="174">
        <v>12150.8</v>
      </c>
      <c r="AZ248" s="174">
        <v>116884</v>
      </c>
      <c r="BA248" s="174">
        <v>56611</v>
      </c>
      <c r="BB248" s="174">
        <v>93440</v>
      </c>
      <c r="BC248" s="174">
        <v>94241.36</v>
      </c>
      <c r="BD248" s="174">
        <v>478973</v>
      </c>
      <c r="BE248" s="174"/>
      <c r="BF248" s="174">
        <v>36300</v>
      </c>
      <c r="BG248" s="174">
        <v>48060.42</v>
      </c>
      <c r="BH248" s="174">
        <v>529484.30000000005</v>
      </c>
      <c r="BI248" s="174">
        <v>66610</v>
      </c>
      <c r="BJ248" s="174">
        <v>40212</v>
      </c>
      <c r="BK248" s="174">
        <v>30210</v>
      </c>
      <c r="BL248" s="174">
        <v>39679</v>
      </c>
      <c r="BM248" s="174">
        <v>314474</v>
      </c>
      <c r="BN248" s="174">
        <v>128176</v>
      </c>
      <c r="BO248" s="174">
        <v>255356</v>
      </c>
      <c r="BP248" s="174">
        <v>238130</v>
      </c>
      <c r="BQ248" s="174">
        <v>154184.79999999999</v>
      </c>
      <c r="BR248" s="174">
        <v>141586</v>
      </c>
      <c r="BS248" s="176">
        <v>1407606.56</v>
      </c>
      <c r="BT248" s="176">
        <v>24413</v>
      </c>
      <c r="BU248" s="176"/>
      <c r="BV248" s="176">
        <v>220579</v>
      </c>
      <c r="BW248" s="176">
        <v>26789</v>
      </c>
      <c r="BX248" s="176">
        <v>129039</v>
      </c>
      <c r="BY248" s="176">
        <v>130760</v>
      </c>
      <c r="BZ248" s="176">
        <v>1240</v>
      </c>
      <c r="CA248" s="176">
        <v>50662.99</v>
      </c>
      <c r="CB248" s="176">
        <v>13610</v>
      </c>
      <c r="CC248" s="176">
        <v>112480</v>
      </c>
      <c r="CD248" s="176">
        <v>187530</v>
      </c>
      <c r="CE248" s="176">
        <v>269574.8</v>
      </c>
      <c r="CF248" s="176">
        <v>130315</v>
      </c>
      <c r="CG248" s="176">
        <v>50370</v>
      </c>
      <c r="CH248" s="176">
        <v>14224</v>
      </c>
      <c r="CI248" s="176">
        <v>30385</v>
      </c>
      <c r="CJ248" s="176">
        <v>29207</v>
      </c>
      <c r="CK248" s="176">
        <v>127056.2</v>
      </c>
      <c r="CL248" s="176">
        <v>4630</v>
      </c>
      <c r="CM248" s="176">
        <v>18304</v>
      </c>
    </row>
    <row r="249" spans="1:91" ht="24.6">
      <c r="A249" s="111">
        <v>28</v>
      </c>
      <c r="B249" s="191" t="s">
        <v>955</v>
      </c>
      <c r="C249" s="114" t="s">
        <v>527</v>
      </c>
      <c r="D249" s="174">
        <v>4500</v>
      </c>
      <c r="E249" s="174"/>
      <c r="F249" s="174"/>
      <c r="G249" s="174"/>
      <c r="H249" s="174">
        <v>5157.3999999999996</v>
      </c>
      <c r="I249" s="174"/>
      <c r="J249" s="174"/>
      <c r="K249" s="174">
        <v>3800</v>
      </c>
      <c r="L249" s="174"/>
      <c r="M249" s="174"/>
      <c r="N249" s="174"/>
      <c r="O249" s="174">
        <v>1252</v>
      </c>
      <c r="P249" s="174">
        <v>122298.7</v>
      </c>
      <c r="Q249" s="174"/>
      <c r="R249" s="174"/>
      <c r="S249" s="174"/>
      <c r="T249" s="174"/>
      <c r="U249" s="174">
        <v>4200</v>
      </c>
      <c r="V249" s="174"/>
      <c r="W249" s="174"/>
      <c r="X249" s="174">
        <v>2221.8000000000002</v>
      </c>
      <c r="Y249" s="174"/>
      <c r="Z249" s="174"/>
      <c r="AA249" s="174"/>
      <c r="AB249" s="174"/>
      <c r="AC249" s="174">
        <v>4960</v>
      </c>
      <c r="AD249" s="174"/>
      <c r="AE249" s="174"/>
      <c r="AF249" s="174"/>
      <c r="AG249" s="174"/>
      <c r="AH249" s="174"/>
      <c r="AI249" s="174"/>
      <c r="AJ249" s="174">
        <v>2950</v>
      </c>
      <c r="AK249" s="174"/>
      <c r="AL249" s="174">
        <v>181960</v>
      </c>
      <c r="AM249" s="174">
        <v>143569.1</v>
      </c>
      <c r="AN249" s="174"/>
      <c r="AO249" s="174">
        <v>12750</v>
      </c>
      <c r="AP249" s="174">
        <v>13280</v>
      </c>
      <c r="AQ249" s="174">
        <v>10042</v>
      </c>
      <c r="AR249" s="174">
        <v>7368</v>
      </c>
      <c r="AS249" s="174">
        <v>19600</v>
      </c>
      <c r="AT249" s="174"/>
      <c r="AU249" s="174">
        <v>759.7</v>
      </c>
      <c r="AV249" s="174">
        <v>22380</v>
      </c>
      <c r="AW249" s="174">
        <v>9100</v>
      </c>
      <c r="AX249" s="174"/>
      <c r="AY249" s="174"/>
      <c r="AZ249" s="174"/>
      <c r="BA249" s="174"/>
      <c r="BB249" s="174"/>
      <c r="BC249" s="174">
        <v>3655</v>
      </c>
      <c r="BD249" s="174">
        <v>3365</v>
      </c>
      <c r="BE249" s="174"/>
      <c r="BF249" s="174"/>
      <c r="BG249" s="174"/>
      <c r="BH249" s="174">
        <v>52365</v>
      </c>
      <c r="BI249" s="174">
        <v>9900</v>
      </c>
      <c r="BJ249" s="174">
        <v>4200</v>
      </c>
      <c r="BK249" s="174">
        <v>12420</v>
      </c>
      <c r="BL249" s="174">
        <v>43590</v>
      </c>
      <c r="BM249" s="174">
        <v>32930</v>
      </c>
      <c r="BN249" s="174"/>
      <c r="BO249" s="174"/>
      <c r="BP249" s="174"/>
      <c r="BQ249" s="174">
        <v>2500</v>
      </c>
      <c r="BR249" s="174"/>
      <c r="BS249" s="176"/>
      <c r="BT249" s="174">
        <v>10694</v>
      </c>
      <c r="BU249" s="176"/>
      <c r="BV249" s="174"/>
      <c r="BW249" s="174"/>
      <c r="BX249" s="174"/>
      <c r="BY249" s="176"/>
      <c r="BZ249" s="174">
        <v>2400</v>
      </c>
      <c r="CA249" s="174">
        <v>15380</v>
      </c>
      <c r="CB249" s="174">
        <v>18000</v>
      </c>
      <c r="CC249" s="174">
        <v>109220</v>
      </c>
      <c r="CD249" s="176"/>
      <c r="CE249" s="176">
        <v>37310</v>
      </c>
      <c r="CF249" s="174">
        <v>13350</v>
      </c>
      <c r="CG249" s="174"/>
      <c r="CH249" s="174"/>
      <c r="CI249" s="174">
        <v>5050</v>
      </c>
      <c r="CJ249" s="174"/>
      <c r="CK249" s="174"/>
      <c r="CL249" s="174"/>
      <c r="CM249" s="174">
        <v>13076</v>
      </c>
    </row>
    <row r="250" spans="1:91" ht="24.6">
      <c r="A250" s="111">
        <v>28</v>
      </c>
      <c r="B250" s="191" t="s">
        <v>956</v>
      </c>
      <c r="C250" s="114" t="s">
        <v>528</v>
      </c>
      <c r="D250" s="174">
        <v>84991</v>
      </c>
      <c r="E250" s="174">
        <v>41590</v>
      </c>
      <c r="F250" s="174">
        <v>718390</v>
      </c>
      <c r="G250" s="174">
        <v>120749</v>
      </c>
      <c r="H250" s="174">
        <v>131297</v>
      </c>
      <c r="I250" s="174">
        <v>103410</v>
      </c>
      <c r="J250" s="174">
        <v>97850</v>
      </c>
      <c r="K250" s="174">
        <v>443940</v>
      </c>
      <c r="L250" s="174">
        <v>178964</v>
      </c>
      <c r="M250" s="174">
        <v>20380</v>
      </c>
      <c r="N250" s="174">
        <v>195950</v>
      </c>
      <c r="O250" s="174">
        <v>7340</v>
      </c>
      <c r="P250" s="174">
        <v>143390</v>
      </c>
      <c r="Q250" s="174">
        <v>167730</v>
      </c>
      <c r="R250" s="174">
        <v>37450</v>
      </c>
      <c r="S250" s="174">
        <v>160610</v>
      </c>
      <c r="T250" s="174">
        <v>99394.75</v>
      </c>
      <c r="U250" s="174">
        <v>513021.2</v>
      </c>
      <c r="V250" s="174">
        <v>159994.70000000001</v>
      </c>
      <c r="W250" s="174">
        <v>94640</v>
      </c>
      <c r="X250" s="174">
        <v>692886</v>
      </c>
      <c r="Y250" s="174">
        <v>116740</v>
      </c>
      <c r="Z250" s="174">
        <v>113240</v>
      </c>
      <c r="AA250" s="174">
        <v>120790</v>
      </c>
      <c r="AB250" s="174">
        <v>61226</v>
      </c>
      <c r="AC250" s="174">
        <v>103400</v>
      </c>
      <c r="AD250" s="174">
        <v>213145</v>
      </c>
      <c r="AE250" s="174">
        <v>1220548</v>
      </c>
      <c r="AF250" s="174">
        <v>217055</v>
      </c>
      <c r="AG250" s="174">
        <v>134140</v>
      </c>
      <c r="AH250" s="174">
        <v>102142</v>
      </c>
      <c r="AI250" s="174">
        <v>140690</v>
      </c>
      <c r="AJ250" s="174">
        <v>64150</v>
      </c>
      <c r="AK250" s="174">
        <v>202325</v>
      </c>
      <c r="AL250" s="174">
        <v>713455</v>
      </c>
      <c r="AM250" s="174">
        <v>225795</v>
      </c>
      <c r="AN250" s="174">
        <v>113120</v>
      </c>
      <c r="AO250" s="174">
        <v>247680</v>
      </c>
      <c r="AP250" s="174">
        <v>234110</v>
      </c>
      <c r="AQ250" s="174">
        <v>295900</v>
      </c>
      <c r="AR250" s="174">
        <v>69735</v>
      </c>
      <c r="AS250" s="174">
        <v>894303</v>
      </c>
      <c r="AT250" s="174">
        <v>75513</v>
      </c>
      <c r="AU250" s="174">
        <v>343610</v>
      </c>
      <c r="AV250" s="174">
        <v>136380</v>
      </c>
      <c r="AW250" s="174">
        <v>118380</v>
      </c>
      <c r="AX250" s="174">
        <v>87313</v>
      </c>
      <c r="AY250" s="174">
        <v>169996</v>
      </c>
      <c r="AZ250" s="174">
        <v>221167.5</v>
      </c>
      <c r="BA250" s="174">
        <v>129030</v>
      </c>
      <c r="BB250" s="174">
        <v>827467</v>
      </c>
      <c r="BC250" s="174">
        <v>49480</v>
      </c>
      <c r="BD250" s="174">
        <v>141360</v>
      </c>
      <c r="BE250" s="174">
        <v>256430</v>
      </c>
      <c r="BF250" s="174">
        <v>56940</v>
      </c>
      <c r="BG250" s="174">
        <v>72184.399999999994</v>
      </c>
      <c r="BH250" s="174">
        <v>159204.04999999999</v>
      </c>
      <c r="BI250" s="174">
        <v>98364</v>
      </c>
      <c r="BJ250" s="174">
        <v>4590</v>
      </c>
      <c r="BK250" s="174">
        <v>82860</v>
      </c>
      <c r="BL250" s="174">
        <v>36016</v>
      </c>
      <c r="BM250" s="174">
        <v>1252496</v>
      </c>
      <c r="BN250" s="174">
        <v>121573</v>
      </c>
      <c r="BO250" s="174">
        <v>203690</v>
      </c>
      <c r="BP250" s="174">
        <v>76030</v>
      </c>
      <c r="BQ250" s="174">
        <v>95910</v>
      </c>
      <c r="BR250" s="174">
        <v>139575</v>
      </c>
      <c r="BS250" s="174">
        <v>1183645</v>
      </c>
      <c r="BT250" s="174">
        <v>120850</v>
      </c>
      <c r="BU250" s="174"/>
      <c r="BV250" s="176">
        <v>291230.40000000002</v>
      </c>
      <c r="BW250" s="174">
        <v>55030</v>
      </c>
      <c r="BX250" s="174">
        <v>172909</v>
      </c>
      <c r="BY250" s="174">
        <v>22145</v>
      </c>
      <c r="BZ250" s="174">
        <v>167933</v>
      </c>
      <c r="CA250" s="174">
        <v>88595</v>
      </c>
      <c r="CB250" s="174">
        <v>51340</v>
      </c>
      <c r="CC250" s="174">
        <v>229440</v>
      </c>
      <c r="CD250" s="174">
        <v>136140</v>
      </c>
      <c r="CE250" s="174">
        <v>324150</v>
      </c>
      <c r="CF250" s="174">
        <v>230898</v>
      </c>
      <c r="CG250" s="174">
        <v>27490</v>
      </c>
      <c r="CH250" s="174">
        <v>102500</v>
      </c>
      <c r="CI250" s="174">
        <v>103920</v>
      </c>
      <c r="CJ250" s="174">
        <v>130085</v>
      </c>
      <c r="CK250" s="174">
        <v>106230</v>
      </c>
      <c r="CL250" s="176">
        <v>55314.6</v>
      </c>
      <c r="CM250" s="174">
        <v>1768</v>
      </c>
    </row>
    <row r="251" spans="1:91" ht="24.6">
      <c r="A251" s="111">
        <v>28</v>
      </c>
      <c r="B251" s="191" t="s">
        <v>957</v>
      </c>
      <c r="C251" s="114" t="s">
        <v>529</v>
      </c>
      <c r="D251" s="174">
        <v>1378165.04</v>
      </c>
      <c r="E251" s="174">
        <v>761527.92</v>
      </c>
      <c r="F251" s="174">
        <v>482545</v>
      </c>
      <c r="G251" s="174">
        <v>521186</v>
      </c>
      <c r="H251" s="174">
        <v>372918</v>
      </c>
      <c r="I251" s="174">
        <v>276244</v>
      </c>
      <c r="J251" s="174">
        <v>537459.39</v>
      </c>
      <c r="K251" s="174">
        <v>714619</v>
      </c>
      <c r="L251" s="174">
        <v>688505.71</v>
      </c>
      <c r="M251" s="174">
        <v>347650.88</v>
      </c>
      <c r="N251" s="174">
        <v>1235314.01</v>
      </c>
      <c r="O251" s="174">
        <v>99243.95</v>
      </c>
      <c r="P251" s="174">
        <v>2325290.88</v>
      </c>
      <c r="Q251" s="174">
        <v>377771</v>
      </c>
      <c r="R251" s="174">
        <v>745073.31</v>
      </c>
      <c r="S251" s="174">
        <v>1003936.5</v>
      </c>
      <c r="T251" s="174">
        <v>620602.86</v>
      </c>
      <c r="U251" s="174">
        <v>520886.22</v>
      </c>
      <c r="V251" s="174">
        <v>458711.65</v>
      </c>
      <c r="W251" s="174">
        <v>146818</v>
      </c>
      <c r="X251" s="174">
        <v>3575083.7</v>
      </c>
      <c r="Y251" s="174">
        <v>213809</v>
      </c>
      <c r="Z251" s="174">
        <v>826846.63</v>
      </c>
      <c r="AA251" s="174">
        <v>735302.5</v>
      </c>
      <c r="AB251" s="174">
        <v>215666</v>
      </c>
      <c r="AC251" s="174">
        <v>273177</v>
      </c>
      <c r="AD251" s="174">
        <v>537974.67000000004</v>
      </c>
      <c r="AE251" s="174">
        <v>3331458.84</v>
      </c>
      <c r="AF251" s="174">
        <v>1026337</v>
      </c>
      <c r="AG251" s="174">
        <v>276365.5</v>
      </c>
      <c r="AH251" s="174">
        <v>819275.75</v>
      </c>
      <c r="AI251" s="174">
        <v>913273.83</v>
      </c>
      <c r="AJ251" s="174">
        <v>237478.25</v>
      </c>
      <c r="AK251" s="174">
        <v>480920.91</v>
      </c>
      <c r="AL251" s="174">
        <v>3543254.99</v>
      </c>
      <c r="AM251" s="174">
        <v>751718.18</v>
      </c>
      <c r="AN251" s="174">
        <v>217375</v>
      </c>
      <c r="AO251" s="174">
        <v>1028889.45</v>
      </c>
      <c r="AP251" s="174">
        <v>1036701.24</v>
      </c>
      <c r="AQ251" s="174">
        <v>795784.61</v>
      </c>
      <c r="AR251" s="174">
        <v>198630.71</v>
      </c>
      <c r="AS251" s="174">
        <v>1854791.5</v>
      </c>
      <c r="AT251" s="174">
        <v>310747.42</v>
      </c>
      <c r="AU251" s="174">
        <v>491347.5</v>
      </c>
      <c r="AV251" s="174">
        <v>509626.4</v>
      </c>
      <c r="AW251" s="174">
        <v>231108</v>
      </c>
      <c r="AX251" s="174">
        <v>293893.5</v>
      </c>
      <c r="AY251" s="174">
        <v>596862.4</v>
      </c>
      <c r="AZ251" s="174">
        <v>607801.07999999996</v>
      </c>
      <c r="BA251" s="174">
        <v>418848</v>
      </c>
      <c r="BB251" s="174">
        <v>1844221</v>
      </c>
      <c r="BC251" s="174">
        <v>208068</v>
      </c>
      <c r="BD251" s="174">
        <v>2560592.5</v>
      </c>
      <c r="BE251" s="174">
        <v>601236</v>
      </c>
      <c r="BF251" s="174">
        <v>277454</v>
      </c>
      <c r="BG251" s="174">
        <v>404447.31</v>
      </c>
      <c r="BH251" s="174">
        <v>2128516.1800000002</v>
      </c>
      <c r="BI251" s="174">
        <v>294054.65999999997</v>
      </c>
      <c r="BJ251" s="174">
        <v>755346.11</v>
      </c>
      <c r="BK251" s="174">
        <v>231615</v>
      </c>
      <c r="BL251" s="174">
        <v>376504</v>
      </c>
      <c r="BM251" s="174">
        <v>3026382</v>
      </c>
      <c r="BN251" s="174">
        <v>793133.32</v>
      </c>
      <c r="BO251" s="174">
        <v>416279.25</v>
      </c>
      <c r="BP251" s="174">
        <v>649544.64</v>
      </c>
      <c r="BQ251" s="174">
        <v>976932.34</v>
      </c>
      <c r="BR251" s="174">
        <v>387236.5</v>
      </c>
      <c r="BS251" s="174">
        <v>8638735.8200000003</v>
      </c>
      <c r="BT251" s="174">
        <v>980307.89</v>
      </c>
      <c r="BU251" s="174">
        <v>1027591.33</v>
      </c>
      <c r="BV251" s="174">
        <v>3633238.42</v>
      </c>
      <c r="BW251" s="174">
        <v>332443.3</v>
      </c>
      <c r="BX251" s="174">
        <v>404768.99</v>
      </c>
      <c r="BY251" s="174">
        <v>1349179.08</v>
      </c>
      <c r="BZ251" s="174">
        <v>663195</v>
      </c>
      <c r="CA251" s="174">
        <v>307429.08</v>
      </c>
      <c r="CB251" s="174">
        <v>638273</v>
      </c>
      <c r="CC251" s="174">
        <v>3000889.5</v>
      </c>
      <c r="CD251" s="174">
        <v>1274343.29</v>
      </c>
      <c r="CE251" s="174">
        <v>689003.12</v>
      </c>
      <c r="CF251" s="174">
        <v>877427.24</v>
      </c>
      <c r="CG251" s="174">
        <v>266780.5</v>
      </c>
      <c r="CH251" s="174">
        <v>249911.35</v>
      </c>
      <c r="CI251" s="174">
        <v>444081.64</v>
      </c>
      <c r="CJ251" s="174">
        <v>342012.81</v>
      </c>
      <c r="CK251" s="174">
        <v>1639888.68</v>
      </c>
      <c r="CL251" s="174">
        <v>197858</v>
      </c>
      <c r="CM251" s="174">
        <v>244352.25</v>
      </c>
    </row>
    <row r="252" spans="1:91" ht="24.6">
      <c r="A252" s="111">
        <v>28</v>
      </c>
      <c r="B252" s="191" t="s">
        <v>958</v>
      </c>
      <c r="C252" s="114" t="s">
        <v>530</v>
      </c>
      <c r="D252" s="174">
        <v>156691.14000000001</v>
      </c>
      <c r="E252" s="174">
        <v>7967.51</v>
      </c>
      <c r="F252" s="174">
        <v>30750</v>
      </c>
      <c r="G252" s="174">
        <v>107713.7</v>
      </c>
      <c r="H252" s="174">
        <v>53234</v>
      </c>
      <c r="I252" s="174">
        <v>36131</v>
      </c>
      <c r="J252" s="174">
        <v>68635</v>
      </c>
      <c r="K252" s="174">
        <v>140915</v>
      </c>
      <c r="L252" s="174">
        <v>34819</v>
      </c>
      <c r="M252" s="174">
        <v>26160</v>
      </c>
      <c r="N252" s="174">
        <v>155080</v>
      </c>
      <c r="O252" s="174">
        <v>7326.5</v>
      </c>
      <c r="P252" s="174">
        <v>288214.48</v>
      </c>
      <c r="Q252" s="174">
        <v>31913.58</v>
      </c>
      <c r="R252" s="174">
        <v>123497</v>
      </c>
      <c r="S252" s="174">
        <v>224328.92</v>
      </c>
      <c r="T252" s="174">
        <v>216532.2</v>
      </c>
      <c r="U252" s="174">
        <v>127549</v>
      </c>
      <c r="V252" s="174">
        <v>166069.70000000001</v>
      </c>
      <c r="W252" s="174">
        <v>166246.37</v>
      </c>
      <c r="X252" s="174">
        <v>161333</v>
      </c>
      <c r="Y252" s="174">
        <v>27627</v>
      </c>
      <c r="Z252" s="174">
        <v>45093</v>
      </c>
      <c r="AA252" s="174">
        <v>34710</v>
      </c>
      <c r="AB252" s="174">
        <v>43464.75</v>
      </c>
      <c r="AC252" s="174">
        <v>78349</v>
      </c>
      <c r="AD252" s="174">
        <v>8169</v>
      </c>
      <c r="AE252" s="174">
        <v>784205</v>
      </c>
      <c r="AF252" s="174">
        <v>192403.24</v>
      </c>
      <c r="AG252" s="174">
        <v>81392</v>
      </c>
      <c r="AH252" s="174">
        <v>4130</v>
      </c>
      <c r="AI252" s="174">
        <v>87010</v>
      </c>
      <c r="AJ252" s="174">
        <v>67999</v>
      </c>
      <c r="AK252" s="174">
        <v>86827</v>
      </c>
      <c r="AL252" s="174">
        <v>3052965.4</v>
      </c>
      <c r="AM252" s="174">
        <v>397872.81</v>
      </c>
      <c r="AN252" s="174">
        <v>46710</v>
      </c>
      <c r="AO252" s="174">
        <v>74196</v>
      </c>
      <c r="AP252" s="174">
        <v>166841</v>
      </c>
      <c r="AQ252" s="174">
        <v>94596.4</v>
      </c>
      <c r="AR252" s="174">
        <v>18909.599999999999</v>
      </c>
      <c r="AS252" s="174">
        <v>738808.7</v>
      </c>
      <c r="AT252" s="174">
        <v>40279.96</v>
      </c>
      <c r="AU252" s="174">
        <v>217054</v>
      </c>
      <c r="AV252" s="174">
        <v>130676</v>
      </c>
      <c r="AW252" s="174">
        <v>171124.71</v>
      </c>
      <c r="AX252" s="174">
        <v>112210.3</v>
      </c>
      <c r="AY252" s="174">
        <v>420461.8</v>
      </c>
      <c r="AZ252" s="174">
        <v>48721.88</v>
      </c>
      <c r="BA252" s="174">
        <v>73975</v>
      </c>
      <c r="BB252" s="174">
        <v>100852</v>
      </c>
      <c r="BC252" s="174">
        <v>540022.1</v>
      </c>
      <c r="BD252" s="174">
        <v>198635</v>
      </c>
      <c r="BE252" s="174">
        <v>6390</v>
      </c>
      <c r="BF252" s="174">
        <v>12970</v>
      </c>
      <c r="BG252" s="174">
        <v>65174.1</v>
      </c>
      <c r="BH252" s="174">
        <v>237608.4</v>
      </c>
      <c r="BI252" s="174">
        <v>23567.38</v>
      </c>
      <c r="BJ252" s="174">
        <v>68159</v>
      </c>
      <c r="BK252" s="174">
        <v>62020</v>
      </c>
      <c r="BL252" s="174">
        <v>66478</v>
      </c>
      <c r="BM252" s="174">
        <v>493959.6</v>
      </c>
      <c r="BN252" s="174">
        <v>172265.55</v>
      </c>
      <c r="BO252" s="174">
        <v>103470</v>
      </c>
      <c r="BP252" s="174">
        <v>81241</v>
      </c>
      <c r="BQ252" s="174">
        <v>247756.6</v>
      </c>
      <c r="BR252" s="174">
        <v>319721</v>
      </c>
      <c r="BS252" s="174">
        <v>2811279.02</v>
      </c>
      <c r="BT252" s="176">
        <v>15892.07</v>
      </c>
      <c r="BU252" s="174">
        <v>128860</v>
      </c>
      <c r="BV252" s="174">
        <v>269764.99</v>
      </c>
      <c r="BW252" s="174">
        <v>22557</v>
      </c>
      <c r="BX252" s="174">
        <v>148115</v>
      </c>
      <c r="BY252" s="174">
        <v>5297.5</v>
      </c>
      <c r="BZ252" s="174">
        <v>69681</v>
      </c>
      <c r="CA252" s="174">
        <v>104450</v>
      </c>
      <c r="CB252" s="174">
        <v>56319</v>
      </c>
      <c r="CC252" s="174">
        <v>237594</v>
      </c>
      <c r="CD252" s="174">
        <v>124821.5</v>
      </c>
      <c r="CE252" s="174">
        <v>57797.120000000003</v>
      </c>
      <c r="CF252" s="174">
        <v>118902.53</v>
      </c>
      <c r="CG252" s="174">
        <v>43375</v>
      </c>
      <c r="CH252" s="174">
        <v>19331</v>
      </c>
      <c r="CI252" s="174">
        <v>122314.27</v>
      </c>
      <c r="CJ252" s="174">
        <v>72580.649999999994</v>
      </c>
      <c r="CK252" s="174">
        <v>372342.1</v>
      </c>
      <c r="CL252" s="174">
        <v>54627.75</v>
      </c>
      <c r="CM252" s="174">
        <v>10383</v>
      </c>
    </row>
    <row r="253" spans="1:91" ht="24.6">
      <c r="A253" s="111">
        <v>28</v>
      </c>
      <c r="B253" s="191" t="s">
        <v>959</v>
      </c>
      <c r="C253" s="114" t="s">
        <v>531</v>
      </c>
      <c r="D253" s="174">
        <v>279</v>
      </c>
      <c r="E253" s="174">
        <v>16930</v>
      </c>
      <c r="F253" s="174">
        <v>88750</v>
      </c>
      <c r="G253" s="174">
        <v>75931.3</v>
      </c>
      <c r="H253" s="174">
        <v>70040</v>
      </c>
      <c r="I253" s="174"/>
      <c r="J253" s="174">
        <v>47320</v>
      </c>
      <c r="K253" s="174">
        <v>141750</v>
      </c>
      <c r="L253" s="174"/>
      <c r="M253" s="174">
        <v>292648.81</v>
      </c>
      <c r="N253" s="174">
        <v>25600</v>
      </c>
      <c r="O253" s="174"/>
      <c r="P253" s="174">
        <v>42758</v>
      </c>
      <c r="Q253" s="174"/>
      <c r="R253" s="174">
        <v>18600</v>
      </c>
      <c r="S253" s="174"/>
      <c r="T253" s="174"/>
      <c r="U253" s="174">
        <v>28521</v>
      </c>
      <c r="V253" s="174"/>
      <c r="W253" s="174">
        <v>7650</v>
      </c>
      <c r="X253" s="174">
        <v>24750</v>
      </c>
      <c r="Y253" s="174">
        <v>17550</v>
      </c>
      <c r="Z253" s="174">
        <v>35445</v>
      </c>
      <c r="AA253" s="174">
        <v>8860</v>
      </c>
      <c r="AB253" s="174">
        <v>2060</v>
      </c>
      <c r="AC253" s="174">
        <v>1000</v>
      </c>
      <c r="AD253" s="174"/>
      <c r="AE253" s="174">
        <v>15250</v>
      </c>
      <c r="AF253" s="174"/>
      <c r="AG253" s="174">
        <v>18472</v>
      </c>
      <c r="AH253" s="174">
        <v>92200</v>
      </c>
      <c r="AI253" s="174">
        <v>122580</v>
      </c>
      <c r="AJ253" s="174">
        <v>4727</v>
      </c>
      <c r="AK253" s="174"/>
      <c r="AL253" s="174">
        <v>38000</v>
      </c>
      <c r="AM253" s="174">
        <v>380</v>
      </c>
      <c r="AN253" s="174">
        <v>15130</v>
      </c>
      <c r="AO253" s="174">
        <v>7950</v>
      </c>
      <c r="AP253" s="174">
        <v>7260</v>
      </c>
      <c r="AQ253" s="174">
        <v>14330</v>
      </c>
      <c r="AR253" s="174">
        <v>1000</v>
      </c>
      <c r="AS253" s="174">
        <v>26323</v>
      </c>
      <c r="AT253" s="174">
        <v>17297</v>
      </c>
      <c r="AU253" s="174">
        <v>147260</v>
      </c>
      <c r="AV253" s="174">
        <v>15300</v>
      </c>
      <c r="AW253" s="174"/>
      <c r="AX253" s="174"/>
      <c r="AY253" s="174">
        <v>135300</v>
      </c>
      <c r="AZ253" s="174">
        <v>36737</v>
      </c>
      <c r="BA253" s="174">
        <v>22060.2</v>
      </c>
      <c r="BB253" s="174"/>
      <c r="BC253" s="174">
        <v>71890</v>
      </c>
      <c r="BD253" s="174">
        <v>14710</v>
      </c>
      <c r="BE253" s="174">
        <v>501867</v>
      </c>
      <c r="BF253" s="174"/>
      <c r="BG253" s="174">
        <v>34022</v>
      </c>
      <c r="BH253" s="174">
        <v>14004</v>
      </c>
      <c r="BI253" s="174">
        <v>29512</v>
      </c>
      <c r="BJ253" s="174">
        <v>21077.5</v>
      </c>
      <c r="BK253" s="174">
        <v>4662</v>
      </c>
      <c r="BL253" s="174">
        <v>33141</v>
      </c>
      <c r="BM253" s="174">
        <v>26040</v>
      </c>
      <c r="BN253" s="174">
        <v>1100</v>
      </c>
      <c r="BO253" s="174">
        <v>7410</v>
      </c>
      <c r="BP253" s="174">
        <v>1284</v>
      </c>
      <c r="BQ253" s="174">
        <v>165529</v>
      </c>
      <c r="BR253" s="174">
        <v>66440</v>
      </c>
      <c r="BS253" s="174">
        <v>6139734.0499999998</v>
      </c>
      <c r="BT253" s="174">
        <v>18942</v>
      </c>
      <c r="BU253" s="174">
        <v>83905</v>
      </c>
      <c r="BV253" s="174">
        <v>7170</v>
      </c>
      <c r="BW253" s="174">
        <v>93802.1</v>
      </c>
      <c r="BX253" s="174">
        <v>3000</v>
      </c>
      <c r="BY253" s="174">
        <v>195699.05</v>
      </c>
      <c r="BZ253" s="174">
        <v>10910</v>
      </c>
      <c r="CA253" s="174">
        <v>102060</v>
      </c>
      <c r="CB253" s="174">
        <v>2000</v>
      </c>
      <c r="CC253" s="174">
        <v>44150</v>
      </c>
      <c r="CD253" s="174">
        <v>173135</v>
      </c>
      <c r="CE253" s="174">
        <v>18736</v>
      </c>
      <c r="CF253" s="174">
        <v>352706</v>
      </c>
      <c r="CG253" s="174">
        <v>16615</v>
      </c>
      <c r="CH253" s="174">
        <v>40750</v>
      </c>
      <c r="CI253" s="174"/>
      <c r="CJ253" s="174">
        <v>168421.5</v>
      </c>
      <c r="CK253" s="174">
        <v>457837.5</v>
      </c>
      <c r="CL253" s="174">
        <v>64500</v>
      </c>
      <c r="CM253" s="174"/>
    </row>
    <row r="254" spans="1:91" ht="24.6">
      <c r="A254" s="111">
        <v>28</v>
      </c>
      <c r="B254" s="191" t="s">
        <v>960</v>
      </c>
      <c r="C254" s="114" t="s">
        <v>532</v>
      </c>
      <c r="D254" s="174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  <c r="V254" s="174"/>
      <c r="W254" s="174"/>
      <c r="X254" s="174"/>
      <c r="Y254" s="174"/>
      <c r="Z254" s="174"/>
      <c r="AA254" s="174"/>
      <c r="AB254" s="174"/>
      <c r="AC254" s="174"/>
      <c r="AD254" s="174"/>
      <c r="AE254" s="174"/>
      <c r="AF254" s="174"/>
      <c r="AG254" s="174"/>
      <c r="AH254" s="174"/>
      <c r="AI254" s="174"/>
      <c r="AJ254" s="174"/>
      <c r="AK254" s="174"/>
      <c r="AL254" s="174"/>
      <c r="AM254" s="174">
        <v>3755</v>
      </c>
      <c r="AN254" s="174"/>
      <c r="AO254" s="174"/>
      <c r="AP254" s="174"/>
      <c r="AQ254" s="174"/>
      <c r="AR254" s="174"/>
      <c r="AS254" s="174"/>
      <c r="AT254" s="174"/>
      <c r="AU254" s="174"/>
      <c r="AV254" s="174"/>
      <c r="AW254" s="174"/>
      <c r="AX254" s="174"/>
      <c r="AY254" s="174"/>
      <c r="AZ254" s="174"/>
      <c r="BA254" s="174"/>
      <c r="BB254" s="174"/>
      <c r="BC254" s="174"/>
      <c r="BD254" s="174"/>
      <c r="BE254" s="174"/>
      <c r="BF254" s="174"/>
      <c r="BG254" s="174"/>
      <c r="BH254" s="174"/>
      <c r="BI254" s="174"/>
      <c r="BJ254" s="174"/>
      <c r="BK254" s="174"/>
      <c r="BL254" s="174"/>
      <c r="BM254" s="174"/>
      <c r="BN254" s="174"/>
      <c r="BO254" s="174"/>
      <c r="BP254" s="174"/>
      <c r="BQ254" s="174"/>
      <c r="BR254" s="174"/>
      <c r="BS254" s="176"/>
      <c r="BT254" s="176"/>
      <c r="BU254" s="176"/>
      <c r="BV254" s="176"/>
      <c r="BW254" s="176">
        <v>1828235</v>
      </c>
      <c r="BX254" s="174"/>
      <c r="BY254" s="176"/>
      <c r="BZ254" s="174"/>
      <c r="CA254" s="176"/>
      <c r="CB254" s="174"/>
      <c r="CC254" s="176"/>
      <c r="CD254" s="176"/>
      <c r="CE254" s="176"/>
      <c r="CF254" s="176"/>
      <c r="CG254" s="176"/>
      <c r="CH254" s="174"/>
      <c r="CI254" s="176"/>
      <c r="CJ254" s="176"/>
      <c r="CK254" s="176"/>
      <c r="CL254" s="176"/>
      <c r="CM254" s="176"/>
    </row>
    <row r="255" spans="1:91" ht="24.6">
      <c r="A255" s="111">
        <v>29</v>
      </c>
      <c r="B255" s="191" t="s">
        <v>961</v>
      </c>
      <c r="C255" s="114" t="s">
        <v>533</v>
      </c>
      <c r="D255" s="174">
        <v>769963.75</v>
      </c>
      <c r="E255" s="174"/>
      <c r="F255" s="174">
        <v>544212.69999999995</v>
      </c>
      <c r="G255" s="174">
        <v>14325</v>
      </c>
      <c r="H255" s="174"/>
      <c r="I255" s="174"/>
      <c r="J255" s="174"/>
      <c r="K255" s="174"/>
      <c r="L255" s="174">
        <v>1317592</v>
      </c>
      <c r="M255" s="174"/>
      <c r="N255" s="174">
        <v>773000</v>
      </c>
      <c r="O255" s="174">
        <v>17250</v>
      </c>
      <c r="P255" s="174"/>
      <c r="Q255" s="174">
        <v>752600</v>
      </c>
      <c r="R255" s="174"/>
      <c r="S255" s="174">
        <v>409000</v>
      </c>
      <c r="T255" s="174">
        <v>235810</v>
      </c>
      <c r="U255" s="174">
        <v>104000</v>
      </c>
      <c r="V255" s="174">
        <v>200000</v>
      </c>
      <c r="W255" s="174"/>
      <c r="X255" s="174">
        <v>3489000</v>
      </c>
      <c r="Y255" s="174"/>
      <c r="Z255" s="174">
        <v>7700</v>
      </c>
      <c r="AA255" s="174"/>
      <c r="AB255" s="174"/>
      <c r="AC255" s="174">
        <v>200000</v>
      </c>
      <c r="AD255" s="174"/>
      <c r="AE255" s="174"/>
      <c r="AF255" s="174"/>
      <c r="AG255" s="174"/>
      <c r="AH255" s="174"/>
      <c r="AI255" s="174">
        <v>744150</v>
      </c>
      <c r="AJ255" s="174"/>
      <c r="AK255" s="174"/>
      <c r="AL255" s="174">
        <v>574000</v>
      </c>
      <c r="AM255" s="174">
        <v>798609.28</v>
      </c>
      <c r="AN255" s="174"/>
      <c r="AO255" s="174"/>
      <c r="AP255" s="174">
        <v>904157</v>
      </c>
      <c r="AQ255" s="174"/>
      <c r="AR255" s="174"/>
      <c r="AS255" s="174"/>
      <c r="AT255" s="174">
        <v>480000</v>
      </c>
      <c r="AU255" s="174">
        <v>2598266.25</v>
      </c>
      <c r="AV255" s="174"/>
      <c r="AW255" s="174"/>
      <c r="AX255" s="174"/>
      <c r="AY255" s="174"/>
      <c r="AZ255" s="174"/>
      <c r="BA255" s="174">
        <v>62400</v>
      </c>
      <c r="BB255" s="174">
        <v>794444</v>
      </c>
      <c r="BC255" s="174"/>
      <c r="BD255" s="174">
        <v>2344343</v>
      </c>
      <c r="BE255" s="174"/>
      <c r="BF255" s="174"/>
      <c r="BG255" s="174"/>
      <c r="BH255" s="174">
        <v>307900</v>
      </c>
      <c r="BI255" s="174">
        <v>28320</v>
      </c>
      <c r="BJ255" s="174">
        <v>84000</v>
      </c>
      <c r="BK255" s="174">
        <v>43000</v>
      </c>
      <c r="BL255" s="174"/>
      <c r="BM255" s="174">
        <v>171140</v>
      </c>
      <c r="BN255" s="174">
        <v>359000</v>
      </c>
      <c r="BO255" s="174">
        <v>129500</v>
      </c>
      <c r="BP255" s="174"/>
      <c r="BQ255" s="174"/>
      <c r="BR255" s="174"/>
      <c r="BS255" s="176">
        <v>8212359.4699999997</v>
      </c>
      <c r="BT255" s="174"/>
      <c r="BU255" s="176">
        <v>325200</v>
      </c>
      <c r="BV255" s="176">
        <v>57500</v>
      </c>
      <c r="BW255" s="174"/>
      <c r="BX255" s="174"/>
      <c r="BY255" s="176">
        <v>31000</v>
      </c>
      <c r="BZ255" s="174"/>
      <c r="CA255" s="174">
        <v>257000</v>
      </c>
      <c r="CB255" s="174"/>
      <c r="CC255" s="174">
        <v>296450</v>
      </c>
      <c r="CD255" s="176">
        <v>1790920</v>
      </c>
      <c r="CE255" s="174"/>
      <c r="CF255" s="174">
        <v>76000</v>
      </c>
      <c r="CG255" s="176"/>
      <c r="CH255" s="174"/>
      <c r="CI255" s="174"/>
      <c r="CJ255" s="174"/>
      <c r="CK255" s="176"/>
      <c r="CL255" s="174"/>
      <c r="CM255" s="174">
        <v>394500</v>
      </c>
    </row>
    <row r="256" spans="1:91" ht="24.6">
      <c r="A256" s="111">
        <v>29</v>
      </c>
      <c r="B256" s="191" t="s">
        <v>962</v>
      </c>
      <c r="C256" s="114" t="s">
        <v>534</v>
      </c>
      <c r="D256" s="174"/>
      <c r="E256" s="174">
        <v>63400</v>
      </c>
      <c r="F256" s="174">
        <v>75000</v>
      </c>
      <c r="G256" s="174">
        <v>30490</v>
      </c>
      <c r="H256" s="174"/>
      <c r="I256" s="174"/>
      <c r="J256" s="174"/>
      <c r="K256" s="174">
        <v>57825</v>
      </c>
      <c r="L256" s="174"/>
      <c r="M256" s="174"/>
      <c r="N256" s="174"/>
      <c r="O256" s="174">
        <v>6600</v>
      </c>
      <c r="P256" s="174"/>
      <c r="Q256" s="174"/>
      <c r="R256" s="174">
        <v>97188</v>
      </c>
      <c r="S256" s="174"/>
      <c r="T256" s="174">
        <v>22929.5</v>
      </c>
      <c r="U256" s="174">
        <v>4800</v>
      </c>
      <c r="V256" s="174">
        <v>1000</v>
      </c>
      <c r="W256" s="174"/>
      <c r="X256" s="174">
        <v>98500</v>
      </c>
      <c r="Y256" s="174">
        <v>19050</v>
      </c>
      <c r="Z256" s="174"/>
      <c r="AA256" s="174">
        <v>9000</v>
      </c>
      <c r="AB256" s="174"/>
      <c r="AC256" s="174"/>
      <c r="AD256" s="174"/>
      <c r="AE256" s="174"/>
      <c r="AF256" s="174">
        <v>19690</v>
      </c>
      <c r="AG256" s="174"/>
      <c r="AH256" s="174">
        <v>33450</v>
      </c>
      <c r="AI256" s="174">
        <v>57650</v>
      </c>
      <c r="AJ256" s="174">
        <v>1500</v>
      </c>
      <c r="AK256" s="174">
        <v>4815</v>
      </c>
      <c r="AL256" s="174">
        <v>1572002</v>
      </c>
      <c r="AM256" s="174">
        <v>34090</v>
      </c>
      <c r="AN256" s="174"/>
      <c r="AO256" s="174"/>
      <c r="AP256" s="174">
        <v>28455</v>
      </c>
      <c r="AQ256" s="174">
        <v>23700</v>
      </c>
      <c r="AR256" s="174">
        <v>1890</v>
      </c>
      <c r="AS256" s="174">
        <v>206690</v>
      </c>
      <c r="AT256" s="174">
        <v>27300</v>
      </c>
      <c r="AU256" s="174">
        <v>18340</v>
      </c>
      <c r="AV256" s="174"/>
      <c r="AW256" s="174">
        <v>21200</v>
      </c>
      <c r="AX256" s="174"/>
      <c r="AY256" s="174">
        <v>183210</v>
      </c>
      <c r="AZ256" s="174"/>
      <c r="BA256" s="174">
        <v>6300</v>
      </c>
      <c r="BB256" s="174">
        <v>2690</v>
      </c>
      <c r="BC256" s="174">
        <v>12000</v>
      </c>
      <c r="BD256" s="174">
        <v>65088</v>
      </c>
      <c r="BE256" s="174"/>
      <c r="BF256" s="174"/>
      <c r="BG256" s="174"/>
      <c r="BH256" s="174">
        <v>57329.2</v>
      </c>
      <c r="BI256" s="174">
        <v>19000</v>
      </c>
      <c r="BJ256" s="174"/>
      <c r="BK256" s="174">
        <v>70100</v>
      </c>
      <c r="BL256" s="174">
        <v>31300</v>
      </c>
      <c r="BM256" s="174">
        <v>62110</v>
      </c>
      <c r="BN256" s="174">
        <v>186607.5</v>
      </c>
      <c r="BO256" s="174">
        <v>14000</v>
      </c>
      <c r="BP256" s="174"/>
      <c r="BQ256" s="174">
        <v>63800</v>
      </c>
      <c r="BR256" s="174"/>
      <c r="BS256" s="176">
        <v>2790082.28</v>
      </c>
      <c r="BT256" s="176">
        <v>2920</v>
      </c>
      <c r="BU256" s="176"/>
      <c r="BV256" s="176">
        <v>73177.3</v>
      </c>
      <c r="BW256" s="176"/>
      <c r="BX256" s="176"/>
      <c r="BY256" s="176">
        <v>188170</v>
      </c>
      <c r="BZ256" s="174">
        <v>59780</v>
      </c>
      <c r="CA256" s="176">
        <v>11128</v>
      </c>
      <c r="CB256" s="176">
        <v>5189.5</v>
      </c>
      <c r="CC256" s="176">
        <v>93369</v>
      </c>
      <c r="CD256" s="176">
        <v>10500</v>
      </c>
      <c r="CE256" s="176">
        <v>17650</v>
      </c>
      <c r="CF256" s="176">
        <v>234815</v>
      </c>
      <c r="CG256" s="176"/>
      <c r="CH256" s="176"/>
      <c r="CI256" s="176"/>
      <c r="CJ256" s="176"/>
      <c r="CK256" s="176"/>
      <c r="CL256" s="176"/>
      <c r="CM256" s="176"/>
    </row>
    <row r="257" spans="1:91" ht="24.6">
      <c r="A257" s="111">
        <v>29</v>
      </c>
      <c r="B257" s="191" t="s">
        <v>963</v>
      </c>
      <c r="C257" s="114" t="s">
        <v>535</v>
      </c>
      <c r="D257" s="174">
        <v>131982.75</v>
      </c>
      <c r="E257" s="174">
        <v>87053.33</v>
      </c>
      <c r="F257" s="174">
        <v>77897.95</v>
      </c>
      <c r="G257" s="174">
        <v>127260</v>
      </c>
      <c r="H257" s="174">
        <v>88700</v>
      </c>
      <c r="I257" s="174"/>
      <c r="J257" s="174">
        <v>85216.69</v>
      </c>
      <c r="K257" s="174">
        <v>196911.35999999999</v>
      </c>
      <c r="L257" s="174">
        <v>83538.14</v>
      </c>
      <c r="M257" s="174">
        <v>67968.460000000006</v>
      </c>
      <c r="N257" s="174">
        <v>62452.4</v>
      </c>
      <c r="O257" s="174">
        <v>6459.93</v>
      </c>
      <c r="P257" s="174">
        <v>345659.39</v>
      </c>
      <c r="Q257" s="174">
        <v>594890.37</v>
      </c>
      <c r="R257" s="174">
        <v>141727.56</v>
      </c>
      <c r="S257" s="174"/>
      <c r="T257" s="174">
        <v>199657.46</v>
      </c>
      <c r="U257" s="174">
        <v>200999.94</v>
      </c>
      <c r="V257" s="174">
        <v>17539.43</v>
      </c>
      <c r="W257" s="174"/>
      <c r="X257" s="174">
        <v>678258.28</v>
      </c>
      <c r="Y257" s="174">
        <v>37008.68</v>
      </c>
      <c r="Z257" s="174">
        <v>223177.07</v>
      </c>
      <c r="AA257" s="174">
        <v>256713.39</v>
      </c>
      <c r="AB257" s="174">
        <v>53114.95</v>
      </c>
      <c r="AC257" s="174">
        <v>53344.86</v>
      </c>
      <c r="AD257" s="174">
        <v>188470.06</v>
      </c>
      <c r="AE257" s="174">
        <v>130811.59</v>
      </c>
      <c r="AF257" s="174">
        <v>228766.33</v>
      </c>
      <c r="AG257" s="174">
        <v>117896.8</v>
      </c>
      <c r="AH257" s="174">
        <v>272683.37</v>
      </c>
      <c r="AI257" s="174">
        <v>115369.58</v>
      </c>
      <c r="AJ257" s="174">
        <v>64950.1</v>
      </c>
      <c r="AK257" s="174">
        <v>78615</v>
      </c>
      <c r="AL257" s="174">
        <v>701900</v>
      </c>
      <c r="AM257" s="174">
        <v>132234.65</v>
      </c>
      <c r="AN257" s="174">
        <v>42990</v>
      </c>
      <c r="AO257" s="174">
        <v>176974.82</v>
      </c>
      <c r="AP257" s="174">
        <v>159736.04999999999</v>
      </c>
      <c r="AQ257" s="174">
        <v>134450</v>
      </c>
      <c r="AR257" s="174">
        <v>109344.2</v>
      </c>
      <c r="AS257" s="174">
        <v>440050</v>
      </c>
      <c r="AT257" s="174">
        <v>118365.46</v>
      </c>
      <c r="AU257" s="174">
        <v>163190.12</v>
      </c>
      <c r="AV257" s="174">
        <v>81370</v>
      </c>
      <c r="AW257" s="174">
        <v>145853.71</v>
      </c>
      <c r="AX257" s="174">
        <v>16140.64</v>
      </c>
      <c r="AY257" s="174">
        <v>96825.73</v>
      </c>
      <c r="AZ257" s="174">
        <v>137973.56</v>
      </c>
      <c r="BA257" s="174">
        <v>29888.47</v>
      </c>
      <c r="BB257" s="174">
        <v>192251.29</v>
      </c>
      <c r="BC257" s="174">
        <v>119110</v>
      </c>
      <c r="BD257" s="174">
        <v>264685.03000000003</v>
      </c>
      <c r="BE257" s="174">
        <v>75421.09</v>
      </c>
      <c r="BF257" s="174">
        <v>54223.21</v>
      </c>
      <c r="BG257" s="174">
        <v>101329.48</v>
      </c>
      <c r="BH257" s="174">
        <v>166711.14000000001</v>
      </c>
      <c r="BI257" s="174">
        <v>15905.37</v>
      </c>
      <c r="BJ257" s="174">
        <v>41640</v>
      </c>
      <c r="BK257" s="174">
        <v>128345.96</v>
      </c>
      <c r="BL257" s="174">
        <v>217980.4</v>
      </c>
      <c r="BM257" s="174">
        <v>264018.03999999998</v>
      </c>
      <c r="BN257" s="174">
        <v>154710</v>
      </c>
      <c r="BO257" s="174">
        <v>90080</v>
      </c>
      <c r="BP257" s="174">
        <v>126095.25</v>
      </c>
      <c r="BQ257" s="174">
        <v>168463.61</v>
      </c>
      <c r="BR257" s="174">
        <v>215117.13</v>
      </c>
      <c r="BS257" s="176">
        <v>771075.36</v>
      </c>
      <c r="BT257" s="176">
        <v>63551.63</v>
      </c>
      <c r="BU257" s="176">
        <v>113701.97</v>
      </c>
      <c r="BV257" s="176">
        <v>213818.36</v>
      </c>
      <c r="BW257" s="176">
        <v>8785</v>
      </c>
      <c r="BX257" s="176">
        <v>17360</v>
      </c>
      <c r="BY257" s="176">
        <v>138310</v>
      </c>
      <c r="BZ257" s="174">
        <v>56140</v>
      </c>
      <c r="CA257" s="176">
        <v>53905.3</v>
      </c>
      <c r="CB257" s="176">
        <v>79768.509999999995</v>
      </c>
      <c r="CC257" s="176">
        <v>162881.85999999999</v>
      </c>
      <c r="CD257" s="176">
        <v>121185.01</v>
      </c>
      <c r="CE257" s="176">
        <v>176175</v>
      </c>
      <c r="CF257" s="176">
        <v>126788.88</v>
      </c>
      <c r="CG257" s="176">
        <v>134895</v>
      </c>
      <c r="CH257" s="176"/>
      <c r="CI257" s="176"/>
      <c r="CJ257" s="176">
        <v>167007.28</v>
      </c>
      <c r="CK257" s="176">
        <v>157552</v>
      </c>
      <c r="CL257" s="176">
        <v>89452.15</v>
      </c>
      <c r="CM257" s="176">
        <v>56766.38</v>
      </c>
    </row>
    <row r="258" spans="1:91" ht="24.6">
      <c r="A258" s="111">
        <v>29</v>
      </c>
      <c r="B258" s="191" t="s">
        <v>964</v>
      </c>
      <c r="C258" s="131" t="s">
        <v>536</v>
      </c>
      <c r="D258" s="174">
        <v>212537.73</v>
      </c>
      <c r="E258" s="174">
        <v>61525</v>
      </c>
      <c r="F258" s="174"/>
      <c r="G258" s="174">
        <v>162974</v>
      </c>
      <c r="H258" s="174"/>
      <c r="I258" s="174"/>
      <c r="J258" s="174">
        <v>29425</v>
      </c>
      <c r="K258" s="174"/>
      <c r="L258" s="174"/>
      <c r="M258" s="174">
        <v>80324.899999999994</v>
      </c>
      <c r="N258" s="174"/>
      <c r="O258" s="174"/>
      <c r="P258" s="174"/>
      <c r="Q258" s="174">
        <v>50290</v>
      </c>
      <c r="R258" s="174"/>
      <c r="S258" s="174">
        <v>34240</v>
      </c>
      <c r="T258" s="174"/>
      <c r="U258" s="174">
        <v>30300</v>
      </c>
      <c r="V258" s="174">
        <v>77040</v>
      </c>
      <c r="W258" s="174"/>
      <c r="X258" s="174">
        <v>41195</v>
      </c>
      <c r="Y258" s="174"/>
      <c r="Z258" s="174"/>
      <c r="AA258" s="174"/>
      <c r="AB258" s="174"/>
      <c r="AC258" s="174"/>
      <c r="AD258" s="174"/>
      <c r="AE258" s="174">
        <v>376452.75</v>
      </c>
      <c r="AF258" s="174"/>
      <c r="AG258" s="174"/>
      <c r="AH258" s="174"/>
      <c r="AI258" s="174">
        <v>109140</v>
      </c>
      <c r="AJ258" s="174"/>
      <c r="AK258" s="174">
        <v>4845.37</v>
      </c>
      <c r="AL258" s="174">
        <v>517605</v>
      </c>
      <c r="AM258" s="174"/>
      <c r="AN258" s="174"/>
      <c r="AO258" s="174"/>
      <c r="AP258" s="174"/>
      <c r="AQ258" s="174"/>
      <c r="AR258" s="174"/>
      <c r="AS258" s="174">
        <v>240</v>
      </c>
      <c r="AT258" s="174">
        <v>72225</v>
      </c>
      <c r="AU258" s="174">
        <v>73830</v>
      </c>
      <c r="AV258" s="174">
        <v>40000</v>
      </c>
      <c r="AW258" s="174"/>
      <c r="AX258" s="174"/>
      <c r="AY258" s="174">
        <v>55640</v>
      </c>
      <c r="AZ258" s="174"/>
      <c r="BA258" s="174"/>
      <c r="BB258" s="174"/>
      <c r="BC258" s="174">
        <v>91806</v>
      </c>
      <c r="BD258" s="174">
        <v>4280</v>
      </c>
      <c r="BE258" s="174">
        <v>80250</v>
      </c>
      <c r="BF258" s="174">
        <v>11000</v>
      </c>
      <c r="BG258" s="174"/>
      <c r="BH258" s="174">
        <v>54737</v>
      </c>
      <c r="BI258" s="174"/>
      <c r="BJ258" s="174"/>
      <c r="BK258" s="174">
        <v>179225</v>
      </c>
      <c r="BL258" s="174"/>
      <c r="BM258" s="174">
        <v>1110</v>
      </c>
      <c r="BN258" s="174">
        <v>64235</v>
      </c>
      <c r="BO258" s="174"/>
      <c r="BP258" s="174"/>
      <c r="BQ258" s="174"/>
      <c r="BR258" s="174"/>
      <c r="BS258" s="174">
        <v>69068.5</v>
      </c>
      <c r="BT258" s="174">
        <v>153790</v>
      </c>
      <c r="BU258" s="174"/>
      <c r="BV258" s="176">
        <v>248240</v>
      </c>
      <c r="BW258" s="174"/>
      <c r="BX258" s="174"/>
      <c r="BY258" s="176"/>
      <c r="BZ258" s="174"/>
      <c r="CA258" s="174">
        <v>82390</v>
      </c>
      <c r="CB258" s="174"/>
      <c r="CC258" s="174"/>
      <c r="CD258" s="176"/>
      <c r="CE258" s="176"/>
      <c r="CF258" s="174"/>
      <c r="CG258" s="174"/>
      <c r="CH258" s="174"/>
      <c r="CI258" s="174"/>
      <c r="CJ258" s="174"/>
      <c r="CK258" s="176"/>
      <c r="CL258" s="174"/>
      <c r="CM258" s="174"/>
    </row>
    <row r="259" spans="1:91" ht="24.6">
      <c r="A259" s="111">
        <v>29</v>
      </c>
      <c r="B259" s="191" t="s">
        <v>965</v>
      </c>
      <c r="C259" s="131" t="s">
        <v>537</v>
      </c>
      <c r="D259" s="174"/>
      <c r="E259" s="174"/>
      <c r="F259" s="174"/>
      <c r="G259" s="174">
        <v>3500</v>
      </c>
      <c r="H259" s="174"/>
      <c r="I259" s="174"/>
      <c r="J259" s="174"/>
      <c r="K259" s="174"/>
      <c r="L259" s="174"/>
      <c r="M259" s="174"/>
      <c r="N259" s="174"/>
      <c r="O259" s="174"/>
      <c r="P259" s="174"/>
      <c r="Q259" s="174">
        <v>43306</v>
      </c>
      <c r="R259" s="174"/>
      <c r="S259" s="174"/>
      <c r="T259" s="174"/>
      <c r="U259" s="174"/>
      <c r="V259" s="174"/>
      <c r="W259" s="174"/>
      <c r="X259" s="174"/>
      <c r="Y259" s="174"/>
      <c r="Z259" s="174"/>
      <c r="AA259" s="174"/>
      <c r="AB259" s="174"/>
      <c r="AC259" s="174"/>
      <c r="AD259" s="174"/>
      <c r="AE259" s="174"/>
      <c r="AF259" s="174"/>
      <c r="AG259" s="174">
        <v>7490</v>
      </c>
      <c r="AH259" s="174"/>
      <c r="AI259" s="174"/>
      <c r="AJ259" s="174"/>
      <c r="AK259" s="174"/>
      <c r="AL259" s="174"/>
      <c r="AM259" s="174"/>
      <c r="AN259" s="174"/>
      <c r="AO259" s="174"/>
      <c r="AP259" s="174"/>
      <c r="AQ259" s="174"/>
      <c r="AR259" s="174"/>
      <c r="AS259" s="174"/>
      <c r="AT259" s="174"/>
      <c r="AU259" s="174">
        <v>4300</v>
      </c>
      <c r="AV259" s="174"/>
      <c r="AW259" s="174"/>
      <c r="AX259" s="174"/>
      <c r="AY259" s="174"/>
      <c r="AZ259" s="174">
        <v>3680.8</v>
      </c>
      <c r="BA259" s="174"/>
      <c r="BB259" s="174"/>
      <c r="BC259" s="174"/>
      <c r="BD259" s="174"/>
      <c r="BE259" s="174"/>
      <c r="BF259" s="174"/>
      <c r="BG259" s="174"/>
      <c r="BH259" s="174"/>
      <c r="BI259" s="174"/>
      <c r="BJ259" s="174"/>
      <c r="BK259" s="174"/>
      <c r="BL259" s="174"/>
      <c r="BM259" s="174">
        <v>1960</v>
      </c>
      <c r="BN259" s="174"/>
      <c r="BO259" s="174"/>
      <c r="BP259" s="174">
        <v>12450</v>
      </c>
      <c r="BQ259" s="174"/>
      <c r="BR259" s="174"/>
      <c r="BS259" s="174"/>
      <c r="BT259" s="174">
        <v>28800</v>
      </c>
      <c r="BU259" s="174"/>
      <c r="BV259" s="174"/>
      <c r="BW259" s="174"/>
      <c r="BX259" s="174"/>
      <c r="BY259" s="174"/>
      <c r="BZ259" s="174"/>
      <c r="CA259" s="174"/>
      <c r="CB259" s="174"/>
      <c r="CC259" s="174"/>
      <c r="CD259" s="174"/>
      <c r="CE259" s="174"/>
      <c r="CF259" s="174"/>
      <c r="CG259" s="174"/>
      <c r="CH259" s="174"/>
      <c r="CI259" s="174"/>
      <c r="CJ259" s="174"/>
      <c r="CK259" s="174"/>
      <c r="CL259" s="174"/>
      <c r="CM259" s="174"/>
    </row>
    <row r="260" spans="1:91" ht="24.6">
      <c r="A260" s="111">
        <v>29</v>
      </c>
      <c r="B260" s="191" t="s">
        <v>966</v>
      </c>
      <c r="C260" s="131" t="s">
        <v>538</v>
      </c>
      <c r="D260" s="174">
        <v>1146205.45</v>
      </c>
      <c r="E260" s="174">
        <v>121710</v>
      </c>
      <c r="F260" s="174">
        <v>58252</v>
      </c>
      <c r="G260" s="174">
        <v>311805.40000000002</v>
      </c>
      <c r="H260" s="174"/>
      <c r="I260" s="174"/>
      <c r="J260" s="174">
        <v>106685.7</v>
      </c>
      <c r="K260" s="174">
        <v>403663.4</v>
      </c>
      <c r="L260" s="174">
        <v>158914.88</v>
      </c>
      <c r="M260" s="174"/>
      <c r="N260" s="174">
        <v>137591</v>
      </c>
      <c r="O260" s="174">
        <v>19000</v>
      </c>
      <c r="P260" s="174">
        <v>1810220.52</v>
      </c>
      <c r="Q260" s="174">
        <v>146000</v>
      </c>
      <c r="R260" s="174">
        <v>352957</v>
      </c>
      <c r="S260" s="174">
        <v>691247</v>
      </c>
      <c r="T260" s="174">
        <v>174640</v>
      </c>
      <c r="U260" s="174">
        <v>64420</v>
      </c>
      <c r="V260" s="174">
        <v>131270</v>
      </c>
      <c r="W260" s="174">
        <v>236105</v>
      </c>
      <c r="X260" s="174">
        <v>679676.56</v>
      </c>
      <c r="Y260" s="174">
        <v>46500</v>
      </c>
      <c r="Z260" s="174">
        <v>85735</v>
      </c>
      <c r="AA260" s="174">
        <v>258045</v>
      </c>
      <c r="AB260" s="174"/>
      <c r="AC260" s="174">
        <v>109235</v>
      </c>
      <c r="AD260" s="174"/>
      <c r="AE260" s="174">
        <v>641468.5</v>
      </c>
      <c r="AF260" s="174">
        <v>141379.29</v>
      </c>
      <c r="AG260" s="174">
        <v>83370</v>
      </c>
      <c r="AH260" s="174">
        <v>95469.24</v>
      </c>
      <c r="AI260" s="174">
        <v>136410</v>
      </c>
      <c r="AJ260" s="174">
        <v>86215.6</v>
      </c>
      <c r="AK260" s="174">
        <v>74000</v>
      </c>
      <c r="AL260" s="174">
        <v>11129903.390000001</v>
      </c>
      <c r="AM260" s="174">
        <v>229125</v>
      </c>
      <c r="AN260" s="174">
        <v>87768</v>
      </c>
      <c r="AO260" s="174">
        <v>271789</v>
      </c>
      <c r="AP260" s="174">
        <v>768834.73</v>
      </c>
      <c r="AQ260" s="174">
        <v>108721.9</v>
      </c>
      <c r="AR260" s="174"/>
      <c r="AS260" s="174">
        <v>1550282.53</v>
      </c>
      <c r="AT260" s="174">
        <v>166743.45000000001</v>
      </c>
      <c r="AU260" s="174">
        <v>34865</v>
      </c>
      <c r="AV260" s="174">
        <v>64604</v>
      </c>
      <c r="AW260" s="174">
        <v>125000</v>
      </c>
      <c r="AX260" s="174"/>
      <c r="AY260" s="174">
        <v>150625</v>
      </c>
      <c r="AZ260" s="174"/>
      <c r="BA260" s="174">
        <v>165674</v>
      </c>
      <c r="BB260" s="174">
        <v>665040</v>
      </c>
      <c r="BC260" s="174">
        <v>71265</v>
      </c>
      <c r="BD260" s="174">
        <v>3007493.4</v>
      </c>
      <c r="BE260" s="174">
        <v>92915</v>
      </c>
      <c r="BF260" s="174">
        <v>35615</v>
      </c>
      <c r="BG260" s="174">
        <v>293535.87</v>
      </c>
      <c r="BH260" s="174">
        <v>1029123.62</v>
      </c>
      <c r="BI260" s="174">
        <v>93280</v>
      </c>
      <c r="BJ260" s="174">
        <v>198676</v>
      </c>
      <c r="BK260" s="174">
        <v>106489</v>
      </c>
      <c r="BL260" s="174">
        <v>101770</v>
      </c>
      <c r="BM260" s="174">
        <v>3479597.2</v>
      </c>
      <c r="BN260" s="174">
        <v>447916.6</v>
      </c>
      <c r="BO260" s="174">
        <v>150527.4</v>
      </c>
      <c r="BP260" s="174">
        <v>107787.3</v>
      </c>
      <c r="BQ260" s="174">
        <v>314807.5</v>
      </c>
      <c r="BR260" s="174">
        <v>26053</v>
      </c>
      <c r="BS260" s="176">
        <v>7150686.7599999998</v>
      </c>
      <c r="BT260" s="176">
        <v>179241</v>
      </c>
      <c r="BU260" s="174">
        <v>92300</v>
      </c>
      <c r="BV260" s="176">
        <v>850250.52</v>
      </c>
      <c r="BW260" s="174">
        <v>10985</v>
      </c>
      <c r="BX260" s="174">
        <v>230750</v>
      </c>
      <c r="BY260" s="176">
        <v>633741</v>
      </c>
      <c r="BZ260" s="174">
        <v>132200</v>
      </c>
      <c r="CA260" s="174">
        <v>154640.5</v>
      </c>
      <c r="CB260" s="174">
        <v>103293</v>
      </c>
      <c r="CC260" s="174">
        <v>22770</v>
      </c>
      <c r="CD260" s="176">
        <v>596853.32999999996</v>
      </c>
      <c r="CE260" s="174">
        <v>136342</v>
      </c>
      <c r="CF260" s="176">
        <v>323097</v>
      </c>
      <c r="CG260" s="174">
        <v>48360</v>
      </c>
      <c r="CH260" s="174"/>
      <c r="CI260" s="176">
        <v>6000</v>
      </c>
      <c r="CJ260" s="176">
        <v>86600</v>
      </c>
      <c r="CK260" s="176">
        <v>219674</v>
      </c>
      <c r="CL260" s="174">
        <v>187873.8</v>
      </c>
      <c r="CM260" s="174"/>
    </row>
    <row r="261" spans="1:91" ht="24.6">
      <c r="A261" s="111">
        <v>29</v>
      </c>
      <c r="B261" s="191" t="s">
        <v>967</v>
      </c>
      <c r="C261" s="131" t="s">
        <v>539</v>
      </c>
      <c r="D261" s="174"/>
      <c r="E261" s="174"/>
      <c r="F261" s="174"/>
      <c r="G261" s="174">
        <v>5200</v>
      </c>
      <c r="H261" s="174"/>
      <c r="I261" s="174"/>
      <c r="J261" s="174"/>
      <c r="K261" s="174">
        <v>16500</v>
      </c>
      <c r="L261" s="174"/>
      <c r="M261" s="174">
        <v>30040</v>
      </c>
      <c r="N261" s="174"/>
      <c r="O261" s="174"/>
      <c r="P261" s="174"/>
      <c r="Q261" s="174">
        <v>2420.56</v>
      </c>
      <c r="R261" s="174"/>
      <c r="S261" s="174"/>
      <c r="T261" s="174"/>
      <c r="U261" s="174">
        <v>4590</v>
      </c>
      <c r="V261" s="174"/>
      <c r="W261" s="174"/>
      <c r="X261" s="174">
        <v>42640</v>
      </c>
      <c r="Y261" s="174"/>
      <c r="Z261" s="174">
        <v>16930</v>
      </c>
      <c r="AA261" s="174"/>
      <c r="AB261" s="174"/>
      <c r="AC261" s="174">
        <v>7300</v>
      </c>
      <c r="AD261" s="174"/>
      <c r="AE261" s="174"/>
      <c r="AF261" s="174"/>
      <c r="AG261" s="174"/>
      <c r="AH261" s="174"/>
      <c r="AI261" s="174"/>
      <c r="AJ261" s="174"/>
      <c r="AK261" s="174"/>
      <c r="AL261" s="174">
        <v>15850</v>
      </c>
      <c r="AM261" s="174">
        <v>16100</v>
      </c>
      <c r="AN261" s="174"/>
      <c r="AO261" s="174"/>
      <c r="AP261" s="174">
        <v>7500</v>
      </c>
      <c r="AQ261" s="174"/>
      <c r="AR261" s="174">
        <v>4800</v>
      </c>
      <c r="AS261" s="174">
        <v>20200</v>
      </c>
      <c r="AT261" s="174">
        <v>2500</v>
      </c>
      <c r="AU261" s="174"/>
      <c r="AV261" s="174">
        <v>5000</v>
      </c>
      <c r="AW261" s="174">
        <v>2000</v>
      </c>
      <c r="AX261" s="174">
        <v>1500</v>
      </c>
      <c r="AY261" s="174">
        <v>1590</v>
      </c>
      <c r="AZ261" s="174"/>
      <c r="BA261" s="174"/>
      <c r="BB261" s="174"/>
      <c r="BC261" s="174">
        <v>560</v>
      </c>
      <c r="BD261" s="174">
        <v>69817.5</v>
      </c>
      <c r="BE261" s="174"/>
      <c r="BF261" s="174"/>
      <c r="BG261" s="174"/>
      <c r="BH261" s="174">
        <v>4580</v>
      </c>
      <c r="BI261" s="174"/>
      <c r="BJ261" s="174"/>
      <c r="BK261" s="174"/>
      <c r="BL261" s="174">
        <v>5800</v>
      </c>
      <c r="BM261" s="174">
        <v>216430</v>
      </c>
      <c r="BN261" s="174">
        <v>3000</v>
      </c>
      <c r="BO261" s="174"/>
      <c r="BP261" s="174">
        <v>7450</v>
      </c>
      <c r="BQ261" s="174"/>
      <c r="BR261" s="174">
        <v>3180</v>
      </c>
      <c r="BS261" s="176"/>
      <c r="BT261" s="176">
        <v>16500</v>
      </c>
      <c r="BU261" s="176"/>
      <c r="BV261" s="176"/>
      <c r="BW261" s="176"/>
      <c r="BX261" s="176">
        <v>8150</v>
      </c>
      <c r="BY261" s="176"/>
      <c r="BZ261" s="176">
        <v>1000</v>
      </c>
      <c r="CA261" s="176"/>
      <c r="CB261" s="176">
        <v>6290</v>
      </c>
      <c r="CC261" s="176"/>
      <c r="CD261" s="176"/>
      <c r="CE261" s="176"/>
      <c r="CF261" s="176"/>
      <c r="CG261" s="176"/>
      <c r="CH261" s="176"/>
      <c r="CI261" s="176">
        <v>2900</v>
      </c>
      <c r="CJ261" s="176">
        <v>5000</v>
      </c>
      <c r="CK261" s="176"/>
      <c r="CL261" s="176"/>
      <c r="CM261" s="176"/>
    </row>
    <row r="262" spans="1:91" ht="24.6">
      <c r="A262" s="111">
        <v>29</v>
      </c>
      <c r="B262" s="191" t="s">
        <v>968</v>
      </c>
      <c r="C262" s="131" t="s">
        <v>540</v>
      </c>
      <c r="D262" s="174">
        <v>263214</v>
      </c>
      <c r="E262" s="174">
        <v>12600</v>
      </c>
      <c r="F262" s="174">
        <v>8800</v>
      </c>
      <c r="G262" s="174">
        <v>71990</v>
      </c>
      <c r="H262" s="174"/>
      <c r="I262" s="174"/>
      <c r="J262" s="174"/>
      <c r="K262" s="174">
        <v>27071.200000000001</v>
      </c>
      <c r="L262" s="174"/>
      <c r="M262" s="174"/>
      <c r="N262" s="174"/>
      <c r="O262" s="174"/>
      <c r="P262" s="174"/>
      <c r="Q262" s="174">
        <v>48050</v>
      </c>
      <c r="R262" s="174"/>
      <c r="S262" s="174"/>
      <c r="T262" s="174">
        <v>341988.53</v>
      </c>
      <c r="U262" s="174">
        <v>19982</v>
      </c>
      <c r="V262" s="174">
        <v>13086.1</v>
      </c>
      <c r="W262" s="174"/>
      <c r="X262" s="174">
        <v>491087.2</v>
      </c>
      <c r="Y262" s="174">
        <v>15700</v>
      </c>
      <c r="Z262" s="174">
        <v>42160</v>
      </c>
      <c r="AA262" s="174">
        <v>500</v>
      </c>
      <c r="AB262" s="174"/>
      <c r="AC262" s="174">
        <v>60776</v>
      </c>
      <c r="AD262" s="174">
        <v>14498.7</v>
      </c>
      <c r="AE262" s="174"/>
      <c r="AF262" s="174">
        <v>31094.2</v>
      </c>
      <c r="AG262" s="174"/>
      <c r="AH262" s="174">
        <v>100366</v>
      </c>
      <c r="AI262" s="174">
        <v>42610</v>
      </c>
      <c r="AJ262" s="174"/>
      <c r="AK262" s="174">
        <v>108400</v>
      </c>
      <c r="AL262" s="174">
        <v>267919.95</v>
      </c>
      <c r="AM262" s="174">
        <v>29880</v>
      </c>
      <c r="AN262" s="174">
        <v>42630</v>
      </c>
      <c r="AO262" s="174">
        <v>6000</v>
      </c>
      <c r="AP262" s="174">
        <v>47700</v>
      </c>
      <c r="AQ262" s="174">
        <v>3155</v>
      </c>
      <c r="AR262" s="174"/>
      <c r="AS262" s="174">
        <v>1695</v>
      </c>
      <c r="AT262" s="174">
        <v>112761</v>
      </c>
      <c r="AU262" s="174">
        <v>108990</v>
      </c>
      <c r="AV262" s="174"/>
      <c r="AW262" s="174">
        <v>3500</v>
      </c>
      <c r="AX262" s="174"/>
      <c r="AY262" s="174">
        <v>55545.1</v>
      </c>
      <c r="AZ262" s="174"/>
      <c r="BA262" s="174">
        <v>62950</v>
      </c>
      <c r="BB262" s="174">
        <v>34180</v>
      </c>
      <c r="BC262" s="174"/>
      <c r="BD262" s="174">
        <v>144732</v>
      </c>
      <c r="BE262" s="174"/>
      <c r="BF262" s="174">
        <v>9450</v>
      </c>
      <c r="BG262" s="174">
        <v>47941</v>
      </c>
      <c r="BH262" s="174">
        <v>101997</v>
      </c>
      <c r="BI262" s="174"/>
      <c r="BJ262" s="174">
        <v>69023.5</v>
      </c>
      <c r="BK262" s="174">
        <v>71392.2</v>
      </c>
      <c r="BL262" s="174"/>
      <c r="BM262" s="174">
        <v>67478.5</v>
      </c>
      <c r="BN262" s="174">
        <v>26365</v>
      </c>
      <c r="BO262" s="174"/>
      <c r="BP262" s="174">
        <v>17976</v>
      </c>
      <c r="BQ262" s="174">
        <v>3500</v>
      </c>
      <c r="BR262" s="174"/>
      <c r="BS262" s="176">
        <v>580465.64</v>
      </c>
      <c r="BT262" s="176">
        <v>42158</v>
      </c>
      <c r="BU262" s="176">
        <v>22155</v>
      </c>
      <c r="BV262" s="176">
        <v>29050</v>
      </c>
      <c r="BW262" s="176">
        <v>2000</v>
      </c>
      <c r="BX262" s="176">
        <v>13400</v>
      </c>
      <c r="BY262" s="176">
        <v>108718.96</v>
      </c>
      <c r="BZ262" s="176"/>
      <c r="CA262" s="176">
        <v>7400</v>
      </c>
      <c r="CB262" s="174">
        <v>8754</v>
      </c>
      <c r="CC262" s="176">
        <v>45000</v>
      </c>
      <c r="CD262" s="176">
        <v>19000</v>
      </c>
      <c r="CE262" s="176">
        <v>350</v>
      </c>
      <c r="CF262" s="176"/>
      <c r="CG262" s="174"/>
      <c r="CH262" s="176"/>
      <c r="CI262" s="174"/>
      <c r="CJ262" s="174"/>
      <c r="CK262" s="176"/>
      <c r="CL262" s="174">
        <v>39876.01</v>
      </c>
      <c r="CM262" s="174"/>
    </row>
    <row r="263" spans="1:91" ht="24.6">
      <c r="A263" s="111">
        <v>29</v>
      </c>
      <c r="B263" s="191" t="s">
        <v>969</v>
      </c>
      <c r="C263" s="131" t="s">
        <v>541</v>
      </c>
      <c r="D263" s="174">
        <v>377928</v>
      </c>
      <c r="E263" s="174"/>
      <c r="F263" s="174"/>
      <c r="G263" s="174"/>
      <c r="H263" s="174"/>
      <c r="I263" s="174"/>
      <c r="J263" s="174"/>
      <c r="K263" s="174">
        <v>30690</v>
      </c>
      <c r="L263" s="174"/>
      <c r="M263" s="174">
        <v>81141.69</v>
      </c>
      <c r="N263" s="174">
        <v>41730</v>
      </c>
      <c r="O263" s="174"/>
      <c r="P263" s="174"/>
      <c r="Q263" s="174"/>
      <c r="R263" s="174"/>
      <c r="S263" s="174"/>
      <c r="T263" s="174"/>
      <c r="U263" s="174"/>
      <c r="V263" s="174"/>
      <c r="W263" s="174"/>
      <c r="X263" s="174">
        <v>118235</v>
      </c>
      <c r="Y263" s="174"/>
      <c r="Z263" s="174"/>
      <c r="AA263" s="174"/>
      <c r="AB263" s="174"/>
      <c r="AC263" s="174"/>
      <c r="AD263" s="174"/>
      <c r="AE263" s="174"/>
      <c r="AF263" s="174"/>
      <c r="AG263" s="174"/>
      <c r="AH263" s="174"/>
      <c r="AI263" s="174"/>
      <c r="AJ263" s="174"/>
      <c r="AK263" s="174"/>
      <c r="AL263" s="174">
        <v>330929</v>
      </c>
      <c r="AM263" s="174"/>
      <c r="AN263" s="174"/>
      <c r="AO263" s="174">
        <v>16000</v>
      </c>
      <c r="AP263" s="174"/>
      <c r="AQ263" s="174"/>
      <c r="AR263" s="174"/>
      <c r="AS263" s="174">
        <v>97530</v>
      </c>
      <c r="AT263" s="174"/>
      <c r="AU263" s="174"/>
      <c r="AV263" s="174"/>
      <c r="AW263" s="174"/>
      <c r="AX263" s="174"/>
      <c r="AY263" s="174">
        <v>40660</v>
      </c>
      <c r="AZ263" s="174"/>
      <c r="BA263" s="174"/>
      <c r="BB263" s="174">
        <v>99510</v>
      </c>
      <c r="BC263" s="174">
        <v>35310</v>
      </c>
      <c r="BD263" s="174">
        <v>139054.01999999999</v>
      </c>
      <c r="BE263" s="174"/>
      <c r="BF263" s="174"/>
      <c r="BG263" s="174"/>
      <c r="BH263" s="174">
        <v>87857.7</v>
      </c>
      <c r="BI263" s="174"/>
      <c r="BJ263" s="174"/>
      <c r="BK263" s="174"/>
      <c r="BL263" s="174">
        <v>30673.33</v>
      </c>
      <c r="BM263" s="174"/>
      <c r="BN263" s="174"/>
      <c r="BO263" s="174"/>
      <c r="BP263" s="174"/>
      <c r="BQ263" s="174"/>
      <c r="BR263" s="174"/>
      <c r="BS263" s="176">
        <v>388333.18</v>
      </c>
      <c r="BT263" s="174"/>
      <c r="BU263" s="176"/>
      <c r="BV263" s="176">
        <v>26750</v>
      </c>
      <c r="BW263" s="176"/>
      <c r="BX263" s="174"/>
      <c r="BY263" s="176"/>
      <c r="BZ263" s="174"/>
      <c r="CA263" s="176"/>
      <c r="CB263" s="176"/>
      <c r="CC263" s="176"/>
      <c r="CD263" s="176">
        <v>61803.199999999997</v>
      </c>
      <c r="CE263" s="176"/>
      <c r="CF263" s="176">
        <v>98440</v>
      </c>
      <c r="CG263" s="176"/>
      <c r="CH263" s="176"/>
      <c r="CI263" s="174"/>
      <c r="CJ263" s="176"/>
      <c r="CK263" s="176">
        <v>43615</v>
      </c>
      <c r="CL263" s="176"/>
      <c r="CM263" s="176"/>
    </row>
    <row r="264" spans="1:91" ht="24.6">
      <c r="A264" s="111">
        <v>29</v>
      </c>
      <c r="B264" s="191" t="s">
        <v>970</v>
      </c>
      <c r="C264" s="131" t="s">
        <v>542</v>
      </c>
      <c r="D264" s="174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  <c r="V264" s="174"/>
      <c r="W264" s="174"/>
      <c r="X264" s="174"/>
      <c r="Y264" s="174"/>
      <c r="Z264" s="174"/>
      <c r="AA264" s="174"/>
      <c r="AB264" s="174"/>
      <c r="AC264" s="174"/>
      <c r="AD264" s="174"/>
      <c r="AE264" s="174"/>
      <c r="AF264" s="174"/>
      <c r="AG264" s="174"/>
      <c r="AH264" s="174"/>
      <c r="AI264" s="174"/>
      <c r="AJ264" s="174"/>
      <c r="AK264" s="174"/>
      <c r="AL264" s="174">
        <v>600000</v>
      </c>
      <c r="AM264" s="174"/>
      <c r="AN264" s="174"/>
      <c r="AO264" s="174"/>
      <c r="AP264" s="174"/>
      <c r="AQ264" s="174"/>
      <c r="AR264" s="174"/>
      <c r="AS264" s="174"/>
      <c r="AT264" s="174"/>
      <c r="AU264" s="174">
        <v>43750</v>
      </c>
      <c r="AV264" s="174"/>
      <c r="AW264" s="174"/>
      <c r="AX264" s="174"/>
      <c r="AY264" s="174"/>
      <c r="AZ264" s="174"/>
      <c r="BA264" s="174"/>
      <c r="BB264" s="174"/>
      <c r="BC264" s="174"/>
      <c r="BD264" s="174"/>
      <c r="BE264" s="174"/>
      <c r="BF264" s="174"/>
      <c r="BG264" s="174"/>
      <c r="BH264" s="174"/>
      <c r="BI264" s="174"/>
      <c r="BJ264" s="174"/>
      <c r="BK264" s="174"/>
      <c r="BL264" s="174"/>
      <c r="BM264" s="174"/>
      <c r="BN264" s="174"/>
      <c r="BO264" s="174"/>
      <c r="BP264" s="174"/>
      <c r="BQ264" s="174"/>
      <c r="BR264" s="174"/>
      <c r="BS264" s="176"/>
      <c r="BT264" s="176"/>
      <c r="BU264" s="176"/>
      <c r="BV264" s="176">
        <v>20000</v>
      </c>
      <c r="BW264" s="176"/>
      <c r="BX264" s="176"/>
      <c r="BY264" s="176"/>
      <c r="BZ264" s="176"/>
      <c r="CA264" s="176"/>
      <c r="CB264" s="174"/>
      <c r="CC264" s="176"/>
      <c r="CD264" s="174">
        <v>18000</v>
      </c>
      <c r="CE264" s="176"/>
      <c r="CF264" s="176"/>
      <c r="CG264" s="176"/>
      <c r="CH264" s="176"/>
      <c r="CI264" s="176"/>
      <c r="CJ264" s="174"/>
      <c r="CK264" s="176"/>
      <c r="CL264" s="176"/>
      <c r="CM264" s="176"/>
    </row>
    <row r="265" spans="1:91" ht="24.6">
      <c r="A265" s="111">
        <v>29</v>
      </c>
      <c r="B265" s="191" t="s">
        <v>971</v>
      </c>
      <c r="C265" s="131" t="s">
        <v>543</v>
      </c>
      <c r="D265" s="174">
        <v>1095860</v>
      </c>
      <c r="E265" s="174"/>
      <c r="F265" s="174"/>
      <c r="G265" s="174">
        <v>73145</v>
      </c>
      <c r="H265" s="174">
        <v>28622.7</v>
      </c>
      <c r="I265" s="174"/>
      <c r="J265" s="174">
        <v>114696.6</v>
      </c>
      <c r="K265" s="174">
        <v>214440.83</v>
      </c>
      <c r="L265" s="174"/>
      <c r="M265" s="174">
        <v>361096.8</v>
      </c>
      <c r="N265" s="174">
        <v>476176.66</v>
      </c>
      <c r="O265" s="174"/>
      <c r="P265" s="174">
        <v>855800</v>
      </c>
      <c r="Q265" s="174">
        <v>2500</v>
      </c>
      <c r="R265" s="174"/>
      <c r="S265" s="174"/>
      <c r="T265" s="174">
        <v>76700</v>
      </c>
      <c r="U265" s="174">
        <v>18350</v>
      </c>
      <c r="V265" s="174"/>
      <c r="W265" s="174">
        <v>44100</v>
      </c>
      <c r="X265" s="174">
        <v>598025</v>
      </c>
      <c r="Y265" s="174"/>
      <c r="Z265" s="174"/>
      <c r="AA265" s="174"/>
      <c r="AB265" s="174">
        <v>43000</v>
      </c>
      <c r="AC265" s="174"/>
      <c r="AD265" s="174"/>
      <c r="AE265" s="174"/>
      <c r="AF265" s="174"/>
      <c r="AG265" s="174">
        <v>61000</v>
      </c>
      <c r="AH265" s="174"/>
      <c r="AI265" s="174">
        <v>41237</v>
      </c>
      <c r="AJ265" s="174"/>
      <c r="AK265" s="174">
        <v>25000</v>
      </c>
      <c r="AL265" s="174">
        <v>13509343.83</v>
      </c>
      <c r="AM265" s="174"/>
      <c r="AN265" s="174"/>
      <c r="AO265" s="174">
        <v>301000</v>
      </c>
      <c r="AP265" s="174"/>
      <c r="AQ265" s="174"/>
      <c r="AR265" s="174"/>
      <c r="AS265" s="174">
        <v>187203</v>
      </c>
      <c r="AT265" s="174"/>
      <c r="AU265" s="174">
        <v>449795.85</v>
      </c>
      <c r="AV265" s="174">
        <v>527252.77</v>
      </c>
      <c r="AW265" s="174">
        <v>108720</v>
      </c>
      <c r="AX265" s="174"/>
      <c r="AY265" s="174">
        <v>44000</v>
      </c>
      <c r="AZ265" s="174"/>
      <c r="BA265" s="174"/>
      <c r="BB265" s="174">
        <v>307980</v>
      </c>
      <c r="BC265" s="174"/>
      <c r="BD265" s="174">
        <v>2034563.74</v>
      </c>
      <c r="BE265" s="174">
        <v>16585</v>
      </c>
      <c r="BF265" s="174">
        <v>370938</v>
      </c>
      <c r="BG265" s="174"/>
      <c r="BH265" s="174">
        <v>1037254.3</v>
      </c>
      <c r="BI265" s="174">
        <v>101500</v>
      </c>
      <c r="BJ265" s="174"/>
      <c r="BK265" s="174"/>
      <c r="BL265" s="174"/>
      <c r="BM265" s="174"/>
      <c r="BN265" s="174"/>
      <c r="BO265" s="174">
        <v>133250</v>
      </c>
      <c r="BP265" s="174"/>
      <c r="BQ265" s="174">
        <v>23000</v>
      </c>
      <c r="BR265" s="174">
        <v>81920</v>
      </c>
      <c r="BS265" s="176">
        <v>7731444.5199999996</v>
      </c>
      <c r="BT265" s="174">
        <v>0</v>
      </c>
      <c r="BU265" s="174"/>
      <c r="BV265" s="176">
        <v>313660</v>
      </c>
      <c r="BW265" s="176"/>
      <c r="BX265" s="176"/>
      <c r="BY265" s="176">
        <v>104666.66</v>
      </c>
      <c r="BZ265" s="176"/>
      <c r="CA265" s="174"/>
      <c r="CB265" s="176"/>
      <c r="CC265" s="176"/>
      <c r="CD265" s="176">
        <v>55000</v>
      </c>
      <c r="CE265" s="176"/>
      <c r="CF265" s="176">
        <v>133040</v>
      </c>
      <c r="CG265" s="174"/>
      <c r="CH265" s="176"/>
      <c r="CI265" s="174"/>
      <c r="CJ265" s="176"/>
      <c r="CK265" s="176"/>
      <c r="CL265" s="174"/>
      <c r="CM265" s="176"/>
    </row>
    <row r="266" spans="1:91" ht="24.6">
      <c r="A266" s="111">
        <v>29</v>
      </c>
      <c r="B266" s="191" t="s">
        <v>972</v>
      </c>
      <c r="C266" s="131" t="s">
        <v>544</v>
      </c>
      <c r="D266" s="174">
        <v>324119.09999999998</v>
      </c>
      <c r="E266" s="174"/>
      <c r="F266" s="174"/>
      <c r="G266" s="174"/>
      <c r="H266" s="174"/>
      <c r="I266" s="174"/>
      <c r="J266" s="174"/>
      <c r="K266" s="174">
        <v>27492</v>
      </c>
      <c r="L266" s="174">
        <v>33280</v>
      </c>
      <c r="M266" s="174">
        <v>42100</v>
      </c>
      <c r="N266" s="174"/>
      <c r="O266" s="174"/>
      <c r="P266" s="174"/>
      <c r="Q266" s="174">
        <v>19400</v>
      </c>
      <c r="R266" s="174"/>
      <c r="S266" s="174">
        <v>22900</v>
      </c>
      <c r="T266" s="174"/>
      <c r="U266" s="174"/>
      <c r="V266" s="174">
        <v>11000</v>
      </c>
      <c r="W266" s="174"/>
      <c r="X266" s="174">
        <v>618180.5</v>
      </c>
      <c r="Y266" s="174"/>
      <c r="Z266" s="174">
        <v>44500</v>
      </c>
      <c r="AA266" s="174">
        <v>22200</v>
      </c>
      <c r="AB266" s="174">
        <v>34150</v>
      </c>
      <c r="AC266" s="174">
        <v>6300</v>
      </c>
      <c r="AD266" s="174">
        <v>55750</v>
      </c>
      <c r="AE266" s="174">
        <v>101850</v>
      </c>
      <c r="AF266" s="174"/>
      <c r="AG266" s="174"/>
      <c r="AH266" s="174">
        <v>48700</v>
      </c>
      <c r="AI266" s="174">
        <v>110600</v>
      </c>
      <c r="AJ266" s="174"/>
      <c r="AK266" s="174"/>
      <c r="AL266" s="174"/>
      <c r="AM266" s="174"/>
      <c r="AN266" s="174"/>
      <c r="AO266" s="174">
        <v>148050</v>
      </c>
      <c r="AP266" s="174">
        <v>110310</v>
      </c>
      <c r="AQ266" s="174"/>
      <c r="AR266" s="174"/>
      <c r="AS266" s="174">
        <v>383294</v>
      </c>
      <c r="AT266" s="174"/>
      <c r="AU266" s="174">
        <v>322400</v>
      </c>
      <c r="AV266" s="174">
        <v>157591.5</v>
      </c>
      <c r="AW266" s="174"/>
      <c r="AX266" s="174"/>
      <c r="AY266" s="174"/>
      <c r="AZ266" s="174">
        <v>247700</v>
      </c>
      <c r="BA266" s="174"/>
      <c r="BB266" s="174">
        <v>54000</v>
      </c>
      <c r="BC266" s="174">
        <v>24800</v>
      </c>
      <c r="BD266" s="174">
        <v>1414004.89</v>
      </c>
      <c r="BE266" s="174"/>
      <c r="BF266" s="174">
        <v>22700</v>
      </c>
      <c r="BG266" s="174">
        <v>800</v>
      </c>
      <c r="BH266" s="174">
        <v>166000</v>
      </c>
      <c r="BI266" s="174">
        <v>800.2</v>
      </c>
      <c r="BJ266" s="174">
        <v>21400</v>
      </c>
      <c r="BK266" s="174"/>
      <c r="BL266" s="174"/>
      <c r="BM266" s="174"/>
      <c r="BN266" s="174"/>
      <c r="BO266" s="174"/>
      <c r="BP266" s="174"/>
      <c r="BQ266" s="174"/>
      <c r="BR266" s="174">
        <v>27300</v>
      </c>
      <c r="BS266" s="176">
        <v>1281415.18</v>
      </c>
      <c r="BT266" s="174">
        <v>66650</v>
      </c>
      <c r="BU266" s="174">
        <v>57213</v>
      </c>
      <c r="BV266" s="174">
        <v>22684</v>
      </c>
      <c r="BW266" s="174"/>
      <c r="BX266" s="174">
        <v>22350</v>
      </c>
      <c r="BY266" s="174">
        <v>158200</v>
      </c>
      <c r="BZ266" s="174"/>
      <c r="CA266" s="174">
        <v>26200</v>
      </c>
      <c r="CB266" s="174">
        <v>3049.5</v>
      </c>
      <c r="CC266" s="174"/>
      <c r="CD266" s="174">
        <v>120740</v>
      </c>
      <c r="CE266" s="174"/>
      <c r="CF266" s="174">
        <v>1890</v>
      </c>
      <c r="CG266" s="174">
        <v>73830</v>
      </c>
      <c r="CH266" s="174">
        <v>6200</v>
      </c>
      <c r="CI266" s="174">
        <v>3450</v>
      </c>
      <c r="CJ266" s="174">
        <v>35400</v>
      </c>
      <c r="CK266" s="176"/>
      <c r="CL266" s="174">
        <v>8900</v>
      </c>
      <c r="CM266" s="174">
        <v>800</v>
      </c>
    </row>
    <row r="267" spans="1:91" ht="24.6">
      <c r="A267" s="111">
        <v>29</v>
      </c>
      <c r="B267" s="191" t="s">
        <v>973</v>
      </c>
      <c r="C267" s="131" t="s">
        <v>545</v>
      </c>
      <c r="D267" s="174"/>
      <c r="E267" s="174"/>
      <c r="F267" s="174"/>
      <c r="G267" s="174">
        <v>20000</v>
      </c>
      <c r="H267" s="174"/>
      <c r="I267" s="174"/>
      <c r="J267" s="174"/>
      <c r="K267" s="174">
        <v>759500</v>
      </c>
      <c r="L267" s="174">
        <v>120000</v>
      </c>
      <c r="M267" s="174"/>
      <c r="N267" s="174"/>
      <c r="O267" s="174"/>
      <c r="P267" s="174"/>
      <c r="Q267" s="174"/>
      <c r="R267" s="174"/>
      <c r="S267" s="174">
        <v>87000</v>
      </c>
      <c r="T267" s="174">
        <v>243140</v>
      </c>
      <c r="U267" s="174">
        <v>160000</v>
      </c>
      <c r="V267" s="174">
        <v>8500</v>
      </c>
      <c r="W267" s="174"/>
      <c r="X267" s="174"/>
      <c r="Y267" s="174"/>
      <c r="Z267" s="174">
        <v>68000</v>
      </c>
      <c r="AA267" s="174">
        <v>53350</v>
      </c>
      <c r="AB267" s="174"/>
      <c r="AC267" s="174"/>
      <c r="AD267" s="174"/>
      <c r="AE267" s="174"/>
      <c r="AF267" s="174"/>
      <c r="AG267" s="174"/>
      <c r="AH267" s="174"/>
      <c r="AI267" s="174"/>
      <c r="AJ267" s="174"/>
      <c r="AK267" s="174"/>
      <c r="AL267" s="174"/>
      <c r="AM267" s="174"/>
      <c r="AN267" s="174">
        <v>177000</v>
      </c>
      <c r="AO267" s="174"/>
      <c r="AP267" s="174"/>
      <c r="AQ267" s="174"/>
      <c r="AR267" s="174">
        <v>212000</v>
      </c>
      <c r="AS267" s="174"/>
      <c r="AT267" s="174">
        <v>952000</v>
      </c>
      <c r="AU267" s="174">
        <v>21900</v>
      </c>
      <c r="AV267" s="174"/>
      <c r="AW267" s="174"/>
      <c r="AX267" s="174">
        <v>11500</v>
      </c>
      <c r="AY267" s="174"/>
      <c r="AZ267" s="174">
        <v>184000</v>
      </c>
      <c r="BA267" s="174"/>
      <c r="BB267" s="174"/>
      <c r="BC267" s="174"/>
      <c r="BD267" s="174"/>
      <c r="BE267" s="174"/>
      <c r="BF267" s="174"/>
      <c r="BG267" s="174"/>
      <c r="BH267" s="174"/>
      <c r="BI267" s="174"/>
      <c r="BJ267" s="174"/>
      <c r="BK267" s="174"/>
      <c r="BL267" s="174"/>
      <c r="BM267" s="174"/>
      <c r="BN267" s="174"/>
      <c r="BO267" s="174">
        <v>48800</v>
      </c>
      <c r="BP267" s="174"/>
      <c r="BQ267" s="174"/>
      <c r="BR267" s="174"/>
      <c r="BS267" s="176"/>
      <c r="BT267" s="174"/>
      <c r="BU267" s="176"/>
      <c r="BV267" s="174"/>
      <c r="BW267" s="174"/>
      <c r="BX267" s="174">
        <v>31500</v>
      </c>
      <c r="BY267" s="174">
        <v>334920</v>
      </c>
      <c r="BZ267" s="176"/>
      <c r="CA267" s="174"/>
      <c r="CB267" s="174"/>
      <c r="CC267" s="174"/>
      <c r="CD267" s="176">
        <v>20500</v>
      </c>
      <c r="CE267" s="174"/>
      <c r="CF267" s="174"/>
      <c r="CG267" s="174"/>
      <c r="CH267" s="176"/>
      <c r="CI267" s="174"/>
      <c r="CJ267" s="174"/>
      <c r="CK267" s="174"/>
      <c r="CL267" s="174"/>
      <c r="CM267" s="176"/>
    </row>
    <row r="268" spans="1:91" ht="24.6">
      <c r="A268" s="111">
        <v>28</v>
      </c>
      <c r="B268" s="191" t="s">
        <v>974</v>
      </c>
      <c r="C268" s="131" t="s">
        <v>546</v>
      </c>
      <c r="D268" s="174">
        <v>2142330.35</v>
      </c>
      <c r="E268" s="174">
        <v>284379</v>
      </c>
      <c r="F268" s="174">
        <v>219775.9</v>
      </c>
      <c r="G268" s="174">
        <v>381725</v>
      </c>
      <c r="H268" s="174">
        <v>329927.7</v>
      </c>
      <c r="I268" s="174">
        <v>312477</v>
      </c>
      <c r="J268" s="174">
        <v>525141</v>
      </c>
      <c r="K268" s="174">
        <v>821550.26</v>
      </c>
      <c r="L268" s="174">
        <v>521163.7</v>
      </c>
      <c r="M268" s="174">
        <v>278210.78000000003</v>
      </c>
      <c r="N268" s="174">
        <v>862457.24</v>
      </c>
      <c r="O268" s="174">
        <v>109291.3</v>
      </c>
      <c r="P268" s="174">
        <v>1080736.8</v>
      </c>
      <c r="Q268" s="174">
        <v>612833.1</v>
      </c>
      <c r="R268" s="174">
        <v>744399</v>
      </c>
      <c r="S268" s="174">
        <v>518904.1</v>
      </c>
      <c r="T268" s="174">
        <v>501877.39</v>
      </c>
      <c r="U268" s="174">
        <v>350050.4</v>
      </c>
      <c r="V268" s="174">
        <v>319525.8</v>
      </c>
      <c r="W268" s="174">
        <v>237844.1</v>
      </c>
      <c r="X268" s="174">
        <v>3494242.6</v>
      </c>
      <c r="Y268" s="174">
        <v>189628</v>
      </c>
      <c r="Z268" s="174">
        <v>487040.3</v>
      </c>
      <c r="AA268" s="174">
        <v>765771</v>
      </c>
      <c r="AB268" s="174">
        <v>249920.7</v>
      </c>
      <c r="AC268" s="174">
        <v>361315.98</v>
      </c>
      <c r="AD268" s="174">
        <v>340308</v>
      </c>
      <c r="AE268" s="174">
        <v>308831</v>
      </c>
      <c r="AF268" s="174">
        <v>450065</v>
      </c>
      <c r="AG268" s="174">
        <v>278256.2</v>
      </c>
      <c r="AH268" s="174">
        <v>497328.6</v>
      </c>
      <c r="AI268" s="174">
        <v>439229.9</v>
      </c>
      <c r="AJ268" s="174">
        <v>252910</v>
      </c>
      <c r="AK268" s="174">
        <v>304612.2</v>
      </c>
      <c r="AL268" s="174">
        <v>3608001</v>
      </c>
      <c r="AM268" s="174">
        <v>373174.9</v>
      </c>
      <c r="AN268" s="174">
        <v>267046.3</v>
      </c>
      <c r="AO268" s="174">
        <v>860759.03</v>
      </c>
      <c r="AP268" s="174">
        <v>619766.46</v>
      </c>
      <c r="AQ268" s="174">
        <v>544730.61</v>
      </c>
      <c r="AR268" s="174">
        <v>171900</v>
      </c>
      <c r="AS268" s="174">
        <v>1352946.91</v>
      </c>
      <c r="AT268" s="174">
        <v>532390.02</v>
      </c>
      <c r="AU268" s="174">
        <v>1498739.5</v>
      </c>
      <c r="AV268" s="174">
        <v>739558.46</v>
      </c>
      <c r="AW268" s="174">
        <v>425632</v>
      </c>
      <c r="AX268" s="174">
        <v>150747.1</v>
      </c>
      <c r="AY268" s="174">
        <v>231614.13</v>
      </c>
      <c r="AZ268" s="174">
        <v>277080.59999999998</v>
      </c>
      <c r="BA268" s="174">
        <v>337147.9</v>
      </c>
      <c r="BB268" s="174">
        <v>871495.7</v>
      </c>
      <c r="BC268" s="174">
        <v>316403.40000000002</v>
      </c>
      <c r="BD268" s="174">
        <v>915126.4</v>
      </c>
      <c r="BE268" s="174">
        <v>494070.3</v>
      </c>
      <c r="BF268" s="174">
        <v>113877.7</v>
      </c>
      <c r="BG268" s="174">
        <v>310767.95</v>
      </c>
      <c r="BH268" s="174">
        <v>955169.5</v>
      </c>
      <c r="BI268" s="174">
        <v>148185.64000000001</v>
      </c>
      <c r="BJ268" s="174">
        <v>155015.9</v>
      </c>
      <c r="BK268" s="174">
        <v>353884</v>
      </c>
      <c r="BL268" s="174">
        <v>311389.05</v>
      </c>
      <c r="BM268" s="174">
        <v>1342114.1000000001</v>
      </c>
      <c r="BN268" s="174">
        <v>380364.1</v>
      </c>
      <c r="BO268" s="174">
        <v>350945.69</v>
      </c>
      <c r="BP268" s="174">
        <v>461073.7</v>
      </c>
      <c r="BQ268" s="174">
        <v>429654.3</v>
      </c>
      <c r="BR268" s="174">
        <v>366193.77</v>
      </c>
      <c r="BS268" s="176">
        <v>5247051.03</v>
      </c>
      <c r="BT268" s="176">
        <v>221845.7</v>
      </c>
      <c r="BU268" s="176">
        <v>297577.73</v>
      </c>
      <c r="BV268" s="176">
        <v>519788.5</v>
      </c>
      <c r="BW268" s="176">
        <v>76346.899999999994</v>
      </c>
      <c r="BX268" s="176">
        <v>268713.8</v>
      </c>
      <c r="BY268" s="176">
        <v>789718.5</v>
      </c>
      <c r="BZ268" s="176">
        <v>273430.2</v>
      </c>
      <c r="CA268" s="176">
        <v>204901.4</v>
      </c>
      <c r="CB268" s="176">
        <v>268922.3</v>
      </c>
      <c r="CC268" s="176">
        <v>558200</v>
      </c>
      <c r="CD268" s="176">
        <v>539192</v>
      </c>
      <c r="CE268" s="176">
        <v>435605.2</v>
      </c>
      <c r="CF268" s="176">
        <v>497138.8</v>
      </c>
      <c r="CG268" s="176">
        <v>271640.25</v>
      </c>
      <c r="CH268" s="176">
        <v>173421.48</v>
      </c>
      <c r="CI268" s="176">
        <v>295452</v>
      </c>
      <c r="CJ268" s="176">
        <v>203780.2</v>
      </c>
      <c r="CK268" s="176">
        <v>958502.26</v>
      </c>
      <c r="CL268" s="176">
        <v>182693.6</v>
      </c>
      <c r="CM268" s="176">
        <v>166440.46</v>
      </c>
    </row>
    <row r="269" spans="1:91" ht="24.6">
      <c r="A269" s="111">
        <v>29</v>
      </c>
      <c r="B269" s="191" t="s">
        <v>975</v>
      </c>
      <c r="C269" s="131" t="s">
        <v>547</v>
      </c>
      <c r="D269" s="174"/>
      <c r="E269" s="174"/>
      <c r="F269" s="174">
        <v>393502.36</v>
      </c>
      <c r="G269" s="174">
        <v>4500</v>
      </c>
      <c r="H269" s="174"/>
      <c r="I269" s="174"/>
      <c r="J269" s="174"/>
      <c r="K269" s="174"/>
      <c r="L269" s="174"/>
      <c r="M269" s="174"/>
      <c r="N269" s="174"/>
      <c r="O269" s="174"/>
      <c r="P269" s="174"/>
      <c r="Q269" s="174"/>
      <c r="R269" s="174"/>
      <c r="S269" s="174">
        <v>62600</v>
      </c>
      <c r="T269" s="174">
        <v>1750</v>
      </c>
      <c r="U269" s="174">
        <v>8640</v>
      </c>
      <c r="V269" s="174">
        <v>8450</v>
      </c>
      <c r="W269" s="174"/>
      <c r="X269" s="174"/>
      <c r="Y269" s="174"/>
      <c r="Z269" s="174"/>
      <c r="AA269" s="174"/>
      <c r="AB269" s="174"/>
      <c r="AC269" s="174"/>
      <c r="AD269" s="174"/>
      <c r="AE269" s="174"/>
      <c r="AF269" s="174"/>
      <c r="AG269" s="174"/>
      <c r="AH269" s="174"/>
      <c r="AI269" s="174"/>
      <c r="AJ269" s="174"/>
      <c r="AK269" s="174">
        <v>38380</v>
      </c>
      <c r="AL269" s="174">
        <v>2487498</v>
      </c>
      <c r="AM269" s="174"/>
      <c r="AN269" s="174"/>
      <c r="AO269" s="174"/>
      <c r="AP269" s="174">
        <v>365000</v>
      </c>
      <c r="AQ269" s="174"/>
      <c r="AR269" s="174"/>
      <c r="AS269" s="174"/>
      <c r="AT269" s="174"/>
      <c r="AU269" s="174">
        <v>539500</v>
      </c>
      <c r="AV269" s="174"/>
      <c r="AW269" s="174">
        <v>219180</v>
      </c>
      <c r="AX269" s="174">
        <v>16030</v>
      </c>
      <c r="AY269" s="174"/>
      <c r="AZ269" s="174"/>
      <c r="BA269" s="174"/>
      <c r="BB269" s="174">
        <v>765420</v>
      </c>
      <c r="BC269" s="174"/>
      <c r="BD269" s="174">
        <v>4234411.04</v>
      </c>
      <c r="BE269" s="174"/>
      <c r="BF269" s="174">
        <v>249000</v>
      </c>
      <c r="BG269" s="174"/>
      <c r="BH269" s="174">
        <v>13400</v>
      </c>
      <c r="BI269" s="174"/>
      <c r="BJ269" s="174"/>
      <c r="BK269" s="174"/>
      <c r="BL269" s="174"/>
      <c r="BM269" s="174"/>
      <c r="BN269" s="174">
        <v>944489</v>
      </c>
      <c r="BO269" s="174">
        <v>734307</v>
      </c>
      <c r="BP269" s="174">
        <v>1178650.8</v>
      </c>
      <c r="BQ269" s="174">
        <v>426825</v>
      </c>
      <c r="BR269" s="174">
        <v>576880</v>
      </c>
      <c r="BS269" s="176">
        <v>8281200</v>
      </c>
      <c r="BT269" s="176"/>
      <c r="BU269" s="176"/>
      <c r="BV269" s="176">
        <v>805780</v>
      </c>
      <c r="BW269" s="174"/>
      <c r="BX269" s="174"/>
      <c r="BY269" s="174">
        <v>1302750</v>
      </c>
      <c r="BZ269" s="174"/>
      <c r="CA269" s="174"/>
      <c r="CB269" s="176"/>
      <c r="CC269" s="174"/>
      <c r="CD269" s="176">
        <v>18000</v>
      </c>
      <c r="CE269" s="176">
        <v>547780.80000000005</v>
      </c>
      <c r="CF269" s="174"/>
      <c r="CG269" s="174"/>
      <c r="CH269" s="176"/>
      <c r="CI269" s="174"/>
      <c r="CJ269" s="176"/>
      <c r="CK269" s="174">
        <v>1348517.55</v>
      </c>
      <c r="CL269" s="174"/>
      <c r="CM269" s="176"/>
    </row>
    <row r="270" spans="1:91" ht="24.6">
      <c r="A270" s="111">
        <v>29</v>
      </c>
      <c r="B270" s="191" t="s">
        <v>976</v>
      </c>
      <c r="C270" s="131" t="s">
        <v>548</v>
      </c>
      <c r="D270" s="174"/>
      <c r="E270" s="174"/>
      <c r="F270" s="174"/>
      <c r="G270" s="174">
        <v>23790</v>
      </c>
      <c r="H270" s="174"/>
      <c r="I270" s="174"/>
      <c r="J270" s="174"/>
      <c r="K270" s="174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>
        <v>522700</v>
      </c>
      <c r="V270" s="174">
        <v>22680</v>
      </c>
      <c r="W270" s="174"/>
      <c r="X270" s="174"/>
      <c r="Y270" s="174"/>
      <c r="Z270" s="174"/>
      <c r="AA270" s="174"/>
      <c r="AB270" s="174"/>
      <c r="AC270" s="174"/>
      <c r="AD270" s="174"/>
      <c r="AE270" s="174"/>
      <c r="AF270" s="174"/>
      <c r="AG270" s="174"/>
      <c r="AH270" s="174"/>
      <c r="AI270" s="174"/>
      <c r="AJ270" s="174"/>
      <c r="AK270" s="174"/>
      <c r="AL270" s="174"/>
      <c r="AM270" s="174"/>
      <c r="AN270" s="174"/>
      <c r="AO270" s="174"/>
      <c r="AP270" s="174"/>
      <c r="AQ270" s="174"/>
      <c r="AR270" s="174"/>
      <c r="AS270" s="174"/>
      <c r="AT270" s="174"/>
      <c r="AU270" s="174"/>
      <c r="AV270" s="174"/>
      <c r="AW270" s="174"/>
      <c r="AX270" s="174"/>
      <c r="AY270" s="174"/>
      <c r="AZ270" s="174"/>
      <c r="BA270" s="174"/>
      <c r="BB270" s="174"/>
      <c r="BC270" s="174"/>
      <c r="BD270" s="174"/>
      <c r="BE270" s="174">
        <v>410875</v>
      </c>
      <c r="BF270" s="174">
        <v>346120</v>
      </c>
      <c r="BG270" s="174"/>
      <c r="BH270" s="174"/>
      <c r="BI270" s="174"/>
      <c r="BJ270" s="174">
        <v>226280</v>
      </c>
      <c r="BK270" s="174">
        <v>333980</v>
      </c>
      <c r="BL270" s="174">
        <v>535726</v>
      </c>
      <c r="BM270" s="174"/>
      <c r="BN270" s="174"/>
      <c r="BO270" s="174">
        <v>7820</v>
      </c>
      <c r="BP270" s="174"/>
      <c r="BQ270" s="174"/>
      <c r="BR270" s="174">
        <v>102124</v>
      </c>
      <c r="BS270" s="176"/>
      <c r="BT270" s="176"/>
      <c r="BU270" s="176"/>
      <c r="BV270" s="176"/>
      <c r="BW270" s="176">
        <v>251570</v>
      </c>
      <c r="BX270" s="176"/>
      <c r="BY270" s="176"/>
      <c r="BZ270" s="176"/>
      <c r="CA270" s="176"/>
      <c r="CB270" s="176"/>
      <c r="CC270" s="176"/>
      <c r="CD270" s="176"/>
      <c r="CE270" s="176"/>
      <c r="CF270" s="176"/>
      <c r="CG270" s="176"/>
      <c r="CH270" s="176"/>
      <c r="CI270" s="176"/>
      <c r="CJ270" s="176"/>
      <c r="CK270" s="176"/>
      <c r="CL270" s="176">
        <v>353000</v>
      </c>
      <c r="CM270" s="176"/>
    </row>
    <row r="271" spans="1:91" ht="24.6">
      <c r="A271" s="111">
        <v>29</v>
      </c>
      <c r="B271" s="191" t="s">
        <v>977</v>
      </c>
      <c r="C271" s="114" t="s">
        <v>549</v>
      </c>
      <c r="D271" s="174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>
        <v>147600</v>
      </c>
      <c r="O271" s="174"/>
      <c r="P271" s="174"/>
      <c r="Q271" s="174"/>
      <c r="R271" s="174"/>
      <c r="S271" s="174"/>
      <c r="T271" s="174"/>
      <c r="U271" s="174"/>
      <c r="V271" s="174"/>
      <c r="W271" s="174"/>
      <c r="X271" s="174"/>
      <c r="Y271" s="174"/>
      <c r="Z271" s="174"/>
      <c r="AA271" s="174"/>
      <c r="AB271" s="174"/>
      <c r="AC271" s="174"/>
      <c r="AD271" s="174"/>
      <c r="AE271" s="174"/>
      <c r="AF271" s="174"/>
      <c r="AG271" s="174"/>
      <c r="AH271" s="174"/>
      <c r="AI271" s="174"/>
      <c r="AJ271" s="174"/>
      <c r="AK271" s="174"/>
      <c r="AL271" s="174"/>
      <c r="AM271" s="174"/>
      <c r="AN271" s="174"/>
      <c r="AO271" s="174"/>
      <c r="AP271" s="174"/>
      <c r="AQ271" s="174"/>
      <c r="AR271" s="174"/>
      <c r="AS271" s="174"/>
      <c r="AT271" s="174"/>
      <c r="AU271" s="174"/>
      <c r="AV271" s="174"/>
      <c r="AW271" s="174"/>
      <c r="AX271" s="174"/>
      <c r="AY271" s="174"/>
      <c r="AZ271" s="174"/>
      <c r="BA271" s="174"/>
      <c r="BB271" s="174"/>
      <c r="BC271" s="174"/>
      <c r="BD271" s="174"/>
      <c r="BE271" s="174"/>
      <c r="BF271" s="174"/>
      <c r="BG271" s="174"/>
      <c r="BH271" s="174"/>
      <c r="BI271" s="174"/>
      <c r="BJ271" s="174"/>
      <c r="BK271" s="174"/>
      <c r="BL271" s="174"/>
      <c r="BM271" s="174"/>
      <c r="BN271" s="174"/>
      <c r="BO271" s="174"/>
      <c r="BP271" s="174"/>
      <c r="BQ271" s="174"/>
      <c r="BR271" s="174"/>
      <c r="BS271" s="176"/>
      <c r="BT271" s="176"/>
      <c r="BU271" s="176"/>
      <c r="BV271" s="176"/>
      <c r="BW271" s="176"/>
      <c r="BX271" s="176"/>
      <c r="BY271" s="176"/>
      <c r="BZ271" s="176"/>
      <c r="CA271" s="176"/>
      <c r="CB271" s="176"/>
      <c r="CC271" s="176"/>
      <c r="CD271" s="176"/>
      <c r="CE271" s="176"/>
      <c r="CF271" s="176"/>
      <c r="CG271" s="176"/>
      <c r="CH271" s="176"/>
      <c r="CI271" s="176"/>
      <c r="CJ271" s="176"/>
      <c r="CK271" s="176"/>
      <c r="CL271" s="176"/>
      <c r="CM271" s="176"/>
    </row>
    <row r="272" spans="1:91" ht="24.6">
      <c r="A272" s="111">
        <v>29</v>
      </c>
      <c r="B272" s="191" t="s">
        <v>978</v>
      </c>
      <c r="C272" s="131" t="s">
        <v>550</v>
      </c>
      <c r="D272" s="174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4">
        <v>1157500</v>
      </c>
      <c r="Q272" s="174"/>
      <c r="R272" s="174"/>
      <c r="S272" s="174">
        <v>19520</v>
      </c>
      <c r="T272" s="174"/>
      <c r="U272" s="174"/>
      <c r="V272" s="174"/>
      <c r="W272" s="174"/>
      <c r="X272" s="174">
        <v>2510500</v>
      </c>
      <c r="Y272" s="174">
        <v>150000</v>
      </c>
      <c r="Z272" s="174">
        <v>143672.70000000001</v>
      </c>
      <c r="AA272" s="174"/>
      <c r="AB272" s="174">
        <v>120000</v>
      </c>
      <c r="AC272" s="174"/>
      <c r="AD272" s="174"/>
      <c r="AE272" s="174">
        <v>21000</v>
      </c>
      <c r="AF272" s="174"/>
      <c r="AG272" s="174"/>
      <c r="AH272" s="174"/>
      <c r="AI272" s="174"/>
      <c r="AJ272" s="174">
        <v>180000</v>
      </c>
      <c r="AK272" s="174">
        <v>163000</v>
      </c>
      <c r="AL272" s="174">
        <v>2916900</v>
      </c>
      <c r="AM272" s="174"/>
      <c r="AN272" s="174">
        <v>154080</v>
      </c>
      <c r="AO272" s="174"/>
      <c r="AP272" s="174">
        <v>73000</v>
      </c>
      <c r="AQ272" s="174"/>
      <c r="AR272" s="174"/>
      <c r="AS272" s="174">
        <v>537775</v>
      </c>
      <c r="AT272" s="174"/>
      <c r="AU272" s="174"/>
      <c r="AV272" s="174"/>
      <c r="AW272" s="174"/>
      <c r="AX272" s="174"/>
      <c r="AY272" s="174"/>
      <c r="AZ272" s="174"/>
      <c r="BA272" s="174">
        <v>227696</v>
      </c>
      <c r="BB272" s="174"/>
      <c r="BC272" s="174">
        <v>154080</v>
      </c>
      <c r="BD272" s="174">
        <v>2217000</v>
      </c>
      <c r="BE272" s="174"/>
      <c r="BF272" s="174"/>
      <c r="BG272" s="174"/>
      <c r="BH272" s="174"/>
      <c r="BI272" s="174"/>
      <c r="BJ272" s="174"/>
      <c r="BK272" s="174"/>
      <c r="BL272" s="174"/>
      <c r="BM272" s="174">
        <v>940278</v>
      </c>
      <c r="BN272" s="174">
        <v>113965</v>
      </c>
      <c r="BO272" s="174">
        <v>254050</v>
      </c>
      <c r="BP272" s="174">
        <v>377972</v>
      </c>
      <c r="BQ272" s="174">
        <v>202500</v>
      </c>
      <c r="BR272" s="174">
        <v>97280</v>
      </c>
      <c r="BS272" s="176">
        <v>4920000</v>
      </c>
      <c r="BT272" s="174">
        <v>168000</v>
      </c>
      <c r="BU272" s="176"/>
      <c r="BV272" s="176">
        <v>880000</v>
      </c>
      <c r="BW272" s="174"/>
      <c r="BX272" s="176"/>
      <c r="BY272" s="176">
        <v>973200</v>
      </c>
      <c r="BZ272" s="176"/>
      <c r="CA272" s="176"/>
      <c r="CB272" s="176"/>
      <c r="CC272" s="174"/>
      <c r="CD272" s="176"/>
      <c r="CE272" s="176">
        <v>1081300</v>
      </c>
      <c r="CF272" s="176"/>
      <c r="CG272" s="176"/>
      <c r="CH272" s="176"/>
      <c r="CI272" s="176"/>
      <c r="CJ272" s="176"/>
      <c r="CK272" s="176"/>
      <c r="CL272" s="176"/>
      <c r="CM272" s="174"/>
    </row>
    <row r="273" spans="1:91" ht="24.6">
      <c r="A273" s="111">
        <v>29</v>
      </c>
      <c r="B273" s="191" t="s">
        <v>979</v>
      </c>
      <c r="C273" s="131" t="s">
        <v>551</v>
      </c>
      <c r="D273" s="174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  <c r="V273" s="174"/>
      <c r="W273" s="174"/>
      <c r="X273" s="174"/>
      <c r="Y273" s="174"/>
      <c r="Z273" s="174"/>
      <c r="AA273" s="174"/>
      <c r="AB273" s="174"/>
      <c r="AC273" s="174"/>
      <c r="AD273" s="174"/>
      <c r="AE273" s="174"/>
      <c r="AF273" s="174"/>
      <c r="AG273" s="174">
        <v>302958</v>
      </c>
      <c r="AH273" s="174"/>
      <c r="AI273" s="174"/>
      <c r="AJ273" s="174"/>
      <c r="AK273" s="174"/>
      <c r="AL273" s="174">
        <v>2869465.48</v>
      </c>
      <c r="AM273" s="174"/>
      <c r="AN273" s="174"/>
      <c r="AO273" s="174"/>
      <c r="AP273" s="174"/>
      <c r="AQ273" s="174"/>
      <c r="AR273" s="174"/>
      <c r="AS273" s="174"/>
      <c r="AT273" s="174"/>
      <c r="AU273" s="174"/>
      <c r="AV273" s="174"/>
      <c r="AW273" s="174"/>
      <c r="AX273" s="174"/>
      <c r="AY273" s="174"/>
      <c r="AZ273" s="174"/>
      <c r="BA273" s="174"/>
      <c r="BB273" s="174"/>
      <c r="BC273" s="174"/>
      <c r="BD273" s="174">
        <v>2973129.08</v>
      </c>
      <c r="BE273" s="174"/>
      <c r="BF273" s="174"/>
      <c r="BG273" s="174"/>
      <c r="BH273" s="174"/>
      <c r="BI273" s="174"/>
      <c r="BJ273" s="174"/>
      <c r="BK273" s="174"/>
      <c r="BL273" s="174"/>
      <c r="BM273" s="174"/>
      <c r="BN273" s="174"/>
      <c r="BO273" s="174"/>
      <c r="BP273" s="174">
        <v>600810</v>
      </c>
      <c r="BQ273" s="174"/>
      <c r="BR273" s="174"/>
      <c r="BS273" s="174">
        <v>2796260.65</v>
      </c>
      <c r="BT273" s="176"/>
      <c r="BU273" s="174"/>
      <c r="BV273" s="174"/>
      <c r="BW273" s="174"/>
      <c r="BX273" s="174"/>
      <c r="BY273" s="174"/>
      <c r="BZ273" s="174"/>
      <c r="CA273" s="174"/>
      <c r="CB273" s="174"/>
      <c r="CC273" s="176"/>
      <c r="CD273" s="174"/>
      <c r="CE273" s="176"/>
      <c r="CF273" s="176"/>
      <c r="CG273" s="174"/>
      <c r="CH273" s="174"/>
      <c r="CI273" s="174"/>
      <c r="CJ273" s="174"/>
      <c r="CK273" s="176"/>
      <c r="CL273" s="174"/>
      <c r="CM273" s="174"/>
    </row>
    <row r="274" spans="1:91" ht="24.6">
      <c r="A274" s="111">
        <v>29</v>
      </c>
      <c r="B274" s="191" t="s">
        <v>980</v>
      </c>
      <c r="C274" s="131" t="s">
        <v>552</v>
      </c>
      <c r="D274" s="174">
        <v>849562.25</v>
      </c>
      <c r="E274" s="174">
        <v>129850.7</v>
      </c>
      <c r="F274" s="174">
        <v>90546</v>
      </c>
      <c r="G274" s="174">
        <v>153148</v>
      </c>
      <c r="H274" s="174">
        <v>56032</v>
      </c>
      <c r="I274" s="174"/>
      <c r="J274" s="174">
        <v>119784</v>
      </c>
      <c r="K274" s="174">
        <v>159388</v>
      </c>
      <c r="L274" s="174">
        <v>76368</v>
      </c>
      <c r="M274" s="174">
        <v>116758.39999999999</v>
      </c>
      <c r="N274" s="174">
        <v>256529.56</v>
      </c>
      <c r="O274" s="174">
        <v>32067.9</v>
      </c>
      <c r="P274" s="174">
        <v>609402.19999999995</v>
      </c>
      <c r="Q274" s="174">
        <v>87638.52</v>
      </c>
      <c r="R274" s="174">
        <v>104109</v>
      </c>
      <c r="S274" s="174">
        <v>273532.74</v>
      </c>
      <c r="T274" s="174">
        <v>98979.7</v>
      </c>
      <c r="U274" s="174">
        <v>59004.480000000003</v>
      </c>
      <c r="V274" s="174">
        <v>62658.96</v>
      </c>
      <c r="W274" s="174">
        <v>24156.7</v>
      </c>
      <c r="X274" s="174">
        <v>797228.49</v>
      </c>
      <c r="Y274" s="174">
        <v>58347</v>
      </c>
      <c r="Z274" s="174">
        <v>121427.68</v>
      </c>
      <c r="AA274" s="174">
        <v>146876</v>
      </c>
      <c r="AB274" s="174">
        <v>47736</v>
      </c>
      <c r="AC274" s="174">
        <v>40816</v>
      </c>
      <c r="AD274" s="174">
        <v>59908</v>
      </c>
      <c r="AE274" s="174">
        <v>229322.06</v>
      </c>
      <c r="AF274" s="174">
        <v>41442</v>
      </c>
      <c r="AG274" s="174">
        <v>131552</v>
      </c>
      <c r="AH274" s="174">
        <v>60976.800000000003</v>
      </c>
      <c r="AI274" s="174">
        <v>225736.54</v>
      </c>
      <c r="AJ274" s="174">
        <v>78313.440000000002</v>
      </c>
      <c r="AK274" s="174">
        <v>54324.5</v>
      </c>
      <c r="AL274" s="174">
        <v>346932.5</v>
      </c>
      <c r="AM274" s="174">
        <v>81651</v>
      </c>
      <c r="AN274" s="174">
        <v>69473.36</v>
      </c>
      <c r="AO274" s="174">
        <v>110334.8</v>
      </c>
      <c r="AP274" s="174">
        <v>180208.3</v>
      </c>
      <c r="AQ274" s="174">
        <v>79466.22</v>
      </c>
      <c r="AR274" s="174">
        <v>19175.43</v>
      </c>
      <c r="AS274" s="174">
        <v>668106</v>
      </c>
      <c r="AT274" s="174">
        <v>68220</v>
      </c>
      <c r="AU274" s="174">
        <v>25355.5</v>
      </c>
      <c r="AV274" s="174">
        <v>130345</v>
      </c>
      <c r="AW274" s="174">
        <v>51471</v>
      </c>
      <c r="AX274" s="174">
        <v>48434</v>
      </c>
      <c r="AY274" s="174">
        <v>114142</v>
      </c>
      <c r="AZ274" s="174">
        <v>57768</v>
      </c>
      <c r="BA274" s="174">
        <v>49105</v>
      </c>
      <c r="BB274" s="174">
        <v>447931.4</v>
      </c>
      <c r="BC274" s="174">
        <v>52143.5</v>
      </c>
      <c r="BD274" s="174">
        <v>1033862.66</v>
      </c>
      <c r="BE274" s="174">
        <v>194062.4</v>
      </c>
      <c r="BF274" s="174">
        <v>56389.58</v>
      </c>
      <c r="BG274" s="174">
        <v>104518.44</v>
      </c>
      <c r="BH274" s="174">
        <v>1002419.4</v>
      </c>
      <c r="BI274" s="174">
        <v>44697.84</v>
      </c>
      <c r="BJ274" s="174"/>
      <c r="BK274" s="174">
        <v>99898.8</v>
      </c>
      <c r="BL274" s="174">
        <v>94295.74</v>
      </c>
      <c r="BM274" s="174">
        <v>475289.1</v>
      </c>
      <c r="BN274" s="174">
        <v>141064.72</v>
      </c>
      <c r="BO274" s="174">
        <v>162976.5</v>
      </c>
      <c r="BP274" s="174">
        <v>180619.93</v>
      </c>
      <c r="BQ274" s="174">
        <v>116244.15</v>
      </c>
      <c r="BR274" s="174">
        <v>111528</v>
      </c>
      <c r="BS274" s="174">
        <v>4145016.25</v>
      </c>
      <c r="BT274" s="176">
        <v>120808</v>
      </c>
      <c r="BU274" s="176">
        <v>9000</v>
      </c>
      <c r="BV274" s="176">
        <v>261103</v>
      </c>
      <c r="BW274" s="174">
        <v>5115</v>
      </c>
      <c r="BX274" s="176">
        <v>55627</v>
      </c>
      <c r="BY274" s="176">
        <v>12600</v>
      </c>
      <c r="BZ274" s="176">
        <v>41999</v>
      </c>
      <c r="CA274" s="176">
        <v>79020</v>
      </c>
      <c r="CB274" s="176">
        <v>59878</v>
      </c>
      <c r="CC274" s="176">
        <v>114055.5</v>
      </c>
      <c r="CD274" s="176">
        <v>235479.1</v>
      </c>
      <c r="CE274" s="176">
        <v>120288</v>
      </c>
      <c r="CF274" s="176">
        <v>259662</v>
      </c>
      <c r="CG274" s="176">
        <v>38701</v>
      </c>
      <c r="CH274" s="176">
        <v>33865</v>
      </c>
      <c r="CI274" s="174">
        <v>32552</v>
      </c>
      <c r="CJ274" s="176">
        <v>76751</v>
      </c>
      <c r="CK274" s="176">
        <v>108431</v>
      </c>
      <c r="CL274" s="176">
        <v>41390</v>
      </c>
      <c r="CM274" s="176">
        <v>68991</v>
      </c>
    </row>
    <row r="275" spans="1:91" ht="24.6">
      <c r="A275" s="111">
        <v>29</v>
      </c>
      <c r="B275" s="191" t="s">
        <v>981</v>
      </c>
      <c r="C275" s="131" t="s">
        <v>553</v>
      </c>
      <c r="D275" s="174">
        <v>784655</v>
      </c>
      <c r="E275" s="174"/>
      <c r="F275" s="174">
        <v>148363.16</v>
      </c>
      <c r="G275" s="174"/>
      <c r="H275" s="174"/>
      <c r="I275" s="174">
        <v>60000</v>
      </c>
      <c r="J275" s="174"/>
      <c r="K275" s="174">
        <v>17448695.879999999</v>
      </c>
      <c r="L275" s="174">
        <v>231887.1</v>
      </c>
      <c r="M275" s="174">
        <v>2917271.8</v>
      </c>
      <c r="N275" s="174">
        <v>329000</v>
      </c>
      <c r="O275" s="174"/>
      <c r="P275" s="174">
        <v>7469880</v>
      </c>
      <c r="Q275" s="174"/>
      <c r="R275" s="174">
        <v>3626000</v>
      </c>
      <c r="S275" s="174"/>
      <c r="T275" s="174"/>
      <c r="U275" s="174"/>
      <c r="V275" s="174"/>
      <c r="W275" s="174"/>
      <c r="X275" s="174">
        <v>2957820</v>
      </c>
      <c r="Y275" s="174">
        <v>11340</v>
      </c>
      <c r="Z275" s="174">
        <v>68040</v>
      </c>
      <c r="AA275" s="174"/>
      <c r="AB275" s="174"/>
      <c r="AC275" s="174"/>
      <c r="AD275" s="174"/>
      <c r="AE275" s="174">
        <v>2633000</v>
      </c>
      <c r="AF275" s="174"/>
      <c r="AG275" s="174">
        <v>10060</v>
      </c>
      <c r="AH275" s="174"/>
      <c r="AI275" s="174">
        <v>8484750</v>
      </c>
      <c r="AJ275" s="174"/>
      <c r="AK275" s="174">
        <v>6411900</v>
      </c>
      <c r="AL275" s="174">
        <v>47736692.600000001</v>
      </c>
      <c r="AM275" s="174"/>
      <c r="AN275" s="174">
        <v>31760</v>
      </c>
      <c r="AO275" s="174">
        <v>11753200</v>
      </c>
      <c r="AP275" s="174"/>
      <c r="AQ275" s="174"/>
      <c r="AR275" s="174"/>
      <c r="AS275" s="174">
        <v>11289458</v>
      </c>
      <c r="AT275" s="174"/>
      <c r="AU275" s="174">
        <v>240000</v>
      </c>
      <c r="AV275" s="174">
        <v>8859200</v>
      </c>
      <c r="AW275" s="174"/>
      <c r="AX275" s="174"/>
      <c r="AY275" s="174">
        <v>10516690</v>
      </c>
      <c r="AZ275" s="174"/>
      <c r="BA275" s="174">
        <v>249600</v>
      </c>
      <c r="BB275" s="174">
        <v>16013970</v>
      </c>
      <c r="BC275" s="174"/>
      <c r="BD275" s="174">
        <v>560040</v>
      </c>
      <c r="BE275" s="174"/>
      <c r="BF275" s="174"/>
      <c r="BG275" s="174"/>
      <c r="BH275" s="174">
        <v>81459</v>
      </c>
      <c r="BI275" s="174">
        <v>90400</v>
      </c>
      <c r="BJ275" s="174"/>
      <c r="BK275" s="174"/>
      <c r="BL275" s="174"/>
      <c r="BM275" s="174">
        <v>5558833.3200000003</v>
      </c>
      <c r="BN275" s="174"/>
      <c r="BO275" s="174"/>
      <c r="BP275" s="174"/>
      <c r="BQ275" s="174"/>
      <c r="BR275" s="174"/>
      <c r="BS275" s="174">
        <v>21892429</v>
      </c>
      <c r="BT275" s="174">
        <v>6680150</v>
      </c>
      <c r="BU275" s="174">
        <v>504000</v>
      </c>
      <c r="BV275" s="174">
        <v>14917140</v>
      </c>
      <c r="BW275" s="174"/>
      <c r="BX275" s="174"/>
      <c r="BY275" s="174">
        <v>4067300</v>
      </c>
      <c r="BZ275" s="174"/>
      <c r="CA275" s="174"/>
      <c r="CB275" s="174"/>
      <c r="CC275" s="174"/>
      <c r="CD275" s="174">
        <v>4590200</v>
      </c>
      <c r="CE275" s="174"/>
      <c r="CF275" s="174">
        <v>5111400</v>
      </c>
      <c r="CG275" s="174">
        <v>1247492</v>
      </c>
      <c r="CH275" s="174"/>
      <c r="CI275" s="174"/>
      <c r="CJ275" s="174"/>
      <c r="CK275" s="174">
        <v>6727500</v>
      </c>
      <c r="CL275" s="174"/>
      <c r="CM275" s="174"/>
    </row>
    <row r="276" spans="1:91" ht="24.6">
      <c r="A276" s="111">
        <v>29</v>
      </c>
      <c r="B276" s="191" t="s">
        <v>982</v>
      </c>
      <c r="C276" s="131" t="s">
        <v>554</v>
      </c>
      <c r="D276" s="174">
        <v>1027998.1</v>
      </c>
      <c r="E276" s="174">
        <v>2427356.89</v>
      </c>
      <c r="F276" s="174">
        <v>445864</v>
      </c>
      <c r="G276" s="174">
        <v>710331.35</v>
      </c>
      <c r="H276" s="174">
        <v>721623.5</v>
      </c>
      <c r="I276" s="174">
        <v>1965806.4</v>
      </c>
      <c r="J276" s="174">
        <v>1259712.04</v>
      </c>
      <c r="K276" s="174">
        <v>2919656.65</v>
      </c>
      <c r="L276" s="174">
        <v>2721417</v>
      </c>
      <c r="M276" s="174">
        <v>4114269.72</v>
      </c>
      <c r="N276" s="174">
        <v>1005951</v>
      </c>
      <c r="O276" s="174">
        <v>624490.78</v>
      </c>
      <c r="P276" s="174">
        <v>11525135.630000001</v>
      </c>
      <c r="Q276" s="174">
        <v>707572.35</v>
      </c>
      <c r="R276" s="174">
        <v>703170.29</v>
      </c>
      <c r="S276" s="174">
        <v>3200778.39</v>
      </c>
      <c r="T276" s="174">
        <v>1951386.83</v>
      </c>
      <c r="U276" s="174">
        <v>948359.16</v>
      </c>
      <c r="V276" s="174">
        <v>771481.45</v>
      </c>
      <c r="W276" s="174">
        <v>599201.48</v>
      </c>
      <c r="X276" s="174">
        <v>1381656.2</v>
      </c>
      <c r="Y276" s="174">
        <v>503696.7</v>
      </c>
      <c r="Z276" s="174">
        <v>577652.80000000005</v>
      </c>
      <c r="AA276" s="174">
        <v>4165837.71</v>
      </c>
      <c r="AB276" s="174">
        <v>82520</v>
      </c>
      <c r="AC276" s="174">
        <v>215236.2</v>
      </c>
      <c r="AD276" s="174">
        <v>994132.69</v>
      </c>
      <c r="AE276" s="174">
        <v>1085550.22</v>
      </c>
      <c r="AF276" s="174">
        <v>92826</v>
      </c>
      <c r="AG276" s="174">
        <v>1631103.4</v>
      </c>
      <c r="AH276" s="174">
        <v>662173</v>
      </c>
      <c r="AI276" s="174">
        <v>674105</v>
      </c>
      <c r="AJ276" s="174">
        <v>1227526.5</v>
      </c>
      <c r="AK276" s="174">
        <v>1521050.75</v>
      </c>
      <c r="AL276" s="174">
        <v>9250452.6899999995</v>
      </c>
      <c r="AM276" s="174">
        <v>837530</v>
      </c>
      <c r="AN276" s="174">
        <v>397807</v>
      </c>
      <c r="AO276" s="174">
        <v>3359186.75</v>
      </c>
      <c r="AP276" s="174">
        <v>1174048</v>
      </c>
      <c r="AQ276" s="174">
        <v>1716118.01</v>
      </c>
      <c r="AR276" s="174">
        <v>303691.14</v>
      </c>
      <c r="AS276" s="174">
        <v>16263976.58</v>
      </c>
      <c r="AT276" s="174">
        <v>345653</v>
      </c>
      <c r="AU276" s="174">
        <v>1363456.24</v>
      </c>
      <c r="AV276" s="174">
        <v>1822350.5</v>
      </c>
      <c r="AW276" s="174">
        <v>1355136.79</v>
      </c>
      <c r="AX276" s="174">
        <v>204461.3</v>
      </c>
      <c r="AY276" s="174">
        <v>593262.1</v>
      </c>
      <c r="AZ276" s="174">
        <v>1349239.61</v>
      </c>
      <c r="BA276" s="174">
        <v>485606.05</v>
      </c>
      <c r="BB276" s="174">
        <v>5203638.3899999997</v>
      </c>
      <c r="BC276" s="174">
        <v>1011971.62</v>
      </c>
      <c r="BD276" s="174">
        <v>7967882.6299999999</v>
      </c>
      <c r="BE276" s="174">
        <v>960353.56</v>
      </c>
      <c r="BF276" s="174">
        <v>623220.6</v>
      </c>
      <c r="BG276" s="174">
        <v>1092151</v>
      </c>
      <c r="BH276" s="174">
        <v>13230355.109999999</v>
      </c>
      <c r="BI276" s="174">
        <v>537328.42000000004</v>
      </c>
      <c r="BJ276" s="174">
        <v>855503.06</v>
      </c>
      <c r="BK276" s="174">
        <v>436777.77</v>
      </c>
      <c r="BL276" s="174">
        <v>1434520</v>
      </c>
      <c r="BM276" s="174">
        <v>2433486.59</v>
      </c>
      <c r="BN276" s="174">
        <v>1027228.15</v>
      </c>
      <c r="BO276" s="174">
        <v>2864797.18</v>
      </c>
      <c r="BP276" s="174">
        <v>932727.94</v>
      </c>
      <c r="BQ276" s="174">
        <v>927656.21</v>
      </c>
      <c r="BR276" s="174">
        <v>1217918.3400000001</v>
      </c>
      <c r="BS276" s="176">
        <v>20662094.609999999</v>
      </c>
      <c r="BT276" s="176">
        <v>562911.28</v>
      </c>
      <c r="BU276" s="174">
        <v>264303</v>
      </c>
      <c r="BV276" s="176">
        <v>1019555.44</v>
      </c>
      <c r="BW276" s="174">
        <v>926245</v>
      </c>
      <c r="BX276" s="174">
        <v>2730226</v>
      </c>
      <c r="BY276" s="176">
        <v>1228175.45</v>
      </c>
      <c r="BZ276" s="176">
        <v>257915</v>
      </c>
      <c r="CA276" s="176">
        <v>782357.86</v>
      </c>
      <c r="CB276" s="176">
        <v>897709.08</v>
      </c>
      <c r="CC276" s="176">
        <v>10590571.25</v>
      </c>
      <c r="CD276" s="176">
        <v>681619.36</v>
      </c>
      <c r="CE276" s="176">
        <v>734654.11</v>
      </c>
      <c r="CF276" s="176">
        <v>698337.6</v>
      </c>
      <c r="CG276" s="176">
        <v>403805.21</v>
      </c>
      <c r="CH276" s="176">
        <v>844978.4</v>
      </c>
      <c r="CI276" s="174">
        <v>367762.66</v>
      </c>
      <c r="CJ276" s="176">
        <v>725089.03</v>
      </c>
      <c r="CK276" s="176">
        <v>5358266.84</v>
      </c>
      <c r="CL276" s="174">
        <v>252969.07</v>
      </c>
      <c r="CM276" s="176">
        <v>1441937.92</v>
      </c>
    </row>
    <row r="277" spans="1:91" ht="24.6">
      <c r="A277" s="111">
        <v>30</v>
      </c>
      <c r="B277" s="191" t="s">
        <v>983</v>
      </c>
      <c r="C277" s="131" t="s">
        <v>555</v>
      </c>
      <c r="D277" s="174">
        <v>8272869.2000000002</v>
      </c>
      <c r="E277" s="174">
        <v>1119750</v>
      </c>
      <c r="F277" s="174">
        <v>566045</v>
      </c>
      <c r="G277" s="174">
        <v>501943</v>
      </c>
      <c r="H277" s="174">
        <v>158915</v>
      </c>
      <c r="I277" s="174">
        <v>695918</v>
      </c>
      <c r="J277" s="174">
        <v>1126894</v>
      </c>
      <c r="K277" s="174">
        <v>2195963</v>
      </c>
      <c r="L277" s="174">
        <v>505800</v>
      </c>
      <c r="M277" s="174">
        <v>733614</v>
      </c>
      <c r="N277" s="174">
        <v>1642062</v>
      </c>
      <c r="O277" s="174">
        <v>219821</v>
      </c>
      <c r="P277" s="174">
        <v>6099370</v>
      </c>
      <c r="Q277" s="174">
        <v>820780</v>
      </c>
      <c r="R277" s="174">
        <v>1132134</v>
      </c>
      <c r="S277" s="174">
        <v>5988908.5</v>
      </c>
      <c r="T277" s="174">
        <v>1101026.8700000001</v>
      </c>
      <c r="U277" s="174">
        <v>1059175</v>
      </c>
      <c r="V277" s="174">
        <v>826535</v>
      </c>
      <c r="W277" s="174">
        <v>262899</v>
      </c>
      <c r="X277" s="174">
        <v>9800929.5999999996</v>
      </c>
      <c r="Y277" s="174">
        <v>631692.5</v>
      </c>
      <c r="Z277" s="174">
        <v>2542161.5</v>
      </c>
      <c r="AA277" s="174">
        <v>1123588</v>
      </c>
      <c r="AB277" s="174">
        <v>125481</v>
      </c>
      <c r="AC277" s="174">
        <v>336975</v>
      </c>
      <c r="AD277" s="174">
        <v>161440</v>
      </c>
      <c r="AE277" s="174">
        <v>8052937.4500000002</v>
      </c>
      <c r="AF277" s="174">
        <v>721907.5</v>
      </c>
      <c r="AG277" s="174">
        <v>487603.20000000001</v>
      </c>
      <c r="AH277" s="174">
        <v>412204</v>
      </c>
      <c r="AI277" s="174">
        <v>1136578.1599999999</v>
      </c>
      <c r="AJ277" s="174">
        <v>644757.4</v>
      </c>
      <c r="AK277" s="174">
        <v>277858.05</v>
      </c>
      <c r="AL277" s="174">
        <v>13781330</v>
      </c>
      <c r="AM277" s="174">
        <v>987303.1</v>
      </c>
      <c r="AN277" s="174">
        <v>477355</v>
      </c>
      <c r="AO277" s="174">
        <v>2953942.4</v>
      </c>
      <c r="AP277" s="174">
        <v>1458545</v>
      </c>
      <c r="AQ277" s="174">
        <v>881700</v>
      </c>
      <c r="AR277" s="174">
        <v>319889.5</v>
      </c>
      <c r="AS277" s="174">
        <v>2491245</v>
      </c>
      <c r="AT277" s="174">
        <v>3196940.5</v>
      </c>
      <c r="AU277" s="174">
        <v>5699902.5</v>
      </c>
      <c r="AV277" s="174">
        <v>1582168.9</v>
      </c>
      <c r="AW277" s="174">
        <v>525423.03</v>
      </c>
      <c r="AX277" s="174">
        <v>154260</v>
      </c>
      <c r="AY277" s="174">
        <v>741070.5</v>
      </c>
      <c r="AZ277" s="174">
        <v>422615</v>
      </c>
      <c r="BA277" s="174">
        <v>324095</v>
      </c>
      <c r="BB277" s="174">
        <v>8554918.8699999992</v>
      </c>
      <c r="BC277" s="174">
        <v>405126.9</v>
      </c>
      <c r="BD277" s="174">
        <v>8277983.5999999996</v>
      </c>
      <c r="BE277" s="174">
        <v>3124838</v>
      </c>
      <c r="BF277" s="174">
        <v>786762</v>
      </c>
      <c r="BG277" s="174">
        <v>129756.5</v>
      </c>
      <c r="BH277" s="174">
        <v>3501740.2</v>
      </c>
      <c r="BI277" s="174">
        <v>485456</v>
      </c>
      <c r="BJ277" s="174">
        <v>391308.5</v>
      </c>
      <c r="BK277" s="174">
        <v>460065</v>
      </c>
      <c r="BL277" s="174">
        <v>616345</v>
      </c>
      <c r="BM277" s="174">
        <v>21420333.699999999</v>
      </c>
      <c r="BN277" s="174">
        <v>1982276.7</v>
      </c>
      <c r="BO277" s="174">
        <v>1312823</v>
      </c>
      <c r="BP277" s="174">
        <v>2859619.9</v>
      </c>
      <c r="BQ277" s="174">
        <v>613871</v>
      </c>
      <c r="BR277" s="174">
        <v>658336.30000000005</v>
      </c>
      <c r="BS277" s="176">
        <v>51490683.939999998</v>
      </c>
      <c r="BT277" s="174">
        <v>672482.9</v>
      </c>
      <c r="BU277" s="174">
        <v>592215</v>
      </c>
      <c r="BV277" s="174">
        <v>10620358.4</v>
      </c>
      <c r="BW277" s="174">
        <v>322458</v>
      </c>
      <c r="BX277" s="174">
        <v>234960</v>
      </c>
      <c r="BY277" s="174">
        <v>1636303</v>
      </c>
      <c r="BZ277" s="174">
        <v>593085</v>
      </c>
      <c r="CA277" s="174">
        <v>299321</v>
      </c>
      <c r="CB277" s="174">
        <v>897520</v>
      </c>
      <c r="CC277" s="174">
        <v>1042320.25</v>
      </c>
      <c r="CD277" s="174">
        <v>4931739.5</v>
      </c>
      <c r="CE277" s="174">
        <v>465799</v>
      </c>
      <c r="CF277" s="174">
        <v>3851217.94</v>
      </c>
      <c r="CG277" s="174">
        <v>280670</v>
      </c>
      <c r="CH277" s="176">
        <v>113225</v>
      </c>
      <c r="CI277" s="174">
        <v>71520</v>
      </c>
      <c r="CJ277" s="174">
        <v>319951.59999999998</v>
      </c>
      <c r="CK277" s="174">
        <v>1979309</v>
      </c>
      <c r="CL277" s="174">
        <v>227042.18</v>
      </c>
      <c r="CM277" s="174">
        <v>268862</v>
      </c>
    </row>
    <row r="278" spans="1:91" ht="24.6">
      <c r="A278" s="111">
        <v>30</v>
      </c>
      <c r="B278" s="191" t="s">
        <v>984</v>
      </c>
      <c r="C278" s="131" t="s">
        <v>556</v>
      </c>
      <c r="D278" s="174">
        <v>16707450</v>
      </c>
      <c r="E278" s="174"/>
      <c r="F278" s="174">
        <v>2275000</v>
      </c>
      <c r="G278" s="174">
        <v>361700</v>
      </c>
      <c r="H278" s="174">
        <v>297300</v>
      </c>
      <c r="I278" s="174">
        <v>422570</v>
      </c>
      <c r="J278" s="174">
        <v>107850</v>
      </c>
      <c r="K278" s="174">
        <v>2714650</v>
      </c>
      <c r="L278" s="174">
        <v>543100</v>
      </c>
      <c r="M278" s="174">
        <v>1146360</v>
      </c>
      <c r="N278" s="174">
        <v>4716326</v>
      </c>
      <c r="O278" s="174">
        <v>222310</v>
      </c>
      <c r="P278" s="174">
        <v>12653639</v>
      </c>
      <c r="Q278" s="174">
        <v>1017840</v>
      </c>
      <c r="R278" s="174">
        <v>1618115</v>
      </c>
      <c r="S278" s="174">
        <v>1413060</v>
      </c>
      <c r="T278" s="174">
        <v>488685</v>
      </c>
      <c r="U278" s="174">
        <v>702210</v>
      </c>
      <c r="V278" s="174">
        <v>251870</v>
      </c>
      <c r="W278" s="174">
        <v>261410</v>
      </c>
      <c r="X278" s="174">
        <v>26968551</v>
      </c>
      <c r="Y278" s="174"/>
      <c r="Z278" s="174">
        <v>1904150</v>
      </c>
      <c r="AA278" s="174">
        <v>82680</v>
      </c>
      <c r="AB278" s="174"/>
      <c r="AC278" s="174"/>
      <c r="AD278" s="174">
        <v>80000</v>
      </c>
      <c r="AE278" s="174">
        <v>2342630</v>
      </c>
      <c r="AF278" s="174"/>
      <c r="AG278" s="174"/>
      <c r="AH278" s="174"/>
      <c r="AI278" s="174">
        <v>2493350</v>
      </c>
      <c r="AJ278" s="174"/>
      <c r="AK278" s="174">
        <v>1416800</v>
      </c>
      <c r="AL278" s="174">
        <v>29532051.68</v>
      </c>
      <c r="AM278" s="174"/>
      <c r="AN278" s="174"/>
      <c r="AO278" s="174"/>
      <c r="AP278" s="174">
        <v>4454125</v>
      </c>
      <c r="AQ278" s="174"/>
      <c r="AR278" s="174"/>
      <c r="AS278" s="174">
        <v>33293580</v>
      </c>
      <c r="AT278" s="174"/>
      <c r="AU278" s="174"/>
      <c r="AV278" s="174"/>
      <c r="AW278" s="174">
        <v>95130</v>
      </c>
      <c r="AX278" s="174"/>
      <c r="AY278" s="174"/>
      <c r="AZ278" s="174">
        <v>89160</v>
      </c>
      <c r="BA278" s="174"/>
      <c r="BB278" s="174">
        <v>4928900</v>
      </c>
      <c r="BC278" s="174"/>
      <c r="BD278" s="174">
        <v>13533634.25</v>
      </c>
      <c r="BE278" s="174">
        <v>3073550</v>
      </c>
      <c r="BF278" s="174">
        <v>153450</v>
      </c>
      <c r="BG278" s="174">
        <v>143950</v>
      </c>
      <c r="BH278" s="174">
        <v>5875800</v>
      </c>
      <c r="BI278" s="174"/>
      <c r="BJ278" s="174">
        <v>249700</v>
      </c>
      <c r="BK278" s="174">
        <v>189600</v>
      </c>
      <c r="BL278" s="174">
        <v>164400</v>
      </c>
      <c r="BM278" s="174">
        <v>13603824</v>
      </c>
      <c r="BN278" s="174">
        <v>810808</v>
      </c>
      <c r="BO278" s="174">
        <v>121080</v>
      </c>
      <c r="BP278" s="174">
        <v>2334606</v>
      </c>
      <c r="BQ278" s="174">
        <v>23420</v>
      </c>
      <c r="BR278" s="174">
        <v>264940</v>
      </c>
      <c r="BS278" s="174">
        <v>25801647.32</v>
      </c>
      <c r="BT278" s="174"/>
      <c r="BU278" s="174"/>
      <c r="BV278" s="174">
        <v>5500000</v>
      </c>
      <c r="BW278" s="174"/>
      <c r="BX278" s="174"/>
      <c r="BY278" s="174">
        <v>5534250</v>
      </c>
      <c r="BZ278" s="174"/>
      <c r="CA278" s="174"/>
      <c r="CB278" s="174"/>
      <c r="CC278" s="174"/>
      <c r="CD278" s="174">
        <v>3728400</v>
      </c>
      <c r="CE278" s="174">
        <v>80400</v>
      </c>
      <c r="CF278" s="174">
        <v>3117600</v>
      </c>
      <c r="CG278" s="174">
        <v>41500</v>
      </c>
      <c r="CH278" s="174"/>
      <c r="CI278" s="174">
        <v>3000</v>
      </c>
      <c r="CJ278" s="174"/>
      <c r="CK278" s="174">
        <v>7134435</v>
      </c>
      <c r="CL278" s="174"/>
      <c r="CM278" s="174"/>
    </row>
    <row r="279" spans="1:91" ht="24.6">
      <c r="A279" s="111">
        <v>32</v>
      </c>
      <c r="B279" s="191" t="s">
        <v>985</v>
      </c>
      <c r="C279" s="131" t="s">
        <v>557</v>
      </c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>
        <v>288.39</v>
      </c>
      <c r="X279" s="174"/>
      <c r="Y279" s="174"/>
      <c r="Z279" s="174"/>
      <c r="AA279" s="174"/>
      <c r="AB279" s="174"/>
      <c r="AC279" s="174"/>
      <c r="AD279" s="174"/>
      <c r="AE279" s="174"/>
      <c r="AF279" s="174"/>
      <c r="AG279" s="174"/>
      <c r="AH279" s="174"/>
      <c r="AI279" s="174"/>
      <c r="AJ279" s="174"/>
      <c r="AK279" s="174"/>
      <c r="AL279" s="174"/>
      <c r="AM279" s="174"/>
      <c r="AN279" s="174"/>
      <c r="AO279" s="174"/>
      <c r="AP279" s="174"/>
      <c r="AQ279" s="174"/>
      <c r="AR279" s="174"/>
      <c r="AS279" s="174"/>
      <c r="AT279" s="174"/>
      <c r="AU279" s="174"/>
      <c r="AV279" s="174"/>
      <c r="AW279" s="174"/>
      <c r="AX279" s="174"/>
      <c r="AY279" s="174"/>
      <c r="AZ279" s="174"/>
      <c r="BA279" s="174"/>
      <c r="BB279" s="174"/>
      <c r="BC279" s="174"/>
      <c r="BD279" s="174"/>
      <c r="BE279" s="174"/>
      <c r="BF279" s="174"/>
      <c r="BG279" s="174"/>
      <c r="BH279" s="174"/>
      <c r="BI279" s="174"/>
      <c r="BJ279" s="174"/>
      <c r="BK279" s="174"/>
      <c r="BL279" s="174"/>
      <c r="BM279" s="174"/>
      <c r="BN279" s="174"/>
      <c r="BO279" s="174"/>
      <c r="BP279" s="174"/>
      <c r="BQ279" s="174"/>
      <c r="BR279" s="174"/>
      <c r="BS279" s="176"/>
      <c r="BT279" s="174"/>
      <c r="BU279" s="174"/>
      <c r="BV279" s="174"/>
      <c r="BW279" s="174"/>
      <c r="BX279" s="174"/>
      <c r="BY279" s="174"/>
      <c r="BZ279" s="174"/>
      <c r="CA279" s="174"/>
      <c r="CB279" s="174"/>
      <c r="CC279" s="174"/>
      <c r="CD279" s="176"/>
      <c r="CE279" s="174"/>
      <c r="CF279" s="174"/>
      <c r="CG279" s="174"/>
      <c r="CH279" s="174"/>
      <c r="CI279" s="174"/>
      <c r="CJ279" s="174"/>
      <c r="CK279" s="174"/>
      <c r="CL279" s="174"/>
      <c r="CM279" s="174"/>
    </row>
    <row r="280" spans="1:91" ht="24.6">
      <c r="A280" s="111">
        <v>32</v>
      </c>
      <c r="B280" s="191" t="s">
        <v>986</v>
      </c>
      <c r="C280" s="118" t="s">
        <v>558</v>
      </c>
      <c r="D280" s="174">
        <v>339</v>
      </c>
      <c r="E280" s="174">
        <v>81</v>
      </c>
      <c r="F280" s="174">
        <v>69</v>
      </c>
      <c r="G280" s="174">
        <v>57</v>
      </c>
      <c r="H280" s="174">
        <v>45</v>
      </c>
      <c r="I280" s="174">
        <v>314</v>
      </c>
      <c r="J280" s="174">
        <v>75</v>
      </c>
      <c r="K280" s="174">
        <v>307</v>
      </c>
      <c r="L280" s="174">
        <v>45</v>
      </c>
      <c r="M280" s="174">
        <v>189</v>
      </c>
      <c r="N280" s="174">
        <v>99</v>
      </c>
      <c r="O280" s="174">
        <v>62</v>
      </c>
      <c r="P280" s="174">
        <v>139</v>
      </c>
      <c r="Q280" s="174">
        <v>30</v>
      </c>
      <c r="R280" s="174">
        <v>74</v>
      </c>
      <c r="S280" s="174">
        <v>21</v>
      </c>
      <c r="T280" s="174">
        <v>32</v>
      </c>
      <c r="U280" s="174">
        <v>48</v>
      </c>
      <c r="V280" s="174">
        <v>27</v>
      </c>
      <c r="W280" s="174">
        <v>37</v>
      </c>
      <c r="X280" s="174">
        <v>642</v>
      </c>
      <c r="Y280" s="174">
        <v>150</v>
      </c>
      <c r="Z280" s="174">
        <v>30</v>
      </c>
      <c r="AA280" s="174">
        <v>37</v>
      </c>
      <c r="AB280" s="174">
        <v>25</v>
      </c>
      <c r="AC280" s="174">
        <v>54</v>
      </c>
      <c r="AD280" s="174">
        <v>26</v>
      </c>
      <c r="AE280" s="174">
        <v>42</v>
      </c>
      <c r="AF280" s="174">
        <v>47</v>
      </c>
      <c r="AG280" s="174">
        <v>20</v>
      </c>
      <c r="AH280" s="174">
        <v>27</v>
      </c>
      <c r="AI280" s="174">
        <v>78</v>
      </c>
      <c r="AJ280" s="174">
        <v>30</v>
      </c>
      <c r="AK280" s="174">
        <v>42</v>
      </c>
      <c r="AL280" s="174">
        <v>1337</v>
      </c>
      <c r="AM280" s="174">
        <v>75</v>
      </c>
      <c r="AN280" s="174">
        <v>272</v>
      </c>
      <c r="AO280" s="174">
        <v>928</v>
      </c>
      <c r="AP280" s="174">
        <v>100</v>
      </c>
      <c r="AQ280" s="174">
        <v>76</v>
      </c>
      <c r="AR280" s="174">
        <v>111</v>
      </c>
      <c r="AS280" s="174">
        <v>189</v>
      </c>
      <c r="AT280" s="174">
        <v>95</v>
      </c>
      <c r="AU280" s="174">
        <v>253.12</v>
      </c>
      <c r="AV280" s="174">
        <v>545</v>
      </c>
      <c r="AW280" s="174">
        <v>95</v>
      </c>
      <c r="AX280" s="174">
        <v>139</v>
      </c>
      <c r="AY280" s="174">
        <v>94</v>
      </c>
      <c r="AZ280" s="174">
        <v>110</v>
      </c>
      <c r="BA280" s="174">
        <v>81</v>
      </c>
      <c r="BB280" s="174">
        <v>226</v>
      </c>
      <c r="BC280" s="174">
        <v>81</v>
      </c>
      <c r="BD280" s="174">
        <v>370</v>
      </c>
      <c r="BE280" s="174">
        <v>79</v>
      </c>
      <c r="BF280" s="174">
        <v>2343</v>
      </c>
      <c r="BG280" s="174">
        <v>49</v>
      </c>
      <c r="BH280" s="174">
        <v>362</v>
      </c>
      <c r="BI280" s="174">
        <v>25</v>
      </c>
      <c r="BJ280" s="174">
        <v>37</v>
      </c>
      <c r="BK280" s="174">
        <v>25</v>
      </c>
      <c r="BL280" s="174">
        <v>20</v>
      </c>
      <c r="BM280" s="174">
        <v>217</v>
      </c>
      <c r="BN280" s="174">
        <v>116</v>
      </c>
      <c r="BO280" s="174">
        <v>470</v>
      </c>
      <c r="BP280" s="174">
        <v>148</v>
      </c>
      <c r="BQ280" s="174">
        <v>76</v>
      </c>
      <c r="BR280" s="174">
        <v>59</v>
      </c>
      <c r="BS280" s="174">
        <v>875.21</v>
      </c>
      <c r="BT280" s="174">
        <v>120</v>
      </c>
      <c r="BU280" s="174">
        <v>82</v>
      </c>
      <c r="BV280" s="174">
        <v>610</v>
      </c>
      <c r="BW280" s="174">
        <v>12</v>
      </c>
      <c r="BX280" s="176">
        <v>18</v>
      </c>
      <c r="BY280" s="176">
        <v>797.66</v>
      </c>
      <c r="BZ280" s="174">
        <v>60</v>
      </c>
      <c r="CA280" s="176">
        <v>55</v>
      </c>
      <c r="CB280" s="174"/>
      <c r="CC280" s="174">
        <v>90</v>
      </c>
      <c r="CD280" s="174">
        <v>132</v>
      </c>
      <c r="CE280" s="174">
        <v>66</v>
      </c>
      <c r="CF280" s="176">
        <v>1170</v>
      </c>
      <c r="CG280" s="176">
        <v>100</v>
      </c>
      <c r="CH280" s="174">
        <v>78</v>
      </c>
      <c r="CI280" s="174">
        <v>60</v>
      </c>
      <c r="CJ280" s="174">
        <v>85</v>
      </c>
      <c r="CK280" s="174">
        <v>2154.94</v>
      </c>
      <c r="CL280" s="176">
        <v>12</v>
      </c>
      <c r="CM280" s="174">
        <v>102</v>
      </c>
    </row>
    <row r="281" spans="1:91" ht="24.6">
      <c r="A281" s="111">
        <v>31</v>
      </c>
      <c r="B281" s="191" t="s">
        <v>987</v>
      </c>
      <c r="C281" s="118" t="s">
        <v>559</v>
      </c>
      <c r="D281" s="174">
        <v>10744982.26</v>
      </c>
      <c r="E281" s="174">
        <v>1331522.05</v>
      </c>
      <c r="F281" s="174">
        <v>1082696.3600000001</v>
      </c>
      <c r="G281" s="174">
        <v>1203447.8999999999</v>
      </c>
      <c r="H281" s="174">
        <v>596803.47</v>
      </c>
      <c r="I281" s="174">
        <v>1104526.9099999999</v>
      </c>
      <c r="J281" s="174">
        <v>1116224.46</v>
      </c>
      <c r="K281" s="174">
        <v>2179288.12</v>
      </c>
      <c r="L281" s="174">
        <v>600493.41</v>
      </c>
      <c r="M281" s="174">
        <v>1425281.89</v>
      </c>
      <c r="N281" s="174">
        <v>2505640.17</v>
      </c>
      <c r="O281" s="174">
        <v>384398.9</v>
      </c>
      <c r="P281" s="174">
        <v>5838375.6699999999</v>
      </c>
      <c r="Q281" s="174">
        <v>694574.85</v>
      </c>
      <c r="R281" s="174">
        <v>1362823.51</v>
      </c>
      <c r="S281" s="174">
        <v>2178281.0299999998</v>
      </c>
      <c r="T281" s="174">
        <v>1132112.27</v>
      </c>
      <c r="U281" s="174">
        <v>682079.98</v>
      </c>
      <c r="V281" s="174">
        <v>845160.45</v>
      </c>
      <c r="W281" s="174">
        <v>624352.96</v>
      </c>
      <c r="X281" s="174">
        <v>8880998.5099999998</v>
      </c>
      <c r="Y281" s="174">
        <v>890382.27</v>
      </c>
      <c r="Z281" s="174">
        <v>1399268.53</v>
      </c>
      <c r="AA281" s="174">
        <v>1228432.32</v>
      </c>
      <c r="AB281" s="174">
        <v>332084.45</v>
      </c>
      <c r="AC281" s="174">
        <v>550452.81000000006</v>
      </c>
      <c r="AD281" s="174">
        <v>816022.01</v>
      </c>
      <c r="AE281" s="174">
        <v>2817309.41</v>
      </c>
      <c r="AF281" s="174">
        <v>690162.94</v>
      </c>
      <c r="AG281" s="174">
        <v>872554.07</v>
      </c>
      <c r="AH281" s="174">
        <v>1291751.93</v>
      </c>
      <c r="AI281" s="174">
        <v>934930.35</v>
      </c>
      <c r="AJ281" s="174">
        <v>889020.57</v>
      </c>
      <c r="AK281" s="174">
        <v>767026.47</v>
      </c>
      <c r="AL281" s="174">
        <v>36348247.799999997</v>
      </c>
      <c r="AM281" s="174">
        <v>1039993.13</v>
      </c>
      <c r="AN281" s="174">
        <v>857251.55</v>
      </c>
      <c r="AO281" s="174">
        <v>2396932</v>
      </c>
      <c r="AP281" s="174">
        <v>2026411.35</v>
      </c>
      <c r="AQ281" s="174">
        <v>1294219.9099999999</v>
      </c>
      <c r="AR281" s="174">
        <v>409194.22</v>
      </c>
      <c r="AS281" s="174">
        <v>4695727.79</v>
      </c>
      <c r="AT281" s="174">
        <v>784973.69</v>
      </c>
      <c r="AU281" s="174">
        <v>1477406.44</v>
      </c>
      <c r="AV281" s="174">
        <v>2018384.08</v>
      </c>
      <c r="AW281" s="174">
        <v>838437.49</v>
      </c>
      <c r="AX281" s="174">
        <v>427713.55</v>
      </c>
      <c r="AY281" s="174">
        <v>1186683.01</v>
      </c>
      <c r="AZ281" s="174">
        <v>896416.18</v>
      </c>
      <c r="BA281" s="174">
        <v>668565.65</v>
      </c>
      <c r="BB281" s="174">
        <v>6256752.3499999996</v>
      </c>
      <c r="BC281" s="174">
        <v>953964.23</v>
      </c>
      <c r="BD281" s="174">
        <v>9153949.3699999992</v>
      </c>
      <c r="BE281" s="174">
        <v>3006585.35</v>
      </c>
      <c r="BF281" s="174">
        <v>726598.81</v>
      </c>
      <c r="BG281" s="174">
        <v>1103833.18</v>
      </c>
      <c r="BH281" s="174">
        <v>5092171.9000000004</v>
      </c>
      <c r="BI281" s="174">
        <v>270235.2</v>
      </c>
      <c r="BJ281" s="174">
        <v>384860.86</v>
      </c>
      <c r="BK281" s="174">
        <v>340264.28</v>
      </c>
      <c r="BL281" s="174">
        <v>636190.89</v>
      </c>
      <c r="BM281" s="174">
        <v>8615929.4800000004</v>
      </c>
      <c r="BN281" s="174">
        <v>2020073.08</v>
      </c>
      <c r="BO281" s="174">
        <v>1303798.69</v>
      </c>
      <c r="BP281" s="174">
        <v>1805854.01</v>
      </c>
      <c r="BQ281" s="174">
        <v>1297872.6000000001</v>
      </c>
      <c r="BR281" s="174">
        <v>1108042.58</v>
      </c>
      <c r="BS281" s="174">
        <v>27915505.789999999</v>
      </c>
      <c r="BT281" s="174">
        <v>1501605.12</v>
      </c>
      <c r="BU281" s="174">
        <v>862380.56</v>
      </c>
      <c r="BV281" s="174">
        <v>7444620.79</v>
      </c>
      <c r="BW281" s="174">
        <v>559250.67000000004</v>
      </c>
      <c r="BX281" s="174">
        <v>1168696.29</v>
      </c>
      <c r="BY281" s="174">
        <v>3341246.55</v>
      </c>
      <c r="BZ281" s="174">
        <v>932984.74</v>
      </c>
      <c r="CA281" s="174">
        <v>739888.39</v>
      </c>
      <c r="CB281" s="174">
        <v>972158.04</v>
      </c>
      <c r="CC281" s="174">
        <v>1789101.87</v>
      </c>
      <c r="CD281" s="174">
        <v>2575754.9300000002</v>
      </c>
      <c r="CE281" s="174">
        <v>1483995.68</v>
      </c>
      <c r="CF281" s="174">
        <v>3000077.06</v>
      </c>
      <c r="CG281" s="174">
        <v>929448.45</v>
      </c>
      <c r="CH281" s="174">
        <v>935013.86</v>
      </c>
      <c r="CI281" s="174">
        <v>793402.93</v>
      </c>
      <c r="CJ281" s="174">
        <v>859713.28</v>
      </c>
      <c r="CK281" s="174">
        <v>2963490.98</v>
      </c>
      <c r="CL281" s="174">
        <v>361202.98</v>
      </c>
      <c r="CM281" s="174">
        <v>684681.2</v>
      </c>
    </row>
    <row r="282" spans="1:91" ht="24.6">
      <c r="A282" s="111">
        <v>31</v>
      </c>
      <c r="B282" s="191" t="s">
        <v>988</v>
      </c>
      <c r="C282" s="132" t="s">
        <v>560</v>
      </c>
      <c r="D282" s="174">
        <v>154907.26999999999</v>
      </c>
      <c r="E282" s="174">
        <v>12202.55</v>
      </c>
      <c r="F282" s="174">
        <v>25282.65</v>
      </c>
      <c r="G282" s="174">
        <v>1348.2</v>
      </c>
      <c r="H282" s="174"/>
      <c r="I282" s="174">
        <v>1348.2</v>
      </c>
      <c r="J282" s="174">
        <v>2054.4</v>
      </c>
      <c r="K282" s="174">
        <v>677865.64</v>
      </c>
      <c r="L282" s="174">
        <v>146774.03</v>
      </c>
      <c r="M282" s="174"/>
      <c r="N282" s="174">
        <v>51929.73</v>
      </c>
      <c r="O282" s="174"/>
      <c r="P282" s="174">
        <v>520028.61</v>
      </c>
      <c r="Q282" s="174">
        <v>300625.15000000002</v>
      </c>
      <c r="R282" s="174">
        <v>207914.36</v>
      </c>
      <c r="S282" s="174"/>
      <c r="T282" s="174">
        <v>167050.10999999999</v>
      </c>
      <c r="U282" s="174">
        <v>9340.08</v>
      </c>
      <c r="V282" s="174">
        <v>900</v>
      </c>
      <c r="W282" s="174"/>
      <c r="X282" s="174">
        <v>3090569.97</v>
      </c>
      <c r="Y282" s="174">
        <v>95</v>
      </c>
      <c r="Z282" s="174">
        <v>28444.06</v>
      </c>
      <c r="AA282" s="174">
        <v>290232.36</v>
      </c>
      <c r="AB282" s="174">
        <v>2675</v>
      </c>
      <c r="AC282" s="174">
        <v>1540.8</v>
      </c>
      <c r="AD282" s="174">
        <v>424678.72</v>
      </c>
      <c r="AE282" s="174">
        <v>71180.98</v>
      </c>
      <c r="AF282" s="174">
        <v>600</v>
      </c>
      <c r="AG282" s="174"/>
      <c r="AH282" s="174">
        <v>2025</v>
      </c>
      <c r="AI282" s="174">
        <v>201414.87</v>
      </c>
      <c r="AJ282" s="174">
        <v>174893.86</v>
      </c>
      <c r="AK282" s="174"/>
      <c r="AL282" s="174">
        <v>5548827.6699999999</v>
      </c>
      <c r="AM282" s="174">
        <v>247938.56</v>
      </c>
      <c r="AN282" s="174"/>
      <c r="AO282" s="174">
        <v>348958.57</v>
      </c>
      <c r="AP282" s="174">
        <v>252899.87</v>
      </c>
      <c r="AQ282" s="174">
        <v>3210</v>
      </c>
      <c r="AR282" s="174"/>
      <c r="AS282" s="174">
        <v>548247.66</v>
      </c>
      <c r="AT282" s="174"/>
      <c r="AU282" s="174">
        <v>732250.21</v>
      </c>
      <c r="AV282" s="174"/>
      <c r="AW282" s="174">
        <v>13590</v>
      </c>
      <c r="AX282" s="174">
        <v>7123.1</v>
      </c>
      <c r="AY282" s="174">
        <v>20734.96</v>
      </c>
      <c r="AZ282" s="174">
        <v>4652.37</v>
      </c>
      <c r="BA282" s="174"/>
      <c r="BB282" s="174">
        <v>657048.9</v>
      </c>
      <c r="BC282" s="174"/>
      <c r="BD282" s="174">
        <v>1128687.43</v>
      </c>
      <c r="BE282" s="174">
        <v>3210</v>
      </c>
      <c r="BF282" s="174">
        <v>36941.370000000003</v>
      </c>
      <c r="BG282" s="174">
        <v>345171.89</v>
      </c>
      <c r="BH282" s="174">
        <v>1402101.08</v>
      </c>
      <c r="BI282" s="174">
        <v>1284</v>
      </c>
      <c r="BJ282" s="174">
        <v>50167.75</v>
      </c>
      <c r="BK282" s="174"/>
      <c r="BL282" s="174"/>
      <c r="BM282" s="174">
        <v>1516451.47</v>
      </c>
      <c r="BN282" s="174">
        <v>370902.94</v>
      </c>
      <c r="BO282" s="174">
        <v>307691.68</v>
      </c>
      <c r="BP282" s="174">
        <v>124078.61</v>
      </c>
      <c r="BQ282" s="174"/>
      <c r="BR282" s="174"/>
      <c r="BS282" s="174">
        <v>4835419.09</v>
      </c>
      <c r="BT282" s="174">
        <v>63737.74</v>
      </c>
      <c r="BU282" s="174">
        <v>3852</v>
      </c>
      <c r="BV282" s="174">
        <v>1191048.6100000001</v>
      </c>
      <c r="BW282" s="174">
        <v>3174</v>
      </c>
      <c r="BX282" s="174">
        <v>164621.76000000001</v>
      </c>
      <c r="BY282" s="174">
        <v>538194.66</v>
      </c>
      <c r="BZ282" s="174"/>
      <c r="CA282" s="174">
        <v>62274</v>
      </c>
      <c r="CB282" s="174">
        <v>17144.34</v>
      </c>
      <c r="CC282" s="174">
        <v>13744.42</v>
      </c>
      <c r="CD282" s="174">
        <v>518962.26</v>
      </c>
      <c r="CE282" s="174">
        <v>341758.89</v>
      </c>
      <c r="CF282" s="174">
        <v>369335.5</v>
      </c>
      <c r="CG282" s="174">
        <v>3745</v>
      </c>
      <c r="CH282" s="174">
        <v>958</v>
      </c>
      <c r="CI282" s="174"/>
      <c r="CJ282" s="174"/>
      <c r="CK282" s="174">
        <v>1168197.56</v>
      </c>
      <c r="CL282" s="174"/>
      <c r="CM282" s="174">
        <v>78558.2</v>
      </c>
    </row>
    <row r="283" spans="1:91" ht="24.6">
      <c r="A283" s="111">
        <v>31</v>
      </c>
      <c r="B283" s="191" t="s">
        <v>989</v>
      </c>
      <c r="C283" s="132" t="s">
        <v>561</v>
      </c>
      <c r="D283" s="174">
        <v>89542.86</v>
      </c>
      <c r="E283" s="174">
        <v>15570</v>
      </c>
      <c r="F283" s="174">
        <v>22559.91</v>
      </c>
      <c r="G283" s="174">
        <v>23480.93</v>
      </c>
      <c r="H283" s="174">
        <v>34334.199999999997</v>
      </c>
      <c r="I283" s="174">
        <v>40020.14</v>
      </c>
      <c r="J283" s="174">
        <v>4771.99</v>
      </c>
      <c r="K283" s="174">
        <v>59174.64</v>
      </c>
      <c r="L283" s="174">
        <v>32954.910000000003</v>
      </c>
      <c r="M283" s="174">
        <v>55562.720000000001</v>
      </c>
      <c r="N283" s="174">
        <v>29947.7</v>
      </c>
      <c r="O283" s="174">
        <v>2090.7800000000002</v>
      </c>
      <c r="P283" s="174">
        <v>190479.86</v>
      </c>
      <c r="Q283" s="174">
        <v>47975.360000000001</v>
      </c>
      <c r="R283" s="174">
        <v>46959.27</v>
      </c>
      <c r="S283" s="174"/>
      <c r="T283" s="174">
        <v>12942.84</v>
      </c>
      <c r="U283" s="174">
        <v>63439.519999999997</v>
      </c>
      <c r="V283" s="174">
        <v>26989.4</v>
      </c>
      <c r="W283" s="174">
        <v>12324.22</v>
      </c>
      <c r="X283" s="174">
        <v>75213.240000000005</v>
      </c>
      <c r="Y283" s="174">
        <v>30337</v>
      </c>
      <c r="Z283" s="174">
        <v>69634.55</v>
      </c>
      <c r="AA283" s="174">
        <v>42551.85</v>
      </c>
      <c r="AB283" s="174">
        <v>22262.240000000002</v>
      </c>
      <c r="AC283" s="174">
        <v>98207.679999999993</v>
      </c>
      <c r="AD283" s="174">
        <v>13111.92</v>
      </c>
      <c r="AE283" s="174">
        <v>113416.58</v>
      </c>
      <c r="AF283" s="174">
        <v>34213.269999999997</v>
      </c>
      <c r="AG283" s="174">
        <v>38023.32</v>
      </c>
      <c r="AH283" s="174">
        <v>41107.81</v>
      </c>
      <c r="AI283" s="174">
        <v>25765.4</v>
      </c>
      <c r="AJ283" s="174">
        <v>54073.01</v>
      </c>
      <c r="AK283" s="174">
        <v>75213.600000000006</v>
      </c>
      <c r="AL283" s="174">
        <v>364446.28</v>
      </c>
      <c r="AM283" s="174">
        <v>59102.41</v>
      </c>
      <c r="AN283" s="174">
        <v>43716.51</v>
      </c>
      <c r="AO283" s="174">
        <v>62283.38</v>
      </c>
      <c r="AP283" s="174">
        <v>64491.17</v>
      </c>
      <c r="AQ283" s="174">
        <v>26699.72</v>
      </c>
      <c r="AR283" s="174">
        <v>3984.68</v>
      </c>
      <c r="AS283" s="174">
        <v>115180.42</v>
      </c>
      <c r="AT283" s="174">
        <v>59383.98</v>
      </c>
      <c r="AU283" s="174">
        <v>71038.41</v>
      </c>
      <c r="AV283" s="174">
        <v>12726.58</v>
      </c>
      <c r="AW283" s="174">
        <v>10978.21</v>
      </c>
      <c r="AX283" s="174">
        <v>47571.68</v>
      </c>
      <c r="AY283" s="174">
        <v>14742.46</v>
      </c>
      <c r="AZ283" s="174">
        <v>51509.21</v>
      </c>
      <c r="BA283" s="174">
        <v>29170.89</v>
      </c>
      <c r="BB283" s="174">
        <v>51524.81</v>
      </c>
      <c r="BC283" s="174">
        <v>27200.94</v>
      </c>
      <c r="BD283" s="174">
        <v>363945.18</v>
      </c>
      <c r="BE283" s="174">
        <v>90728.84</v>
      </c>
      <c r="BF283" s="174">
        <v>27167.51</v>
      </c>
      <c r="BG283" s="174">
        <v>60147.3</v>
      </c>
      <c r="BH283" s="174">
        <v>124616.48</v>
      </c>
      <c r="BI283" s="174">
        <v>36568.32</v>
      </c>
      <c r="BJ283" s="174">
        <v>22921.94</v>
      </c>
      <c r="BK283" s="174">
        <v>65234.35</v>
      </c>
      <c r="BL283" s="174">
        <v>46429.45</v>
      </c>
      <c r="BM283" s="174">
        <v>154606.44</v>
      </c>
      <c r="BN283" s="174">
        <v>123844.26</v>
      </c>
      <c r="BO283" s="174">
        <v>42859.65</v>
      </c>
      <c r="BP283" s="174">
        <v>70000</v>
      </c>
      <c r="BQ283" s="174">
        <v>63133.43</v>
      </c>
      <c r="BR283" s="174">
        <v>46997.87</v>
      </c>
      <c r="BS283" s="174">
        <v>201255.55</v>
      </c>
      <c r="BT283" s="174">
        <v>29343.279999999999</v>
      </c>
      <c r="BU283" s="174">
        <v>72059.570000000007</v>
      </c>
      <c r="BV283" s="174">
        <v>182964.68</v>
      </c>
      <c r="BW283" s="174">
        <v>13597.74</v>
      </c>
      <c r="BX283" s="174">
        <v>54357.08</v>
      </c>
      <c r="BY283" s="174">
        <v>78803.8</v>
      </c>
      <c r="BZ283" s="174">
        <v>47073.56</v>
      </c>
      <c r="CA283" s="174">
        <v>24782.84</v>
      </c>
      <c r="CB283" s="174">
        <v>57887.89</v>
      </c>
      <c r="CC283" s="174">
        <v>60766.63</v>
      </c>
      <c r="CD283" s="174">
        <v>21646.1</v>
      </c>
      <c r="CE283" s="174">
        <v>103428.62</v>
      </c>
      <c r="CF283" s="174">
        <v>76200.94</v>
      </c>
      <c r="CG283" s="174">
        <v>71308.55</v>
      </c>
      <c r="CH283" s="174">
        <v>35349.550000000003</v>
      </c>
      <c r="CI283" s="174">
        <v>28375.119999999999</v>
      </c>
      <c r="CJ283" s="174">
        <v>17254.82</v>
      </c>
      <c r="CK283" s="174">
        <v>124310.02</v>
      </c>
      <c r="CL283" s="174">
        <v>23090.01</v>
      </c>
      <c r="CM283" s="174">
        <v>31163.75</v>
      </c>
    </row>
    <row r="284" spans="1:91" ht="24.6">
      <c r="A284" s="111">
        <v>31</v>
      </c>
      <c r="B284" s="191" t="s">
        <v>990</v>
      </c>
      <c r="C284" s="113" t="s">
        <v>562</v>
      </c>
      <c r="D284" s="174">
        <v>82884.34</v>
      </c>
      <c r="E284" s="174">
        <v>107535</v>
      </c>
      <c r="F284" s="174">
        <v>93443.1</v>
      </c>
      <c r="G284" s="174">
        <v>40968.160000000003</v>
      </c>
      <c r="H284" s="174">
        <v>11726.9</v>
      </c>
      <c r="I284" s="174">
        <v>61953</v>
      </c>
      <c r="J284" s="174">
        <v>56496</v>
      </c>
      <c r="K284" s="174">
        <v>52194.6</v>
      </c>
      <c r="L284" s="174">
        <v>59646.080000000002</v>
      </c>
      <c r="M284" s="174">
        <v>44875.8</v>
      </c>
      <c r="N284" s="174">
        <v>105570.48</v>
      </c>
      <c r="O284" s="174">
        <v>32100</v>
      </c>
      <c r="P284" s="174">
        <v>128153.73</v>
      </c>
      <c r="Q284" s="174">
        <v>29461.38</v>
      </c>
      <c r="R284" s="174">
        <v>32720.47</v>
      </c>
      <c r="S284" s="174">
        <v>118665.28</v>
      </c>
      <c r="T284" s="174">
        <v>52980.76</v>
      </c>
      <c r="U284" s="174">
        <v>32067.9</v>
      </c>
      <c r="V284" s="174">
        <v>10879.76</v>
      </c>
      <c r="W284" s="174">
        <v>29532</v>
      </c>
      <c r="X284" s="174">
        <v>130968</v>
      </c>
      <c r="Y284" s="174">
        <v>23625.599999999999</v>
      </c>
      <c r="Z284" s="174">
        <v>42307.8</v>
      </c>
      <c r="AA284" s="174">
        <v>95272.8</v>
      </c>
      <c r="AB284" s="174">
        <v>105555.5</v>
      </c>
      <c r="AC284" s="174"/>
      <c r="AD284" s="174">
        <v>253632.8</v>
      </c>
      <c r="AE284" s="174">
        <v>94801.66</v>
      </c>
      <c r="AF284" s="174">
        <v>204458</v>
      </c>
      <c r="AG284" s="174">
        <v>5071.8</v>
      </c>
      <c r="AH284" s="174">
        <v>42751.32</v>
      </c>
      <c r="AI284" s="174">
        <v>292287.62</v>
      </c>
      <c r="AJ284" s="174">
        <v>89880</v>
      </c>
      <c r="AK284" s="174">
        <v>175953.42</v>
      </c>
      <c r="AL284" s="174">
        <v>516900.95</v>
      </c>
      <c r="AM284" s="174">
        <v>90000</v>
      </c>
      <c r="AN284" s="174">
        <v>76398</v>
      </c>
      <c r="AO284" s="174">
        <v>26589.5</v>
      </c>
      <c r="AP284" s="174">
        <v>145027.79999999999</v>
      </c>
      <c r="AQ284" s="174">
        <v>44298</v>
      </c>
      <c r="AR284" s="174">
        <v>23614.9</v>
      </c>
      <c r="AS284" s="174">
        <v>76947.98</v>
      </c>
      <c r="AT284" s="174">
        <v>70291.13</v>
      </c>
      <c r="AU284" s="174">
        <v>125087.28</v>
      </c>
      <c r="AV284" s="174">
        <v>127693.8</v>
      </c>
      <c r="AW284" s="174">
        <v>41633.699999999997</v>
      </c>
      <c r="AX284" s="174">
        <v>73794</v>
      </c>
      <c r="AY284" s="174">
        <v>161994.07999999999</v>
      </c>
      <c r="AZ284" s="174">
        <v>19902</v>
      </c>
      <c r="BA284" s="174">
        <v>17269.8</v>
      </c>
      <c r="BB284" s="174">
        <v>332752.78000000003</v>
      </c>
      <c r="BC284" s="174">
        <v>25230.6</v>
      </c>
      <c r="BD284" s="174">
        <v>85573.25</v>
      </c>
      <c r="BE284" s="174">
        <v>112295.29</v>
      </c>
      <c r="BF284" s="174">
        <v>18093.7</v>
      </c>
      <c r="BG284" s="174">
        <v>9630</v>
      </c>
      <c r="BH284" s="174">
        <v>248196.8</v>
      </c>
      <c r="BI284" s="174">
        <v>4815</v>
      </c>
      <c r="BJ284" s="174">
        <v>4815</v>
      </c>
      <c r="BK284" s="174">
        <v>13375</v>
      </c>
      <c r="BL284" s="174">
        <v>31281.45</v>
      </c>
      <c r="BM284" s="174">
        <v>363414.5</v>
      </c>
      <c r="BN284" s="174">
        <v>86226</v>
      </c>
      <c r="BO284" s="174">
        <v>139170</v>
      </c>
      <c r="BP284" s="174">
        <v>120203.55</v>
      </c>
      <c r="BQ284" s="174">
        <v>53920.28</v>
      </c>
      <c r="BR284" s="174">
        <v>92448</v>
      </c>
      <c r="BS284" s="174">
        <v>1230321.8899999999</v>
      </c>
      <c r="BT284" s="174">
        <v>4494</v>
      </c>
      <c r="BU284" s="174">
        <v>65805</v>
      </c>
      <c r="BV284" s="174">
        <v>201494.91</v>
      </c>
      <c r="BW284" s="174">
        <v>51360</v>
      </c>
      <c r="BX284" s="174">
        <v>35245.800000000003</v>
      </c>
      <c r="BY284" s="174">
        <v>53360.69</v>
      </c>
      <c r="BZ284" s="174">
        <v>44712.09</v>
      </c>
      <c r="CA284" s="174">
        <v>44259.48</v>
      </c>
      <c r="CB284" s="174">
        <v>25615.8</v>
      </c>
      <c r="CC284" s="174">
        <v>20774.849999999999</v>
      </c>
      <c r="CD284" s="174">
        <v>60348</v>
      </c>
      <c r="CE284" s="174">
        <v>80774.3</v>
      </c>
      <c r="CF284" s="174">
        <v>59391.42</v>
      </c>
      <c r="CG284" s="174">
        <v>37171.800000000003</v>
      </c>
      <c r="CH284" s="174">
        <v>24010.799999999999</v>
      </c>
      <c r="CI284" s="174">
        <v>14918.79</v>
      </c>
      <c r="CJ284" s="174">
        <v>53749.31</v>
      </c>
      <c r="CK284" s="174">
        <v>159725.32</v>
      </c>
      <c r="CL284" s="174">
        <v>17976</v>
      </c>
      <c r="CM284" s="174">
        <v>33417.17</v>
      </c>
    </row>
    <row r="285" spans="1:91" ht="24.6">
      <c r="A285" s="111">
        <v>31</v>
      </c>
      <c r="B285" s="191" t="s">
        <v>991</v>
      </c>
      <c r="C285" s="113" t="s">
        <v>563</v>
      </c>
      <c r="D285" s="174">
        <v>46941</v>
      </c>
      <c r="E285" s="174">
        <v>8138</v>
      </c>
      <c r="F285" s="174">
        <v>10799</v>
      </c>
      <c r="G285" s="174">
        <v>6996</v>
      </c>
      <c r="H285" s="174">
        <v>1216</v>
      </c>
      <c r="I285" s="174">
        <v>18973</v>
      </c>
      <c r="J285" s="174">
        <v>7281</v>
      </c>
      <c r="K285" s="174">
        <v>32413</v>
      </c>
      <c r="L285" s="174">
        <v>6462</v>
      </c>
      <c r="M285" s="174">
        <v>8744</v>
      </c>
      <c r="N285" s="174">
        <v>18054</v>
      </c>
      <c r="O285" s="174">
        <v>2594</v>
      </c>
      <c r="P285" s="174">
        <v>88157</v>
      </c>
      <c r="Q285" s="174">
        <v>8714</v>
      </c>
      <c r="R285" s="174">
        <v>33587</v>
      </c>
      <c r="S285" s="174">
        <v>83788</v>
      </c>
      <c r="T285" s="174">
        <v>61628</v>
      </c>
      <c r="U285" s="174">
        <v>14874</v>
      </c>
      <c r="V285" s="174">
        <v>64336</v>
      </c>
      <c r="W285" s="174">
        <v>8557</v>
      </c>
      <c r="X285" s="174">
        <v>130330</v>
      </c>
      <c r="Y285" s="174">
        <v>2869</v>
      </c>
      <c r="Z285" s="174">
        <v>5500</v>
      </c>
      <c r="AA285" s="174">
        <v>33055</v>
      </c>
      <c r="AB285" s="174">
        <v>10783</v>
      </c>
      <c r="AC285" s="174">
        <v>39793</v>
      </c>
      <c r="AD285" s="174">
        <v>7248</v>
      </c>
      <c r="AE285" s="174">
        <v>21861</v>
      </c>
      <c r="AF285" s="174">
        <v>7690</v>
      </c>
      <c r="AG285" s="174">
        <v>18848</v>
      </c>
      <c r="AH285" s="174">
        <v>13594</v>
      </c>
      <c r="AI285" s="174">
        <v>30418</v>
      </c>
      <c r="AJ285" s="174">
        <v>2770</v>
      </c>
      <c r="AK285" s="174">
        <v>8402</v>
      </c>
      <c r="AL285" s="174">
        <v>226870</v>
      </c>
      <c r="AM285" s="174">
        <v>8392</v>
      </c>
      <c r="AN285" s="174">
        <v>14680</v>
      </c>
      <c r="AO285" s="174">
        <v>109793</v>
      </c>
      <c r="AP285" s="174">
        <v>41075</v>
      </c>
      <c r="AQ285" s="174">
        <v>9142</v>
      </c>
      <c r="AR285" s="174">
        <v>6902</v>
      </c>
      <c r="AS285" s="174">
        <v>21395</v>
      </c>
      <c r="AT285" s="174">
        <v>8612</v>
      </c>
      <c r="AU285" s="174">
        <v>35799</v>
      </c>
      <c r="AV285" s="174">
        <v>11883</v>
      </c>
      <c r="AW285" s="174">
        <v>5058</v>
      </c>
      <c r="AX285" s="174">
        <v>2675</v>
      </c>
      <c r="AY285" s="174">
        <v>5156</v>
      </c>
      <c r="AZ285" s="174">
        <v>6459</v>
      </c>
      <c r="BA285" s="174">
        <v>4521</v>
      </c>
      <c r="BB285" s="174">
        <v>49641</v>
      </c>
      <c r="BC285" s="174">
        <v>6439</v>
      </c>
      <c r="BD285" s="174">
        <v>162396</v>
      </c>
      <c r="BE285" s="174">
        <v>66648</v>
      </c>
      <c r="BF285" s="174">
        <v>10494</v>
      </c>
      <c r="BG285" s="174">
        <v>6989</v>
      </c>
      <c r="BH285" s="174">
        <v>80437</v>
      </c>
      <c r="BI285" s="174">
        <v>83680.63</v>
      </c>
      <c r="BJ285" s="174">
        <v>4319</v>
      </c>
      <c r="BK285" s="174">
        <v>10681</v>
      </c>
      <c r="BL285" s="174">
        <v>1829</v>
      </c>
      <c r="BM285" s="174">
        <v>99314</v>
      </c>
      <c r="BN285" s="174">
        <v>15030</v>
      </c>
      <c r="BO285" s="174">
        <v>4623</v>
      </c>
      <c r="BP285" s="174">
        <v>9318</v>
      </c>
      <c r="BQ285" s="174">
        <v>8959</v>
      </c>
      <c r="BR285" s="174">
        <v>4847</v>
      </c>
      <c r="BS285" s="174">
        <v>172872.81</v>
      </c>
      <c r="BT285" s="174"/>
      <c r="BU285" s="174">
        <v>2436</v>
      </c>
      <c r="BV285" s="174">
        <v>36319</v>
      </c>
      <c r="BW285" s="174">
        <v>5026</v>
      </c>
      <c r="BX285" s="174">
        <v>2880</v>
      </c>
      <c r="BY285" s="174">
        <v>11279</v>
      </c>
      <c r="BZ285" s="176">
        <v>3577.27</v>
      </c>
      <c r="CA285" s="174">
        <v>3902</v>
      </c>
      <c r="CB285" s="174">
        <v>4268</v>
      </c>
      <c r="CC285" s="174">
        <v>3940</v>
      </c>
      <c r="CD285" s="176">
        <v>16931</v>
      </c>
      <c r="CE285" s="174">
        <v>8308</v>
      </c>
      <c r="CF285" s="174">
        <v>10179</v>
      </c>
      <c r="CG285" s="174">
        <v>5706</v>
      </c>
      <c r="CH285" s="174">
        <v>3745</v>
      </c>
      <c r="CI285" s="174">
        <v>2988</v>
      </c>
      <c r="CJ285" s="174">
        <v>1420</v>
      </c>
      <c r="CK285" s="174">
        <v>32332</v>
      </c>
      <c r="CL285" s="174">
        <v>885</v>
      </c>
      <c r="CM285" s="174">
        <v>1672</v>
      </c>
    </row>
    <row r="286" spans="1:91" ht="24.6">
      <c r="A286" s="111">
        <v>32</v>
      </c>
      <c r="B286" s="191" t="s">
        <v>992</v>
      </c>
      <c r="C286" s="113" t="s">
        <v>564</v>
      </c>
      <c r="D286" s="174"/>
      <c r="E286" s="174">
        <v>60000</v>
      </c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4"/>
      <c r="AG286" s="174"/>
      <c r="AH286" s="174"/>
      <c r="AI286" s="174"/>
      <c r="AJ286" s="174"/>
      <c r="AK286" s="174"/>
      <c r="AL286" s="174"/>
      <c r="AM286" s="174"/>
      <c r="AN286" s="174"/>
      <c r="AO286" s="174"/>
      <c r="AP286" s="174"/>
      <c r="AQ286" s="174"/>
      <c r="AR286" s="174"/>
      <c r="AS286" s="174"/>
      <c r="AT286" s="174"/>
      <c r="AU286" s="174"/>
      <c r="AV286" s="174"/>
      <c r="AW286" s="174"/>
      <c r="AX286" s="174"/>
      <c r="AY286" s="174"/>
      <c r="AZ286" s="174"/>
      <c r="BA286" s="174"/>
      <c r="BB286" s="174"/>
      <c r="BC286" s="174"/>
      <c r="BD286" s="174"/>
      <c r="BE286" s="174"/>
      <c r="BF286" s="174"/>
      <c r="BG286" s="174"/>
      <c r="BH286" s="174"/>
      <c r="BI286" s="174"/>
      <c r="BJ286" s="174"/>
      <c r="BK286" s="174"/>
      <c r="BL286" s="174"/>
      <c r="BM286" s="174"/>
      <c r="BN286" s="174"/>
      <c r="BO286" s="174"/>
      <c r="BP286" s="174"/>
      <c r="BQ286" s="174"/>
      <c r="BR286" s="174"/>
      <c r="BS286" s="174"/>
      <c r="BT286" s="174"/>
      <c r="BU286" s="174"/>
      <c r="BV286" s="174"/>
      <c r="BW286" s="174"/>
      <c r="BX286" s="174"/>
      <c r="BY286" s="174"/>
      <c r="BZ286" s="174"/>
      <c r="CA286" s="174"/>
      <c r="CB286" s="174"/>
      <c r="CC286" s="174"/>
      <c r="CD286" s="174">
        <v>66900</v>
      </c>
      <c r="CE286" s="174"/>
      <c r="CF286" s="174"/>
      <c r="CG286" s="176">
        <v>7500</v>
      </c>
      <c r="CH286" s="174"/>
      <c r="CI286" s="174"/>
      <c r="CJ286" s="174"/>
      <c r="CK286" s="174"/>
      <c r="CL286" s="174"/>
      <c r="CM286" s="174"/>
    </row>
    <row r="287" spans="1:91" ht="24.6">
      <c r="A287" s="111">
        <v>32</v>
      </c>
      <c r="B287" s="191" t="s">
        <v>993</v>
      </c>
      <c r="C287" s="113" t="s">
        <v>565</v>
      </c>
      <c r="D287" s="174">
        <v>9799.32</v>
      </c>
      <c r="E287" s="174">
        <v>48610.1</v>
      </c>
      <c r="F287" s="174"/>
      <c r="G287" s="174">
        <v>41910.199999999997</v>
      </c>
      <c r="H287" s="174">
        <v>51081.8</v>
      </c>
      <c r="I287" s="174">
        <v>56989.16</v>
      </c>
      <c r="J287" s="174"/>
      <c r="K287" s="174">
        <v>111311.56</v>
      </c>
      <c r="L287" s="174">
        <v>191457.13</v>
      </c>
      <c r="M287" s="174">
        <v>168313.99</v>
      </c>
      <c r="N287" s="174"/>
      <c r="O287" s="174">
        <v>38136.94</v>
      </c>
      <c r="P287" s="174">
        <v>78977.2</v>
      </c>
      <c r="Q287" s="174">
        <v>100922.16</v>
      </c>
      <c r="R287" s="174">
        <v>120243.84</v>
      </c>
      <c r="S287" s="174">
        <v>129842.57</v>
      </c>
      <c r="T287" s="174">
        <v>99443.6</v>
      </c>
      <c r="U287" s="174">
        <v>105312.45</v>
      </c>
      <c r="V287" s="174">
        <v>72848.490000000005</v>
      </c>
      <c r="W287" s="174">
        <v>45337.77</v>
      </c>
      <c r="X287" s="174">
        <v>366865.5</v>
      </c>
      <c r="Y287" s="174">
        <v>59653.57</v>
      </c>
      <c r="Z287" s="174">
        <v>26615.18</v>
      </c>
      <c r="AA287" s="174"/>
      <c r="AB287" s="174">
        <v>124807.02</v>
      </c>
      <c r="AC287" s="174"/>
      <c r="AD287" s="174">
        <v>150554.35</v>
      </c>
      <c r="AE287" s="174">
        <v>23384.85</v>
      </c>
      <c r="AF287" s="174">
        <v>136735.54999999999</v>
      </c>
      <c r="AG287" s="174">
        <v>104366.6</v>
      </c>
      <c r="AH287" s="174">
        <v>45533.85</v>
      </c>
      <c r="AI287" s="174">
        <v>99696.79</v>
      </c>
      <c r="AJ287" s="174"/>
      <c r="AK287" s="174">
        <v>71927.539999999994</v>
      </c>
      <c r="AL287" s="174">
        <v>721926.08</v>
      </c>
      <c r="AM287" s="174">
        <v>92368.33</v>
      </c>
      <c r="AN287" s="174">
        <v>60083.31</v>
      </c>
      <c r="AO287" s="174">
        <v>62444.77</v>
      </c>
      <c r="AP287" s="174">
        <v>54308.09</v>
      </c>
      <c r="AQ287" s="174">
        <v>93287.74</v>
      </c>
      <c r="AR287" s="174">
        <v>40015.74</v>
      </c>
      <c r="AS287" s="174">
        <v>45612.72</v>
      </c>
      <c r="AT287" s="174">
        <v>83524.160000000003</v>
      </c>
      <c r="AU287" s="174">
        <v>81328.73</v>
      </c>
      <c r="AV287" s="174">
        <v>86058.96</v>
      </c>
      <c r="AW287" s="174">
        <v>64672.19</v>
      </c>
      <c r="AX287" s="174">
        <v>47972.38</v>
      </c>
      <c r="AY287" s="174">
        <v>52681.38</v>
      </c>
      <c r="AZ287" s="174">
        <v>71091.42</v>
      </c>
      <c r="BA287" s="174">
        <v>14383.38</v>
      </c>
      <c r="BB287" s="174">
        <v>119512.04</v>
      </c>
      <c r="BC287" s="174">
        <v>39521.43</v>
      </c>
      <c r="BD287" s="174">
        <v>166336.10999999999</v>
      </c>
      <c r="BE287" s="174">
        <v>150303.97</v>
      </c>
      <c r="BF287" s="174"/>
      <c r="BG287" s="174"/>
      <c r="BH287" s="174">
        <v>128584.15</v>
      </c>
      <c r="BI287" s="174">
        <v>74589.460000000006</v>
      </c>
      <c r="BJ287" s="174"/>
      <c r="BK287" s="174">
        <v>130847.29</v>
      </c>
      <c r="BL287" s="174">
        <v>65372.22</v>
      </c>
      <c r="BM287" s="174">
        <v>112032.21</v>
      </c>
      <c r="BN287" s="174">
        <v>179585.63</v>
      </c>
      <c r="BO287" s="174">
        <v>19622.34</v>
      </c>
      <c r="BP287" s="174"/>
      <c r="BQ287" s="174">
        <v>151137.35</v>
      </c>
      <c r="BR287" s="174"/>
      <c r="BS287" s="176">
        <v>438770.43</v>
      </c>
      <c r="BT287" s="174"/>
      <c r="BU287" s="174">
        <v>32669.38</v>
      </c>
      <c r="BV287" s="174">
        <v>53955.82</v>
      </c>
      <c r="BW287" s="174"/>
      <c r="BX287" s="174">
        <v>163749.38</v>
      </c>
      <c r="BY287" s="174">
        <v>148098.70000000001</v>
      </c>
      <c r="BZ287" s="174">
        <v>56997.08</v>
      </c>
      <c r="CA287" s="174">
        <v>144209.93</v>
      </c>
      <c r="CB287" s="174">
        <v>50631.42</v>
      </c>
      <c r="CC287" s="174">
        <v>57828.34</v>
      </c>
      <c r="CD287" s="176"/>
      <c r="CE287" s="174">
        <v>18470.77</v>
      </c>
      <c r="CF287" s="174">
        <v>94829.73</v>
      </c>
      <c r="CG287" s="174">
        <v>119966.26</v>
      </c>
      <c r="CH287" s="174">
        <v>27586.74</v>
      </c>
      <c r="CI287" s="174"/>
      <c r="CJ287" s="174">
        <v>33106.74</v>
      </c>
      <c r="CK287" s="174">
        <v>154241.57</v>
      </c>
      <c r="CL287" s="174">
        <v>84206.86</v>
      </c>
      <c r="CM287" s="174">
        <v>36122</v>
      </c>
    </row>
    <row r="288" spans="1:91" ht="24.6">
      <c r="A288" s="111">
        <v>25</v>
      </c>
      <c r="B288" s="191" t="s">
        <v>994</v>
      </c>
      <c r="C288" s="113" t="s">
        <v>11</v>
      </c>
      <c r="D288" s="174">
        <v>92990555.890000001</v>
      </c>
      <c r="E288" s="174">
        <v>5397502.9100000001</v>
      </c>
      <c r="F288" s="174">
        <v>5351055.24</v>
      </c>
      <c r="G288" s="174">
        <v>6291715.0499999998</v>
      </c>
      <c r="H288" s="174">
        <v>3738999.5</v>
      </c>
      <c r="I288" s="174">
        <v>7299412.6500000004</v>
      </c>
      <c r="J288" s="174">
        <v>8500595.4700000007</v>
      </c>
      <c r="K288" s="174">
        <v>14178456.300000001</v>
      </c>
      <c r="L288" s="174">
        <v>6767700.5599999996</v>
      </c>
      <c r="M288" s="174">
        <v>7597278.7999999998</v>
      </c>
      <c r="N288" s="174">
        <v>21294844.809999999</v>
      </c>
      <c r="O288" s="174">
        <v>2595545.4</v>
      </c>
      <c r="P288" s="174">
        <v>53425559.909999996</v>
      </c>
      <c r="Q288" s="174">
        <v>7468819.4900000002</v>
      </c>
      <c r="R288" s="174">
        <v>8512542.8100000005</v>
      </c>
      <c r="S288" s="174">
        <v>19092525.109999999</v>
      </c>
      <c r="T288" s="174">
        <v>5540482.96</v>
      </c>
      <c r="U288" s="174">
        <v>7418746.96</v>
      </c>
      <c r="V288" s="174">
        <v>6332163.1900000004</v>
      </c>
      <c r="W288" s="174">
        <v>1971225.67</v>
      </c>
      <c r="X288" s="174">
        <v>99089272.349999994</v>
      </c>
      <c r="Y288" s="174">
        <v>3850760.4</v>
      </c>
      <c r="Z288" s="174">
        <v>9553530.9600000009</v>
      </c>
      <c r="AA288" s="174">
        <v>5461582.6699999999</v>
      </c>
      <c r="AB288" s="174">
        <v>1979280.44</v>
      </c>
      <c r="AC288" s="174">
        <v>3823467.88</v>
      </c>
      <c r="AD288" s="174">
        <v>4585050.75</v>
      </c>
      <c r="AE288" s="174">
        <v>19840919.280000001</v>
      </c>
      <c r="AF288" s="174">
        <v>2638506.0499999998</v>
      </c>
      <c r="AG288" s="174">
        <v>4095256.98</v>
      </c>
      <c r="AH288" s="174">
        <v>5564820.9500000002</v>
      </c>
      <c r="AI288" s="174">
        <v>13203849.42</v>
      </c>
      <c r="AJ288" s="174">
        <v>4428996.32</v>
      </c>
      <c r="AK288" s="174">
        <v>5417286.8499999996</v>
      </c>
      <c r="AL288" s="174">
        <v>370060963.93000001</v>
      </c>
      <c r="AM288" s="174">
        <v>5801201.4900000002</v>
      </c>
      <c r="AN288" s="174">
        <v>2801424.9</v>
      </c>
      <c r="AO288" s="174">
        <v>21048776.699999999</v>
      </c>
      <c r="AP288" s="174">
        <v>14441327.15</v>
      </c>
      <c r="AQ288" s="174">
        <v>7035027.7999999998</v>
      </c>
      <c r="AR288" s="174">
        <v>1848059.55</v>
      </c>
      <c r="AS288" s="174">
        <v>43157052.950000003</v>
      </c>
      <c r="AT288" s="174">
        <v>6241640.2300000004</v>
      </c>
      <c r="AU288" s="174">
        <v>13343260.609999999</v>
      </c>
      <c r="AV288" s="174">
        <v>14215738.43</v>
      </c>
      <c r="AW288" s="174">
        <v>5972733.5599999996</v>
      </c>
      <c r="AX288" s="174">
        <v>2818925.71</v>
      </c>
      <c r="AY288" s="174">
        <v>7401060.0899999999</v>
      </c>
      <c r="AZ288" s="174">
        <v>6150879.7199999997</v>
      </c>
      <c r="BA288" s="174">
        <v>4028637.18</v>
      </c>
      <c r="BB288" s="174">
        <v>66062599.049999997</v>
      </c>
      <c r="BC288" s="174">
        <v>4099338.78</v>
      </c>
      <c r="BD288" s="174">
        <v>140512311.05000001</v>
      </c>
      <c r="BE288" s="174">
        <v>22613557.699999999</v>
      </c>
      <c r="BF288" s="174">
        <v>3677623.47</v>
      </c>
      <c r="BG288" s="174">
        <v>4586268.32</v>
      </c>
      <c r="BH288" s="174">
        <v>48153206.280000001</v>
      </c>
      <c r="BI288" s="174">
        <v>3109114.32</v>
      </c>
      <c r="BJ288" s="174">
        <v>2400132.66</v>
      </c>
      <c r="BK288" s="174">
        <v>5128800.2699999996</v>
      </c>
      <c r="BL288" s="174">
        <v>5270557.07</v>
      </c>
      <c r="BM288" s="174">
        <v>58674380.560000002</v>
      </c>
      <c r="BN288" s="174">
        <v>11815394.26</v>
      </c>
      <c r="BO288" s="174">
        <v>8334696.9400000004</v>
      </c>
      <c r="BP288" s="174">
        <v>13626824.92</v>
      </c>
      <c r="BQ288" s="174">
        <v>8239916.9900000002</v>
      </c>
      <c r="BR288" s="174">
        <v>6100220.9400000004</v>
      </c>
      <c r="BS288" s="176">
        <v>536148486.88</v>
      </c>
      <c r="BT288" s="174">
        <v>8491228.75</v>
      </c>
      <c r="BU288" s="176">
        <v>6318309.6100000003</v>
      </c>
      <c r="BV288" s="174">
        <v>49366491.060000002</v>
      </c>
      <c r="BW288" s="174">
        <v>1465115.54</v>
      </c>
      <c r="BX288" s="176">
        <v>5898202.79</v>
      </c>
      <c r="BY288" s="174">
        <v>24435619.199999999</v>
      </c>
      <c r="BZ288" s="174">
        <v>3756115.39</v>
      </c>
      <c r="CA288" s="174">
        <v>3330870.07</v>
      </c>
      <c r="CB288" s="176">
        <v>5516485.5199999996</v>
      </c>
      <c r="CC288" s="176">
        <v>8410998.0399999991</v>
      </c>
      <c r="CD288" s="176">
        <v>21408580.399999999</v>
      </c>
      <c r="CE288" s="174">
        <v>8379640.6699999999</v>
      </c>
      <c r="CF288" s="174">
        <v>19890786.030000001</v>
      </c>
      <c r="CG288" s="174">
        <v>3264094.01</v>
      </c>
      <c r="CH288" s="174">
        <v>2825935.64</v>
      </c>
      <c r="CI288" s="174">
        <v>2812022.6</v>
      </c>
      <c r="CJ288" s="174">
        <v>2973747.46</v>
      </c>
      <c r="CK288" s="174">
        <v>27211481.449999999</v>
      </c>
      <c r="CL288" s="174">
        <v>3005959.11</v>
      </c>
      <c r="CM288" s="174">
        <v>2393169.81</v>
      </c>
    </row>
    <row r="289" spans="1:91" ht="24.6">
      <c r="A289" s="111">
        <v>26</v>
      </c>
      <c r="B289" s="191" t="s">
        <v>995</v>
      </c>
      <c r="C289" s="132" t="s">
        <v>566</v>
      </c>
      <c r="D289" s="174">
        <v>212821.54</v>
      </c>
      <c r="E289" s="174">
        <v>568758</v>
      </c>
      <c r="F289" s="174">
        <v>200326</v>
      </c>
      <c r="G289" s="174">
        <v>134075</v>
      </c>
      <c r="H289" s="174">
        <v>140090</v>
      </c>
      <c r="I289" s="174">
        <v>2869317.6</v>
      </c>
      <c r="J289" s="174">
        <v>250000</v>
      </c>
      <c r="K289" s="174">
        <v>489400</v>
      </c>
      <c r="L289" s="174">
        <v>125075</v>
      </c>
      <c r="M289" s="174">
        <v>114285</v>
      </c>
      <c r="N289" s="174">
        <v>354865</v>
      </c>
      <c r="O289" s="174">
        <v>31674</v>
      </c>
      <c r="P289" s="174">
        <v>667912.22</v>
      </c>
      <c r="Q289" s="174">
        <v>194560</v>
      </c>
      <c r="R289" s="174">
        <v>10781.54</v>
      </c>
      <c r="S289" s="174">
        <v>64275.57</v>
      </c>
      <c r="T289" s="174">
        <v>4355</v>
      </c>
      <c r="U289" s="174">
        <v>113175.3</v>
      </c>
      <c r="V289" s="174">
        <v>75040</v>
      </c>
      <c r="W289" s="174">
        <v>31900</v>
      </c>
      <c r="X289" s="174">
        <v>687286.76</v>
      </c>
      <c r="Y289" s="174">
        <v>90562</v>
      </c>
      <c r="Z289" s="174">
        <v>159780</v>
      </c>
      <c r="AA289" s="174">
        <v>181670</v>
      </c>
      <c r="AB289" s="174">
        <v>36412.85</v>
      </c>
      <c r="AC289" s="174">
        <v>15043.97</v>
      </c>
      <c r="AD289" s="174">
        <v>73640.7</v>
      </c>
      <c r="AE289" s="174">
        <v>109072</v>
      </c>
      <c r="AF289" s="174">
        <v>92140</v>
      </c>
      <c r="AG289" s="174">
        <v>108166.67</v>
      </c>
      <c r="AH289" s="174">
        <v>127125</v>
      </c>
      <c r="AI289" s="174">
        <v>163852.20000000001</v>
      </c>
      <c r="AJ289" s="174">
        <v>64500</v>
      </c>
      <c r="AK289" s="174">
        <v>25900</v>
      </c>
      <c r="AL289" s="174">
        <v>1917211.46</v>
      </c>
      <c r="AM289" s="174">
        <v>246065</v>
      </c>
      <c r="AN289" s="174">
        <v>145957</v>
      </c>
      <c r="AO289" s="174">
        <v>456679</v>
      </c>
      <c r="AP289" s="174">
        <v>486801.79</v>
      </c>
      <c r="AQ289" s="174">
        <v>166901.29</v>
      </c>
      <c r="AR289" s="174">
        <v>42274.5</v>
      </c>
      <c r="AS289" s="174">
        <v>1352127.85</v>
      </c>
      <c r="AT289" s="174">
        <v>200996</v>
      </c>
      <c r="AU289" s="174">
        <v>268035</v>
      </c>
      <c r="AV289" s="174">
        <v>329640</v>
      </c>
      <c r="AW289" s="174">
        <v>192600</v>
      </c>
      <c r="AX289" s="174">
        <v>87240</v>
      </c>
      <c r="AY289" s="174">
        <v>192634.78</v>
      </c>
      <c r="AZ289" s="174">
        <v>411945.4</v>
      </c>
      <c r="BA289" s="174">
        <v>104685</v>
      </c>
      <c r="BB289" s="174">
        <v>11761462.880000001</v>
      </c>
      <c r="BC289" s="174">
        <v>21450</v>
      </c>
      <c r="BD289" s="174">
        <v>1808533.75</v>
      </c>
      <c r="BE289" s="174">
        <v>243330</v>
      </c>
      <c r="BF289" s="174">
        <v>53577</v>
      </c>
      <c r="BG289" s="174">
        <v>75540</v>
      </c>
      <c r="BH289" s="174">
        <v>588595.87</v>
      </c>
      <c r="BI289" s="174">
        <v>82410</v>
      </c>
      <c r="BJ289" s="174">
        <v>63690</v>
      </c>
      <c r="BK289" s="174">
        <v>85492.5</v>
      </c>
      <c r="BL289" s="174">
        <v>2850</v>
      </c>
      <c r="BM289" s="174">
        <v>102719.71</v>
      </c>
      <c r="BN289" s="174">
        <v>270200</v>
      </c>
      <c r="BO289" s="174">
        <v>100675</v>
      </c>
      <c r="BP289" s="174">
        <v>261775</v>
      </c>
      <c r="BQ289" s="174">
        <v>113729</v>
      </c>
      <c r="BR289" s="174">
        <v>133855</v>
      </c>
      <c r="BS289" s="176">
        <v>850254.52</v>
      </c>
      <c r="BT289" s="174">
        <v>71932.3</v>
      </c>
      <c r="BU289" s="176">
        <v>336910</v>
      </c>
      <c r="BV289" s="174">
        <v>91126.720000000001</v>
      </c>
      <c r="BW289" s="176">
        <v>55650</v>
      </c>
      <c r="BX289" s="174">
        <v>87827</v>
      </c>
      <c r="BY289" s="174">
        <v>1003621.3</v>
      </c>
      <c r="BZ289" s="176">
        <v>31165</v>
      </c>
      <c r="CA289" s="174">
        <v>232385</v>
      </c>
      <c r="CB289" s="174">
        <v>8097.88</v>
      </c>
      <c r="CC289" s="174">
        <v>452500</v>
      </c>
      <c r="CD289" s="174">
        <v>589074.92000000004</v>
      </c>
      <c r="CE289" s="174">
        <v>137149</v>
      </c>
      <c r="CF289" s="174">
        <v>127876.05</v>
      </c>
      <c r="CG289" s="176">
        <v>94280</v>
      </c>
      <c r="CH289" s="176">
        <v>41994</v>
      </c>
      <c r="CI289" s="176">
        <v>99035</v>
      </c>
      <c r="CJ289" s="176">
        <v>36346.82</v>
      </c>
      <c r="CK289" s="176">
        <v>3545223.15</v>
      </c>
      <c r="CL289" s="174">
        <v>43605</v>
      </c>
      <c r="CM289" s="176">
        <v>46680</v>
      </c>
    </row>
    <row r="290" spans="1:91" ht="24.6">
      <c r="A290" s="111">
        <v>26</v>
      </c>
      <c r="B290" s="191" t="s">
        <v>996</v>
      </c>
      <c r="C290" s="132" t="s">
        <v>567</v>
      </c>
      <c r="D290" s="174">
        <v>30737240.789999999</v>
      </c>
      <c r="E290" s="174">
        <v>2256448.75</v>
      </c>
      <c r="F290" s="174">
        <v>1351736.62</v>
      </c>
      <c r="G290" s="174">
        <v>888691.7</v>
      </c>
      <c r="H290" s="174">
        <v>1171071.3500000001</v>
      </c>
      <c r="I290" s="174">
        <v>2216094.5499999998</v>
      </c>
      <c r="J290" s="174">
        <v>2639647.91</v>
      </c>
      <c r="K290" s="174">
        <v>3987617.57</v>
      </c>
      <c r="L290" s="174">
        <v>1059512.93</v>
      </c>
      <c r="M290" s="174">
        <v>954170.76</v>
      </c>
      <c r="N290" s="174">
        <v>11337533.43</v>
      </c>
      <c r="O290" s="174">
        <v>943271.75</v>
      </c>
      <c r="P290" s="174">
        <v>34793860.780000001</v>
      </c>
      <c r="Q290" s="174">
        <v>2197739.25</v>
      </c>
      <c r="R290" s="174">
        <v>3274059.93</v>
      </c>
      <c r="S290" s="174">
        <v>4698857.0999999996</v>
      </c>
      <c r="T290" s="174">
        <v>1326892.56</v>
      </c>
      <c r="U290" s="174">
        <v>1842797.87</v>
      </c>
      <c r="V290" s="174">
        <v>1981069.6</v>
      </c>
      <c r="W290" s="174">
        <v>783883.64</v>
      </c>
      <c r="X290" s="174">
        <v>64330960.420000002</v>
      </c>
      <c r="Y290" s="174">
        <v>1876924.82</v>
      </c>
      <c r="Z290" s="174">
        <v>3106471.94</v>
      </c>
      <c r="AA290" s="174">
        <v>5047459.21</v>
      </c>
      <c r="AB290" s="174">
        <v>647818.31000000006</v>
      </c>
      <c r="AC290" s="174">
        <v>937753.39</v>
      </c>
      <c r="AD290" s="174">
        <v>1672475.13</v>
      </c>
      <c r="AE290" s="174">
        <v>8802093.5800000001</v>
      </c>
      <c r="AF290" s="174">
        <v>1820298.53</v>
      </c>
      <c r="AG290" s="174">
        <v>1457518.14</v>
      </c>
      <c r="AH290" s="174">
        <v>2464308.2200000002</v>
      </c>
      <c r="AI290" s="174">
        <v>3802707.87</v>
      </c>
      <c r="AJ290" s="174">
        <v>2045114.96</v>
      </c>
      <c r="AK290" s="174">
        <v>1336318.26</v>
      </c>
      <c r="AL290" s="174">
        <v>337048727.72000003</v>
      </c>
      <c r="AM290" s="174">
        <v>3766286.24</v>
      </c>
      <c r="AN290" s="174">
        <v>1799764.92</v>
      </c>
      <c r="AO290" s="174">
        <v>5541434.1500000004</v>
      </c>
      <c r="AP290" s="174">
        <v>5247143.95</v>
      </c>
      <c r="AQ290" s="174">
        <v>1954216</v>
      </c>
      <c r="AR290" s="174">
        <v>388756.99</v>
      </c>
      <c r="AS290" s="174">
        <v>26517594.5</v>
      </c>
      <c r="AT290" s="174">
        <v>2428234.44</v>
      </c>
      <c r="AU290" s="174">
        <v>5051426.3600000003</v>
      </c>
      <c r="AV290" s="174">
        <v>5148657.0199999996</v>
      </c>
      <c r="AW290" s="174">
        <v>1559240</v>
      </c>
      <c r="AX290" s="174">
        <v>1035907.6</v>
      </c>
      <c r="AY290" s="174">
        <v>2103988.54</v>
      </c>
      <c r="AZ290" s="174">
        <v>2171515.75</v>
      </c>
      <c r="BA290" s="174">
        <v>1178803.21</v>
      </c>
      <c r="BB290" s="174">
        <v>6222496.4800000004</v>
      </c>
      <c r="BC290" s="174">
        <v>1643036.82</v>
      </c>
      <c r="BD290" s="174">
        <v>62459004.979999997</v>
      </c>
      <c r="BE290" s="174">
        <v>4544632.24</v>
      </c>
      <c r="BF290" s="174">
        <v>791537.54</v>
      </c>
      <c r="BG290" s="174">
        <v>2106284.3199999998</v>
      </c>
      <c r="BH290" s="174">
        <v>37196178.789999999</v>
      </c>
      <c r="BI290" s="174">
        <v>1020961.33</v>
      </c>
      <c r="BJ290" s="174">
        <v>869980.22</v>
      </c>
      <c r="BK290" s="174">
        <v>1765197.77</v>
      </c>
      <c r="BL290" s="174">
        <v>2102351.5099999998</v>
      </c>
      <c r="BM290" s="174">
        <v>34676657.490000002</v>
      </c>
      <c r="BN290" s="174">
        <v>3250284.27</v>
      </c>
      <c r="BO290" s="174">
        <v>2738815.12</v>
      </c>
      <c r="BP290" s="174">
        <v>6411423.9299999997</v>
      </c>
      <c r="BQ290" s="174">
        <v>2650744.4700000002</v>
      </c>
      <c r="BR290" s="174">
        <v>1926811.31</v>
      </c>
      <c r="BS290" s="176">
        <v>292977636.30000001</v>
      </c>
      <c r="BT290" s="174">
        <v>2150114.44</v>
      </c>
      <c r="BU290" s="174">
        <v>1885097.2</v>
      </c>
      <c r="BV290" s="176">
        <v>31137478.920000002</v>
      </c>
      <c r="BW290" s="176">
        <v>529839.06000000006</v>
      </c>
      <c r="BX290" s="176">
        <v>2001719.72</v>
      </c>
      <c r="BY290" s="174">
        <v>12049292.42</v>
      </c>
      <c r="BZ290" s="176">
        <v>913840.35</v>
      </c>
      <c r="CA290" s="174">
        <v>1326923.81</v>
      </c>
      <c r="CB290" s="176">
        <v>2115489.7599999998</v>
      </c>
      <c r="CC290" s="174">
        <v>2361063.69</v>
      </c>
      <c r="CD290" s="174">
        <v>12322847.189999999</v>
      </c>
      <c r="CE290" s="176">
        <v>2666374.29</v>
      </c>
      <c r="CF290" s="174">
        <v>4752197.25</v>
      </c>
      <c r="CG290" s="176">
        <v>2473075.31</v>
      </c>
      <c r="CH290" s="176">
        <v>1284055.1000000001</v>
      </c>
      <c r="CI290" s="176">
        <v>804465.56</v>
      </c>
      <c r="CJ290" s="174">
        <v>1381204.29</v>
      </c>
      <c r="CK290" s="176">
        <v>13214732.289999999</v>
      </c>
      <c r="CL290" s="176">
        <v>1073779.24</v>
      </c>
      <c r="CM290" s="176">
        <v>1102633.77</v>
      </c>
    </row>
    <row r="291" spans="1:91" ht="24.6">
      <c r="A291" s="111">
        <v>27</v>
      </c>
      <c r="B291" s="191" t="s">
        <v>997</v>
      </c>
      <c r="C291" s="116" t="s">
        <v>568</v>
      </c>
      <c r="D291" s="174">
        <v>6316776.8099999996</v>
      </c>
      <c r="E291" s="174">
        <v>824893.82</v>
      </c>
      <c r="F291" s="174">
        <v>3376279.6</v>
      </c>
      <c r="G291" s="174">
        <v>4495664</v>
      </c>
      <c r="H291" s="174">
        <v>1701245.25</v>
      </c>
      <c r="I291" s="174">
        <v>3394039</v>
      </c>
      <c r="J291" s="174">
        <v>2864626.6</v>
      </c>
      <c r="K291" s="174">
        <v>4797330.25</v>
      </c>
      <c r="L291" s="174">
        <v>3837833</v>
      </c>
      <c r="M291" s="174">
        <v>5447733.1699999999</v>
      </c>
      <c r="N291" s="174">
        <v>9855116.5</v>
      </c>
      <c r="O291" s="174">
        <v>1576566.1</v>
      </c>
      <c r="P291" s="174">
        <v>8466200.5</v>
      </c>
      <c r="Q291" s="174">
        <v>3405283.18</v>
      </c>
      <c r="R291" s="174">
        <v>3536209.7</v>
      </c>
      <c r="S291" s="174">
        <v>395882</v>
      </c>
      <c r="T291" s="174">
        <v>3104079.71</v>
      </c>
      <c r="U291" s="174">
        <v>2132574.7999999998</v>
      </c>
      <c r="V291" s="174">
        <v>2549773</v>
      </c>
      <c r="W291" s="174">
        <v>1058049.21</v>
      </c>
      <c r="X291" s="174">
        <v>6080635.4299999997</v>
      </c>
      <c r="Y291" s="174">
        <v>2012925.65</v>
      </c>
      <c r="Z291" s="174">
        <v>6203975.75</v>
      </c>
      <c r="AA291" s="174">
        <v>2908450.7</v>
      </c>
      <c r="AB291" s="174">
        <v>1435435.3</v>
      </c>
      <c r="AC291" s="174">
        <v>1484235.09</v>
      </c>
      <c r="AD291" s="174">
        <v>2705227.85</v>
      </c>
      <c r="AE291" s="174">
        <v>4739177.75</v>
      </c>
      <c r="AF291" s="174">
        <v>1607990</v>
      </c>
      <c r="AG291" s="174">
        <v>1953454.76</v>
      </c>
      <c r="AH291" s="174">
        <v>4995893</v>
      </c>
      <c r="AI291" s="174">
        <v>1776191.13</v>
      </c>
      <c r="AJ291" s="174">
        <v>2331624.4</v>
      </c>
      <c r="AK291" s="174">
        <v>3289778.4</v>
      </c>
      <c r="AL291" s="174">
        <v>11934325.800000001</v>
      </c>
      <c r="AM291" s="174">
        <v>2242707.75</v>
      </c>
      <c r="AN291" s="174">
        <v>2725737.7</v>
      </c>
      <c r="AO291" s="174">
        <v>3818342.75</v>
      </c>
      <c r="AP291" s="174">
        <v>6948681.0599999996</v>
      </c>
      <c r="AQ291" s="174">
        <v>2331294.02</v>
      </c>
      <c r="AR291" s="174">
        <v>1007247.5</v>
      </c>
      <c r="AS291" s="174">
        <v>6712292.5</v>
      </c>
      <c r="AT291" s="174">
        <v>3329043.8</v>
      </c>
      <c r="AU291" s="174">
        <v>4839488.5</v>
      </c>
      <c r="AV291" s="174">
        <v>5084184.25</v>
      </c>
      <c r="AW291" s="174">
        <v>2450698</v>
      </c>
      <c r="AX291" s="174">
        <v>2160312.5499999998</v>
      </c>
      <c r="AY291" s="174">
        <v>3727537.92</v>
      </c>
      <c r="AZ291" s="174">
        <v>2642523.15</v>
      </c>
      <c r="BA291" s="174">
        <v>2009478</v>
      </c>
      <c r="BB291" s="174">
        <v>8431599.4800000004</v>
      </c>
      <c r="BC291" s="174">
        <v>2412884.5</v>
      </c>
      <c r="BD291" s="174">
        <v>4124184.49</v>
      </c>
      <c r="BE291" s="174">
        <v>7029467.9900000002</v>
      </c>
      <c r="BF291" s="174">
        <v>2699767.5</v>
      </c>
      <c r="BG291" s="174">
        <v>2808916</v>
      </c>
      <c r="BH291" s="174">
        <v>4010082.96</v>
      </c>
      <c r="BI291" s="174">
        <v>1519887.25</v>
      </c>
      <c r="BJ291" s="174">
        <v>1330816.04</v>
      </c>
      <c r="BK291" s="174">
        <v>2235235.2000000002</v>
      </c>
      <c r="BL291" s="174">
        <v>2601765.7000000002</v>
      </c>
      <c r="BM291" s="174">
        <v>6264716.9100000001</v>
      </c>
      <c r="BN291" s="174">
        <v>2605043.6800000002</v>
      </c>
      <c r="BO291" s="174">
        <v>3441031.2</v>
      </c>
      <c r="BP291" s="174">
        <v>6630976.5</v>
      </c>
      <c r="BQ291" s="174">
        <v>897054.4</v>
      </c>
      <c r="BR291" s="174">
        <v>4988779.5999999996</v>
      </c>
      <c r="BS291" s="176">
        <v>12450782.869999999</v>
      </c>
      <c r="BT291" s="174">
        <v>3140394</v>
      </c>
      <c r="BU291" s="174">
        <v>3275716.95</v>
      </c>
      <c r="BV291" s="174">
        <v>2161863.85</v>
      </c>
      <c r="BW291" s="174">
        <v>17845</v>
      </c>
      <c r="BX291" s="174">
        <v>2740784.2</v>
      </c>
      <c r="BY291" s="174">
        <v>8597511.7799999993</v>
      </c>
      <c r="BZ291" s="174">
        <v>1471256.8</v>
      </c>
      <c r="CA291" s="174">
        <v>2519609.7000000002</v>
      </c>
      <c r="CB291" s="174">
        <v>2691475.01</v>
      </c>
      <c r="CC291" s="174">
        <v>4707485</v>
      </c>
      <c r="CD291" s="174">
        <v>6021301.5</v>
      </c>
      <c r="CE291" s="174">
        <v>2830810.36</v>
      </c>
      <c r="CF291" s="174">
        <v>3628525.98</v>
      </c>
      <c r="CG291" s="174">
        <v>784847.3</v>
      </c>
      <c r="CH291" s="174">
        <v>1803086.5</v>
      </c>
      <c r="CI291" s="174">
        <v>2043703</v>
      </c>
      <c r="CJ291" s="174">
        <v>1956314.85</v>
      </c>
      <c r="CK291" s="174">
        <v>13866177.4</v>
      </c>
      <c r="CL291" s="174">
        <v>1450628.5</v>
      </c>
      <c r="CM291" s="174">
        <v>1682448</v>
      </c>
    </row>
    <row r="292" spans="1:91" ht="24.6">
      <c r="A292" s="111">
        <v>28</v>
      </c>
      <c r="B292" s="191" t="s">
        <v>998</v>
      </c>
      <c r="C292" s="118" t="s">
        <v>569</v>
      </c>
      <c r="D292" s="174">
        <v>6267367.7699999996</v>
      </c>
      <c r="E292" s="174">
        <v>597391.71</v>
      </c>
      <c r="F292" s="174">
        <v>409438.62</v>
      </c>
      <c r="G292" s="174">
        <v>736137</v>
      </c>
      <c r="H292" s="174">
        <v>158029</v>
      </c>
      <c r="I292" s="174">
        <v>390351.2</v>
      </c>
      <c r="J292" s="174">
        <v>865447</v>
      </c>
      <c r="K292" s="174">
        <v>720501.4</v>
      </c>
      <c r="L292" s="174">
        <v>770711.88</v>
      </c>
      <c r="M292" s="174">
        <v>1005786</v>
      </c>
      <c r="N292" s="174">
        <v>3062543</v>
      </c>
      <c r="O292" s="174">
        <v>124262</v>
      </c>
      <c r="P292" s="174">
        <v>3909006.61</v>
      </c>
      <c r="Q292" s="174">
        <v>578354</v>
      </c>
      <c r="R292" s="174">
        <v>1041958.5</v>
      </c>
      <c r="S292" s="174">
        <v>1550100.02</v>
      </c>
      <c r="T292" s="174">
        <v>1031028</v>
      </c>
      <c r="U292" s="174">
        <v>35703.5</v>
      </c>
      <c r="V292" s="174">
        <v>710438.40000000002</v>
      </c>
      <c r="W292" s="174">
        <v>324370</v>
      </c>
      <c r="X292" s="174">
        <v>5150909.7</v>
      </c>
      <c r="Y292" s="174">
        <v>506493.4</v>
      </c>
      <c r="Z292" s="174">
        <v>834381.18</v>
      </c>
      <c r="AA292" s="174">
        <v>621751.4</v>
      </c>
      <c r="AB292" s="174">
        <v>108356.5</v>
      </c>
      <c r="AC292" s="174">
        <v>358810.05</v>
      </c>
      <c r="AD292" s="174">
        <v>563067.79</v>
      </c>
      <c r="AE292" s="174">
        <v>1971796.2</v>
      </c>
      <c r="AF292" s="174">
        <v>532565</v>
      </c>
      <c r="AG292" s="174">
        <v>690497.58</v>
      </c>
      <c r="AH292" s="174">
        <v>1542542.3</v>
      </c>
      <c r="AI292" s="174">
        <v>661685.42000000004</v>
      </c>
      <c r="AJ292" s="174">
        <v>301518.8</v>
      </c>
      <c r="AK292" s="174">
        <v>580861.31000000006</v>
      </c>
      <c r="AL292" s="174">
        <v>11663109.75</v>
      </c>
      <c r="AM292" s="174">
        <v>351400</v>
      </c>
      <c r="AN292" s="174">
        <v>397466</v>
      </c>
      <c r="AO292" s="174">
        <v>667430.5</v>
      </c>
      <c r="AP292" s="174">
        <v>1347308.32</v>
      </c>
      <c r="AQ292" s="174">
        <v>680100</v>
      </c>
      <c r="AR292" s="174">
        <v>179399.35</v>
      </c>
      <c r="AS292" s="174">
        <v>3341460.4</v>
      </c>
      <c r="AT292" s="174">
        <v>855705.51</v>
      </c>
      <c r="AU292" s="174">
        <v>804401</v>
      </c>
      <c r="AV292" s="174">
        <v>1319369</v>
      </c>
      <c r="AW292" s="174">
        <v>366997</v>
      </c>
      <c r="AX292" s="174">
        <v>349133</v>
      </c>
      <c r="AY292" s="174">
        <v>490576</v>
      </c>
      <c r="AZ292" s="174">
        <v>399420</v>
      </c>
      <c r="BA292" s="174">
        <v>432474</v>
      </c>
      <c r="BB292" s="174">
        <v>2038619.6</v>
      </c>
      <c r="BC292" s="174">
        <v>423391.6</v>
      </c>
      <c r="BD292" s="174">
        <v>5098955.6500000004</v>
      </c>
      <c r="BE292" s="174">
        <v>866011.5</v>
      </c>
      <c r="BF292" s="174">
        <v>11980</v>
      </c>
      <c r="BG292" s="174">
        <v>565000</v>
      </c>
      <c r="BH292" s="174">
        <v>2795980.26</v>
      </c>
      <c r="BI292" s="174">
        <v>254048.25</v>
      </c>
      <c r="BJ292" s="174"/>
      <c r="BK292" s="174">
        <v>13070</v>
      </c>
      <c r="BL292" s="174">
        <v>25015</v>
      </c>
      <c r="BM292" s="174">
        <v>3503786.18</v>
      </c>
      <c r="BN292" s="174">
        <v>1518584.6</v>
      </c>
      <c r="BO292" s="174">
        <v>505254</v>
      </c>
      <c r="BP292" s="174">
        <v>1454496.2</v>
      </c>
      <c r="BQ292" s="174">
        <v>1217163</v>
      </c>
      <c r="BR292" s="174">
        <v>472905.6</v>
      </c>
      <c r="BS292" s="174">
        <v>22865577.440000001</v>
      </c>
      <c r="BT292" s="174">
        <v>859882</v>
      </c>
      <c r="BU292" s="174">
        <v>539355.5</v>
      </c>
      <c r="BV292" s="174">
        <v>2205253.7999999998</v>
      </c>
      <c r="BW292" s="174"/>
      <c r="BX292" s="174">
        <v>499136</v>
      </c>
      <c r="BY292" s="174">
        <v>2147057.2000000002</v>
      </c>
      <c r="BZ292" s="174">
        <v>392296</v>
      </c>
      <c r="CA292" s="174">
        <v>238542</v>
      </c>
      <c r="CB292" s="174">
        <v>319621</v>
      </c>
      <c r="CC292" s="174">
        <v>769370</v>
      </c>
      <c r="CD292" s="174">
        <v>933320</v>
      </c>
      <c r="CE292" s="174">
        <v>1313650</v>
      </c>
      <c r="CF292" s="174">
        <v>1542875.03</v>
      </c>
      <c r="CG292" s="174">
        <v>179118</v>
      </c>
      <c r="CH292" s="174">
        <v>225235</v>
      </c>
      <c r="CI292" s="174">
        <v>737200</v>
      </c>
      <c r="CJ292" s="174">
        <v>461985</v>
      </c>
      <c r="CK292" s="174">
        <v>2597804</v>
      </c>
      <c r="CL292" s="174">
        <v>9208</v>
      </c>
      <c r="CM292" s="174">
        <v>254033.4</v>
      </c>
    </row>
    <row r="293" spans="1:91" ht="24.6">
      <c r="A293" s="111">
        <v>28</v>
      </c>
      <c r="B293" s="191" t="s">
        <v>999</v>
      </c>
      <c r="C293" s="118" t="s">
        <v>570</v>
      </c>
      <c r="D293" s="174">
        <v>1405553</v>
      </c>
      <c r="E293" s="174"/>
      <c r="F293" s="174"/>
      <c r="G293" s="174"/>
      <c r="H293" s="174">
        <v>2580</v>
      </c>
      <c r="I293" s="174"/>
      <c r="J293" s="174"/>
      <c r="K293" s="174"/>
      <c r="L293" s="174"/>
      <c r="M293" s="174"/>
      <c r="N293" s="174">
        <v>168925</v>
      </c>
      <c r="O293" s="174"/>
      <c r="P293" s="174">
        <v>100600</v>
      </c>
      <c r="Q293" s="174">
        <v>30060</v>
      </c>
      <c r="R293" s="174"/>
      <c r="S293" s="174">
        <v>80212</v>
      </c>
      <c r="T293" s="174">
        <v>17900</v>
      </c>
      <c r="U293" s="174">
        <v>33820</v>
      </c>
      <c r="V293" s="174">
        <v>8040</v>
      </c>
      <c r="W293" s="174"/>
      <c r="X293" s="174">
        <v>849910</v>
      </c>
      <c r="Y293" s="174"/>
      <c r="Z293" s="174"/>
      <c r="AA293" s="174">
        <v>37750</v>
      </c>
      <c r="AB293" s="174">
        <v>40000</v>
      </c>
      <c r="AC293" s="174">
        <v>45220</v>
      </c>
      <c r="AD293" s="174">
        <v>99080</v>
      </c>
      <c r="AE293" s="174">
        <v>251000</v>
      </c>
      <c r="AF293" s="174">
        <v>30000</v>
      </c>
      <c r="AG293" s="174"/>
      <c r="AH293" s="174">
        <v>124650</v>
      </c>
      <c r="AI293" s="174"/>
      <c r="AJ293" s="174">
        <v>86000</v>
      </c>
      <c r="AK293" s="174">
        <v>187040</v>
      </c>
      <c r="AL293" s="174">
        <v>3954550</v>
      </c>
      <c r="AM293" s="174"/>
      <c r="AN293" s="174">
        <v>2185</v>
      </c>
      <c r="AO293" s="174">
        <v>4200</v>
      </c>
      <c r="AP293" s="174">
        <v>240765</v>
      </c>
      <c r="AQ293" s="174">
        <v>57270</v>
      </c>
      <c r="AR293" s="174">
        <v>82978.5</v>
      </c>
      <c r="AS293" s="174">
        <v>111113</v>
      </c>
      <c r="AT293" s="174">
        <v>145830</v>
      </c>
      <c r="AU293" s="174"/>
      <c r="AV293" s="174">
        <v>728110</v>
      </c>
      <c r="AW293" s="174">
        <v>76900</v>
      </c>
      <c r="AX293" s="174">
        <v>96000</v>
      </c>
      <c r="AY293" s="174">
        <v>188000</v>
      </c>
      <c r="AZ293" s="174">
        <v>726184</v>
      </c>
      <c r="BA293" s="174"/>
      <c r="BB293" s="174">
        <v>45000</v>
      </c>
      <c r="BC293" s="174">
        <v>9000</v>
      </c>
      <c r="BD293" s="174">
        <v>88000</v>
      </c>
      <c r="BE293" s="174"/>
      <c r="BF293" s="174"/>
      <c r="BG293" s="174"/>
      <c r="BH293" s="174">
        <v>885400</v>
      </c>
      <c r="BI293" s="174"/>
      <c r="BJ293" s="174"/>
      <c r="BK293" s="174">
        <v>191540</v>
      </c>
      <c r="BL293" s="174">
        <v>3420</v>
      </c>
      <c r="BM293" s="174">
        <v>3961229.5</v>
      </c>
      <c r="BN293" s="174">
        <v>26640</v>
      </c>
      <c r="BO293" s="174">
        <v>28000</v>
      </c>
      <c r="BP293" s="174">
        <v>11700</v>
      </c>
      <c r="BQ293" s="174"/>
      <c r="BR293" s="174">
        <v>56930</v>
      </c>
      <c r="BS293" s="174">
        <v>4736135</v>
      </c>
      <c r="BT293" s="174"/>
      <c r="BU293" s="174">
        <v>81625</v>
      </c>
      <c r="BV293" s="174">
        <v>181150</v>
      </c>
      <c r="BW293" s="174"/>
      <c r="BX293" s="174">
        <v>144125</v>
      </c>
      <c r="BY293" s="174">
        <v>560435</v>
      </c>
      <c r="BZ293" s="174">
        <v>119000</v>
      </c>
      <c r="CA293" s="174"/>
      <c r="CB293" s="174"/>
      <c r="CC293" s="174">
        <v>491500</v>
      </c>
      <c r="CD293" s="174">
        <v>326500</v>
      </c>
      <c r="CE293" s="174">
        <v>137700</v>
      </c>
      <c r="CF293" s="174">
        <v>346900</v>
      </c>
      <c r="CG293" s="174"/>
      <c r="CH293" s="174"/>
      <c r="CI293" s="174">
        <v>77270</v>
      </c>
      <c r="CJ293" s="174">
        <v>32500</v>
      </c>
      <c r="CK293" s="174">
        <v>22900</v>
      </c>
      <c r="CL293" s="174">
        <v>66960</v>
      </c>
      <c r="CM293" s="174"/>
    </row>
    <row r="294" spans="1:91" ht="24.6">
      <c r="A294" s="111">
        <v>26</v>
      </c>
      <c r="B294" s="191" t="s">
        <v>1000</v>
      </c>
      <c r="C294" s="113" t="s">
        <v>571</v>
      </c>
      <c r="D294" s="174">
        <v>2108584.04</v>
      </c>
      <c r="E294" s="174">
        <v>291827</v>
      </c>
      <c r="F294" s="174">
        <v>253608.55</v>
      </c>
      <c r="G294" s="174">
        <v>180545.92000000001</v>
      </c>
      <c r="H294" s="174">
        <v>110504.9</v>
      </c>
      <c r="I294" s="174">
        <v>560050.5</v>
      </c>
      <c r="J294" s="174">
        <v>367318.34</v>
      </c>
      <c r="K294" s="174">
        <v>318530.23</v>
      </c>
      <c r="L294" s="174">
        <v>236083.3</v>
      </c>
      <c r="M294" s="174">
        <v>221884.7</v>
      </c>
      <c r="N294" s="174">
        <v>698558.21</v>
      </c>
      <c r="O294" s="174">
        <v>308203.62</v>
      </c>
      <c r="P294" s="174">
        <v>1013745.18</v>
      </c>
      <c r="Q294" s="174">
        <v>619347.15</v>
      </c>
      <c r="R294" s="174">
        <v>332961.65999999997</v>
      </c>
      <c r="S294" s="174">
        <v>205805</v>
      </c>
      <c r="T294" s="174">
        <v>298727.59999999998</v>
      </c>
      <c r="U294" s="174">
        <v>318041.93</v>
      </c>
      <c r="V294" s="174">
        <v>335802.09</v>
      </c>
      <c r="W294" s="174">
        <v>30351</v>
      </c>
      <c r="X294" s="174">
        <v>810207</v>
      </c>
      <c r="Y294" s="174">
        <v>171935.38</v>
      </c>
      <c r="Z294" s="174">
        <v>423180.14</v>
      </c>
      <c r="AA294" s="174">
        <v>168791.1</v>
      </c>
      <c r="AB294" s="174">
        <v>179781.6</v>
      </c>
      <c r="AC294" s="174">
        <v>150911.69</v>
      </c>
      <c r="AD294" s="174">
        <v>106747.33</v>
      </c>
      <c r="AE294" s="174">
        <v>616540.43999999994</v>
      </c>
      <c r="AF294" s="174">
        <v>142678.35999999999</v>
      </c>
      <c r="AG294" s="174">
        <v>70142.28</v>
      </c>
      <c r="AH294" s="174">
        <v>199321.33</v>
      </c>
      <c r="AI294" s="174">
        <v>231972.99</v>
      </c>
      <c r="AJ294" s="174">
        <v>350820.86</v>
      </c>
      <c r="AK294" s="174">
        <v>171457.8</v>
      </c>
      <c r="AL294" s="174">
        <v>2533008.48</v>
      </c>
      <c r="AM294" s="174">
        <v>144187.14000000001</v>
      </c>
      <c r="AN294" s="174">
        <v>82737.7</v>
      </c>
      <c r="AO294" s="174">
        <v>431905.92</v>
      </c>
      <c r="AP294" s="174">
        <v>206322</v>
      </c>
      <c r="AQ294" s="174">
        <v>231901.85</v>
      </c>
      <c r="AR294" s="174">
        <v>105525.95</v>
      </c>
      <c r="AS294" s="174">
        <v>282917.27</v>
      </c>
      <c r="AT294" s="174">
        <v>206873.42</v>
      </c>
      <c r="AU294" s="174">
        <v>419225.1</v>
      </c>
      <c r="AV294" s="174">
        <v>230247.99</v>
      </c>
      <c r="AW294" s="174">
        <v>279980.09999999998</v>
      </c>
      <c r="AX294" s="174">
        <v>263278.84999999998</v>
      </c>
      <c r="AY294" s="174">
        <v>79447.61</v>
      </c>
      <c r="AZ294" s="174">
        <v>225581.55</v>
      </c>
      <c r="BA294" s="174">
        <v>124855.8</v>
      </c>
      <c r="BB294" s="174">
        <v>119257</v>
      </c>
      <c r="BC294" s="174">
        <v>283879.7</v>
      </c>
      <c r="BD294" s="174">
        <v>845378.98</v>
      </c>
      <c r="BE294" s="174">
        <v>398922</v>
      </c>
      <c r="BF294" s="174">
        <v>132908</v>
      </c>
      <c r="BG294" s="174">
        <v>87322</v>
      </c>
      <c r="BH294" s="174">
        <v>604391.17000000004</v>
      </c>
      <c r="BI294" s="174">
        <v>53590.8</v>
      </c>
      <c r="BJ294" s="174">
        <v>135496.04999999999</v>
      </c>
      <c r="BK294" s="174">
        <v>125114.79</v>
      </c>
      <c r="BL294" s="174">
        <v>175510.2</v>
      </c>
      <c r="BM294" s="174">
        <v>642582.9</v>
      </c>
      <c r="BN294" s="174">
        <v>348731.4</v>
      </c>
      <c r="BO294" s="174">
        <v>259852.04</v>
      </c>
      <c r="BP294" s="174">
        <v>551924</v>
      </c>
      <c r="BQ294" s="174">
        <v>234776.4</v>
      </c>
      <c r="BR294" s="174">
        <v>261146.3</v>
      </c>
      <c r="BS294" s="174">
        <v>2071831.48</v>
      </c>
      <c r="BT294" s="174">
        <v>152152.04</v>
      </c>
      <c r="BU294" s="174">
        <v>154828.79999999999</v>
      </c>
      <c r="BV294" s="174">
        <v>638550.35</v>
      </c>
      <c r="BW294" s="174">
        <v>6620.4</v>
      </c>
      <c r="BX294" s="174">
        <v>126141.08</v>
      </c>
      <c r="BY294" s="174">
        <v>464245.2</v>
      </c>
      <c r="BZ294" s="174">
        <v>135380.93</v>
      </c>
      <c r="CA294" s="174">
        <v>192308.7</v>
      </c>
      <c r="CB294" s="174">
        <v>206547</v>
      </c>
      <c r="CC294" s="174">
        <v>223671.7</v>
      </c>
      <c r="CD294" s="174">
        <v>513762.12</v>
      </c>
      <c r="CE294" s="174">
        <v>551257.30000000005</v>
      </c>
      <c r="CF294" s="174">
        <v>591921.4</v>
      </c>
      <c r="CG294" s="174">
        <v>111307.4</v>
      </c>
      <c r="CH294" s="174">
        <v>237117.26</v>
      </c>
      <c r="CI294" s="174">
        <v>87668.4</v>
      </c>
      <c r="CJ294" s="174">
        <v>83209.75</v>
      </c>
      <c r="CK294" s="174">
        <v>245041.05</v>
      </c>
      <c r="CL294" s="174">
        <v>41309.68</v>
      </c>
      <c r="CM294" s="174">
        <v>81400.800000000003</v>
      </c>
    </row>
    <row r="295" spans="1:91" ht="24.6">
      <c r="A295" s="111">
        <v>26</v>
      </c>
      <c r="B295" s="191" t="s">
        <v>1001</v>
      </c>
      <c r="C295" s="114" t="s">
        <v>572</v>
      </c>
      <c r="D295" s="174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  <c r="V295" s="174"/>
      <c r="W295" s="174"/>
      <c r="X295" s="174"/>
      <c r="Y295" s="174"/>
      <c r="Z295" s="174"/>
      <c r="AA295" s="174"/>
      <c r="AB295" s="174"/>
      <c r="AC295" s="174"/>
      <c r="AD295" s="174"/>
      <c r="AE295" s="174"/>
      <c r="AF295" s="174"/>
      <c r="AG295" s="174"/>
      <c r="AH295" s="174"/>
      <c r="AI295" s="174"/>
      <c r="AJ295" s="174"/>
      <c r="AK295" s="174"/>
      <c r="AL295" s="174"/>
      <c r="AM295" s="174"/>
      <c r="AN295" s="174"/>
      <c r="AO295" s="174"/>
      <c r="AP295" s="174"/>
      <c r="AQ295" s="174"/>
      <c r="AR295" s="174"/>
      <c r="AS295" s="174"/>
      <c r="AT295" s="174"/>
      <c r="AU295" s="174"/>
      <c r="AV295" s="174"/>
      <c r="AW295" s="174"/>
      <c r="AX295" s="174"/>
      <c r="AY295" s="174"/>
      <c r="AZ295" s="174"/>
      <c r="BA295" s="174"/>
      <c r="BB295" s="174"/>
      <c r="BC295" s="174"/>
      <c r="BD295" s="174"/>
      <c r="BE295" s="174"/>
      <c r="BF295" s="174"/>
      <c r="BG295" s="174"/>
      <c r="BH295" s="174"/>
      <c r="BI295" s="174"/>
      <c r="BJ295" s="174"/>
      <c r="BK295" s="174"/>
      <c r="BL295" s="174"/>
      <c r="BM295" s="174"/>
      <c r="BN295" s="174"/>
      <c r="BO295" s="174"/>
      <c r="BP295" s="174"/>
      <c r="BQ295" s="174"/>
      <c r="BR295" s="174"/>
      <c r="BS295" s="174"/>
      <c r="BT295" s="174"/>
      <c r="BU295" s="174"/>
      <c r="BV295" s="174"/>
      <c r="BW295" s="174"/>
      <c r="BX295" s="174"/>
      <c r="BY295" s="174"/>
      <c r="BZ295" s="174"/>
      <c r="CA295" s="174"/>
      <c r="CB295" s="174"/>
      <c r="CC295" s="174"/>
      <c r="CD295" s="174"/>
      <c r="CE295" s="174">
        <v>18130</v>
      </c>
      <c r="CF295" s="174"/>
      <c r="CG295" s="174"/>
      <c r="CH295" s="174"/>
      <c r="CI295" s="174"/>
      <c r="CJ295" s="174"/>
      <c r="CK295" s="174"/>
      <c r="CL295" s="174"/>
      <c r="CM295" s="174"/>
    </row>
    <row r="296" spans="1:91" ht="24.6">
      <c r="A296" s="111">
        <v>28</v>
      </c>
      <c r="B296" s="191" t="s">
        <v>1002</v>
      </c>
      <c r="C296" s="114" t="s">
        <v>573</v>
      </c>
      <c r="D296" s="174">
        <v>253918</v>
      </c>
      <c r="E296" s="174">
        <v>139069.94</v>
      </c>
      <c r="F296" s="174">
        <v>78030</v>
      </c>
      <c r="G296" s="174">
        <v>105510</v>
      </c>
      <c r="H296" s="174">
        <v>63770</v>
      </c>
      <c r="I296" s="174">
        <v>3000</v>
      </c>
      <c r="J296" s="174">
        <v>14000</v>
      </c>
      <c r="K296" s="174">
        <v>204870</v>
      </c>
      <c r="L296" s="174">
        <v>427824</v>
      </c>
      <c r="M296" s="174"/>
      <c r="N296" s="174">
        <v>300255</v>
      </c>
      <c r="O296" s="174">
        <v>3190</v>
      </c>
      <c r="P296" s="174">
        <v>1062447.58</v>
      </c>
      <c r="Q296" s="174">
        <v>123045</v>
      </c>
      <c r="R296" s="174">
        <v>92070</v>
      </c>
      <c r="S296" s="174">
        <v>165240</v>
      </c>
      <c r="T296" s="174">
        <v>351149</v>
      </c>
      <c r="U296" s="174">
        <v>229951.46</v>
      </c>
      <c r="V296" s="174">
        <v>336366.54</v>
      </c>
      <c r="W296" s="174">
        <v>179609.2</v>
      </c>
      <c r="X296" s="174">
        <v>665687.6</v>
      </c>
      <c r="Y296" s="174">
        <v>230290</v>
      </c>
      <c r="Z296" s="174">
        <v>136320</v>
      </c>
      <c r="AA296" s="174">
        <v>508416.8</v>
      </c>
      <c r="AB296" s="174">
        <v>103120</v>
      </c>
      <c r="AC296" s="174">
        <v>130487.7</v>
      </c>
      <c r="AD296" s="174">
        <v>79540</v>
      </c>
      <c r="AE296" s="174">
        <v>459122</v>
      </c>
      <c r="AF296" s="174">
        <v>256276</v>
      </c>
      <c r="AG296" s="174">
        <v>495762</v>
      </c>
      <c r="AH296" s="174">
        <v>153887</v>
      </c>
      <c r="AI296" s="174">
        <v>6800</v>
      </c>
      <c r="AJ296" s="174">
        <v>30889</v>
      </c>
      <c r="AK296" s="174">
        <v>212880</v>
      </c>
      <c r="AL296" s="174">
        <v>1787947</v>
      </c>
      <c r="AM296" s="174">
        <v>162090</v>
      </c>
      <c r="AN296" s="174">
        <v>107560</v>
      </c>
      <c r="AO296" s="174">
        <v>347002</v>
      </c>
      <c r="AP296" s="174">
        <v>288854</v>
      </c>
      <c r="AQ296" s="174">
        <v>432854</v>
      </c>
      <c r="AR296" s="174">
        <v>123114</v>
      </c>
      <c r="AS296" s="174">
        <v>844477</v>
      </c>
      <c r="AT296" s="174">
        <v>244162.5</v>
      </c>
      <c r="AU296" s="174">
        <v>335020</v>
      </c>
      <c r="AV296" s="174">
        <v>178470</v>
      </c>
      <c r="AW296" s="174">
        <v>201799</v>
      </c>
      <c r="AX296" s="174">
        <v>76380</v>
      </c>
      <c r="AY296" s="174">
        <v>211942</v>
      </c>
      <c r="AZ296" s="174">
        <v>166213</v>
      </c>
      <c r="BA296" s="174">
        <v>64420</v>
      </c>
      <c r="BB296" s="174">
        <v>466112</v>
      </c>
      <c r="BC296" s="174">
        <v>122870</v>
      </c>
      <c r="BD296" s="174">
        <v>1772139.3</v>
      </c>
      <c r="BE296" s="174">
        <v>447520</v>
      </c>
      <c r="BF296" s="174">
        <v>170300</v>
      </c>
      <c r="BG296" s="174">
        <v>323504.98</v>
      </c>
      <c r="BH296" s="174">
        <v>271472</v>
      </c>
      <c r="BI296" s="174">
        <v>177383</v>
      </c>
      <c r="BJ296" s="174">
        <v>249495</v>
      </c>
      <c r="BK296" s="174">
        <v>226637</v>
      </c>
      <c r="BL296" s="174">
        <v>74884</v>
      </c>
      <c r="BM296" s="174">
        <v>1713961.61</v>
      </c>
      <c r="BN296" s="174">
        <v>334075</v>
      </c>
      <c r="BO296" s="174">
        <v>306659</v>
      </c>
      <c r="BP296" s="174">
        <v>309487</v>
      </c>
      <c r="BQ296" s="174">
        <v>234150</v>
      </c>
      <c r="BR296" s="174">
        <v>332120</v>
      </c>
      <c r="BS296" s="176">
        <v>1784110.09</v>
      </c>
      <c r="BT296" s="176">
        <v>92070</v>
      </c>
      <c r="BU296" s="176">
        <v>281550</v>
      </c>
      <c r="BV296" s="176">
        <v>1058104.99</v>
      </c>
      <c r="BW296" s="176">
        <v>207050</v>
      </c>
      <c r="BX296" s="176">
        <v>61688</v>
      </c>
      <c r="BY296" s="176">
        <v>113488</v>
      </c>
      <c r="BZ296" s="176">
        <v>44098</v>
      </c>
      <c r="CA296" s="176">
        <v>38550</v>
      </c>
      <c r="CB296" s="176">
        <v>180660</v>
      </c>
      <c r="CC296" s="176">
        <v>940114</v>
      </c>
      <c r="CD296" s="176">
        <v>558360.5</v>
      </c>
      <c r="CE296" s="176">
        <v>318000</v>
      </c>
      <c r="CF296" s="176">
        <v>192484</v>
      </c>
      <c r="CG296" s="176">
        <v>49545</v>
      </c>
      <c r="CH296" s="176">
        <v>14100</v>
      </c>
      <c r="CI296" s="176"/>
      <c r="CJ296" s="176">
        <v>255027.97</v>
      </c>
      <c r="CK296" s="176">
        <v>382530</v>
      </c>
      <c r="CL296" s="176">
        <v>8000</v>
      </c>
      <c r="CM296" s="176">
        <v>81390</v>
      </c>
    </row>
    <row r="297" spans="1:91" ht="24.6">
      <c r="A297" s="111">
        <v>32</v>
      </c>
      <c r="B297" s="191" t="s">
        <v>1003</v>
      </c>
      <c r="C297" s="118" t="s">
        <v>574</v>
      </c>
      <c r="D297" s="174"/>
      <c r="E297" s="174"/>
      <c r="F297" s="174">
        <v>27060</v>
      </c>
      <c r="G297" s="174"/>
      <c r="H297" s="174"/>
      <c r="I297" s="174"/>
      <c r="J297" s="174"/>
      <c r="K297" s="174"/>
      <c r="L297" s="174"/>
      <c r="M297" s="174"/>
      <c r="N297" s="174"/>
      <c r="O297" s="174">
        <v>2500</v>
      </c>
      <c r="P297" s="174"/>
      <c r="Q297" s="174"/>
      <c r="R297" s="174">
        <v>32010</v>
      </c>
      <c r="S297" s="174"/>
      <c r="T297" s="174"/>
      <c r="U297" s="174"/>
      <c r="V297" s="174">
        <v>2500</v>
      </c>
      <c r="W297" s="174"/>
      <c r="X297" s="174"/>
      <c r="Y297" s="174">
        <v>4095</v>
      </c>
      <c r="Z297" s="174"/>
      <c r="AA297" s="174"/>
      <c r="AB297" s="174">
        <v>490</v>
      </c>
      <c r="AC297" s="174"/>
      <c r="AD297" s="174">
        <v>41090</v>
      </c>
      <c r="AE297" s="174"/>
      <c r="AF297" s="174">
        <v>3360</v>
      </c>
      <c r="AG297" s="174">
        <v>67250</v>
      </c>
      <c r="AH297" s="174">
        <v>132852</v>
      </c>
      <c r="AI297" s="174">
        <v>35075</v>
      </c>
      <c r="AJ297" s="174">
        <v>19995</v>
      </c>
      <c r="AK297" s="174"/>
      <c r="AL297" s="174"/>
      <c r="AM297" s="174">
        <v>4977</v>
      </c>
      <c r="AN297" s="174">
        <v>3500</v>
      </c>
      <c r="AO297" s="174">
        <v>4450</v>
      </c>
      <c r="AP297" s="174"/>
      <c r="AQ297" s="174"/>
      <c r="AR297" s="174"/>
      <c r="AS297" s="174"/>
      <c r="AT297" s="174"/>
      <c r="AU297" s="174"/>
      <c r="AV297" s="174"/>
      <c r="AW297" s="174"/>
      <c r="AX297" s="174"/>
      <c r="AY297" s="174"/>
      <c r="AZ297" s="174"/>
      <c r="BA297" s="174"/>
      <c r="BB297" s="174"/>
      <c r="BC297" s="174"/>
      <c r="BD297" s="174"/>
      <c r="BE297" s="174"/>
      <c r="BF297" s="174"/>
      <c r="BG297" s="174"/>
      <c r="BH297" s="174"/>
      <c r="BI297" s="174"/>
      <c r="BJ297" s="174"/>
      <c r="BK297" s="174"/>
      <c r="BL297" s="174"/>
      <c r="BM297" s="174"/>
      <c r="BN297" s="174"/>
      <c r="BO297" s="174"/>
      <c r="BP297" s="174"/>
      <c r="BQ297" s="174"/>
      <c r="BR297" s="174"/>
      <c r="BS297" s="176">
        <v>450620</v>
      </c>
      <c r="BT297" s="176">
        <v>15490</v>
      </c>
      <c r="BU297" s="176"/>
      <c r="BV297" s="176">
        <v>26949</v>
      </c>
      <c r="BW297" s="174"/>
      <c r="BX297" s="176">
        <v>17550</v>
      </c>
      <c r="BY297" s="176"/>
      <c r="BZ297" s="176"/>
      <c r="CA297" s="176">
        <v>4960</v>
      </c>
      <c r="CB297" s="174"/>
      <c r="CC297" s="176"/>
      <c r="CD297" s="176"/>
      <c r="CE297" s="176"/>
      <c r="CF297" s="176"/>
      <c r="CG297" s="176"/>
      <c r="CH297" s="176">
        <v>26630</v>
      </c>
      <c r="CI297" s="176"/>
      <c r="CJ297" s="176"/>
      <c r="CK297" s="176">
        <v>51600</v>
      </c>
      <c r="CL297" s="176"/>
      <c r="CM297" s="176"/>
    </row>
    <row r="298" spans="1:91" ht="24.6">
      <c r="A298" s="111">
        <v>32</v>
      </c>
      <c r="B298" s="191" t="s">
        <v>1004</v>
      </c>
      <c r="C298" s="118" t="s">
        <v>575</v>
      </c>
      <c r="D298" s="174"/>
      <c r="E298" s="174"/>
      <c r="F298" s="174"/>
      <c r="G298" s="174">
        <v>6000</v>
      </c>
      <c r="H298" s="174"/>
      <c r="I298" s="174"/>
      <c r="J298" s="174"/>
      <c r="K298" s="174"/>
      <c r="L298" s="174"/>
      <c r="M298" s="174"/>
      <c r="N298" s="174"/>
      <c r="O298" s="174"/>
      <c r="P298" s="174"/>
      <c r="Q298" s="174"/>
      <c r="R298" s="174"/>
      <c r="S298" s="174"/>
      <c r="T298" s="174"/>
      <c r="U298" s="174"/>
      <c r="V298" s="174"/>
      <c r="W298" s="174"/>
      <c r="X298" s="174"/>
      <c r="Y298" s="174"/>
      <c r="Z298" s="174"/>
      <c r="AA298" s="174"/>
      <c r="AB298" s="174"/>
      <c r="AC298" s="174"/>
      <c r="AD298" s="174"/>
      <c r="AE298" s="174"/>
      <c r="AF298" s="174"/>
      <c r="AG298" s="174"/>
      <c r="AH298" s="174"/>
      <c r="AI298" s="174"/>
      <c r="AJ298" s="174"/>
      <c r="AK298" s="174"/>
      <c r="AL298" s="174"/>
      <c r="AM298" s="174">
        <v>9175</v>
      </c>
      <c r="AN298" s="174"/>
      <c r="AO298" s="174"/>
      <c r="AP298" s="174"/>
      <c r="AQ298" s="174"/>
      <c r="AR298" s="174"/>
      <c r="AS298" s="174"/>
      <c r="AT298" s="174"/>
      <c r="AU298" s="174"/>
      <c r="AV298" s="174"/>
      <c r="AW298" s="174"/>
      <c r="AX298" s="174"/>
      <c r="AY298" s="174"/>
      <c r="AZ298" s="174"/>
      <c r="BA298" s="174"/>
      <c r="BB298" s="174"/>
      <c r="BC298" s="174"/>
      <c r="BD298" s="174"/>
      <c r="BE298" s="174"/>
      <c r="BF298" s="174"/>
      <c r="BG298" s="174"/>
      <c r="BH298" s="174"/>
      <c r="BI298" s="174"/>
      <c r="BJ298" s="174"/>
      <c r="BK298" s="174"/>
      <c r="BL298" s="174"/>
      <c r="BM298" s="174"/>
      <c r="BN298" s="174"/>
      <c r="BO298" s="174"/>
      <c r="BP298" s="174"/>
      <c r="BQ298" s="174"/>
      <c r="BR298" s="174"/>
      <c r="BS298" s="174"/>
      <c r="BT298" s="174"/>
      <c r="BU298" s="174"/>
      <c r="BV298" s="174"/>
      <c r="BW298" s="174"/>
      <c r="BX298" s="174"/>
      <c r="BY298" s="174"/>
      <c r="BZ298" s="174"/>
      <c r="CA298" s="174"/>
      <c r="CB298" s="174"/>
      <c r="CC298" s="174"/>
      <c r="CD298" s="174"/>
      <c r="CE298" s="174"/>
      <c r="CF298" s="174"/>
      <c r="CG298" s="174"/>
      <c r="CH298" s="174"/>
      <c r="CI298" s="174"/>
      <c r="CJ298" s="174"/>
      <c r="CK298" s="174"/>
      <c r="CL298" s="174"/>
      <c r="CM298" s="174"/>
    </row>
    <row r="299" spans="1:91" ht="24.6">
      <c r="A299" s="111">
        <v>32</v>
      </c>
      <c r="B299" s="191" t="s">
        <v>1005</v>
      </c>
      <c r="C299" s="114" t="s">
        <v>1341</v>
      </c>
      <c r="D299" s="174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4"/>
      <c r="Q299" s="174"/>
      <c r="R299" s="174"/>
      <c r="S299" s="174"/>
      <c r="T299" s="174"/>
      <c r="U299" s="174"/>
      <c r="V299" s="174"/>
      <c r="W299" s="174"/>
      <c r="X299" s="174"/>
      <c r="Y299" s="174"/>
      <c r="Z299" s="174"/>
      <c r="AA299" s="174"/>
      <c r="AB299" s="174"/>
      <c r="AC299" s="174"/>
      <c r="AD299" s="174"/>
      <c r="AE299" s="174"/>
      <c r="AF299" s="174"/>
      <c r="AG299" s="174"/>
      <c r="AH299" s="174"/>
      <c r="AI299" s="174"/>
      <c r="AJ299" s="174"/>
      <c r="AK299" s="174"/>
      <c r="AL299" s="174"/>
      <c r="AM299" s="174"/>
      <c r="AN299" s="174"/>
      <c r="AO299" s="174"/>
      <c r="AP299" s="174"/>
      <c r="AQ299" s="174"/>
      <c r="AR299" s="174"/>
      <c r="AS299" s="174"/>
      <c r="AT299" s="174"/>
      <c r="AU299" s="174"/>
      <c r="AV299" s="174"/>
      <c r="AW299" s="174"/>
      <c r="AX299" s="174"/>
      <c r="AY299" s="174"/>
      <c r="AZ299" s="174"/>
      <c r="BA299" s="174"/>
      <c r="BB299" s="174"/>
      <c r="BC299" s="174"/>
      <c r="BD299" s="174"/>
      <c r="BE299" s="174"/>
      <c r="BF299" s="174"/>
      <c r="BG299" s="174"/>
      <c r="BH299" s="174"/>
      <c r="BI299" s="174"/>
      <c r="BJ299" s="174"/>
      <c r="BK299" s="174"/>
      <c r="BL299" s="174"/>
      <c r="BM299" s="174"/>
      <c r="BN299" s="174"/>
      <c r="BO299" s="174"/>
      <c r="BP299" s="174"/>
      <c r="BQ299" s="174"/>
      <c r="BR299" s="174"/>
      <c r="BS299" s="174">
        <v>493800</v>
      </c>
      <c r="BT299" s="174"/>
      <c r="BU299" s="174"/>
      <c r="BV299" s="174">
        <v>130000</v>
      </c>
      <c r="BW299" s="174"/>
      <c r="BX299" s="174"/>
      <c r="BY299" s="174"/>
      <c r="BZ299" s="174"/>
      <c r="CA299" s="174"/>
      <c r="CB299" s="174"/>
      <c r="CC299" s="174"/>
      <c r="CD299" s="174"/>
      <c r="CE299" s="174"/>
      <c r="CF299" s="174"/>
      <c r="CG299" s="174"/>
      <c r="CH299" s="174"/>
      <c r="CI299" s="174"/>
      <c r="CJ299" s="174"/>
      <c r="CK299" s="174"/>
      <c r="CL299" s="174"/>
      <c r="CM299" s="174"/>
    </row>
    <row r="300" spans="1:91" ht="24.6">
      <c r="A300" s="111">
        <v>32</v>
      </c>
      <c r="B300" s="191" t="s">
        <v>1006</v>
      </c>
      <c r="C300" s="132" t="s">
        <v>1342</v>
      </c>
      <c r="D300" s="174">
        <v>16163795.380000001</v>
      </c>
      <c r="E300" s="174"/>
      <c r="F300" s="174"/>
      <c r="G300" s="174">
        <v>199680</v>
      </c>
      <c r="H300" s="174">
        <v>62735</v>
      </c>
      <c r="I300" s="174"/>
      <c r="J300" s="174">
        <v>200000</v>
      </c>
      <c r="K300" s="174"/>
      <c r="L300" s="174">
        <v>30816</v>
      </c>
      <c r="M300" s="174">
        <v>46705</v>
      </c>
      <c r="N300" s="174">
        <v>485545</v>
      </c>
      <c r="O300" s="174"/>
      <c r="P300" s="174">
        <v>5843916.2699999996</v>
      </c>
      <c r="Q300" s="174">
        <v>270600</v>
      </c>
      <c r="R300" s="174">
        <v>336270</v>
      </c>
      <c r="S300" s="174"/>
      <c r="T300" s="174"/>
      <c r="U300" s="174">
        <v>326040</v>
      </c>
      <c r="V300" s="174"/>
      <c r="W300" s="174"/>
      <c r="X300" s="174">
        <v>22805519.41</v>
      </c>
      <c r="Y300" s="174">
        <v>300705</v>
      </c>
      <c r="Z300" s="174"/>
      <c r="AA300" s="174"/>
      <c r="AB300" s="174">
        <v>133405</v>
      </c>
      <c r="AC300" s="174"/>
      <c r="AD300" s="174"/>
      <c r="AE300" s="174"/>
      <c r="AF300" s="174"/>
      <c r="AG300" s="174">
        <v>145294.79999999999</v>
      </c>
      <c r="AH300" s="174">
        <v>297000</v>
      </c>
      <c r="AI300" s="174">
        <v>2011429.95</v>
      </c>
      <c r="AJ300" s="174">
        <v>223980</v>
      </c>
      <c r="AK300" s="174">
        <v>288000</v>
      </c>
      <c r="AL300" s="174"/>
      <c r="AM300" s="174">
        <v>224058</v>
      </c>
      <c r="AN300" s="174"/>
      <c r="AO300" s="174"/>
      <c r="AP300" s="174">
        <v>972300</v>
      </c>
      <c r="AQ300" s="174"/>
      <c r="AR300" s="174"/>
      <c r="AS300" s="174"/>
      <c r="AT300" s="174"/>
      <c r="AU300" s="174"/>
      <c r="AV300" s="174"/>
      <c r="AW300" s="174">
        <v>150000</v>
      </c>
      <c r="AX300" s="174"/>
      <c r="AY300" s="174">
        <v>399100</v>
      </c>
      <c r="AZ300" s="174"/>
      <c r="BA300" s="174"/>
      <c r="BB300" s="174"/>
      <c r="BC300" s="174"/>
      <c r="BD300" s="174">
        <v>21738197.899999999</v>
      </c>
      <c r="BE300" s="174">
        <v>262577</v>
      </c>
      <c r="BF300" s="174">
        <v>43882.400000000001</v>
      </c>
      <c r="BG300" s="174"/>
      <c r="BH300" s="174"/>
      <c r="BI300" s="174"/>
      <c r="BJ300" s="174">
        <v>6000</v>
      </c>
      <c r="BK300" s="174"/>
      <c r="BL300" s="174">
        <v>392425.6</v>
      </c>
      <c r="BM300" s="174"/>
      <c r="BN300" s="174">
        <v>213000</v>
      </c>
      <c r="BO300" s="174">
        <v>358533.35</v>
      </c>
      <c r="BP300" s="174">
        <v>307600</v>
      </c>
      <c r="BQ300" s="174">
        <v>1925334.17</v>
      </c>
      <c r="BR300" s="174">
        <v>268860</v>
      </c>
      <c r="BS300" s="176">
        <v>2628732.73</v>
      </c>
      <c r="BT300" s="174">
        <v>509000</v>
      </c>
      <c r="BU300" s="174"/>
      <c r="BV300" s="174">
        <v>476365.8</v>
      </c>
      <c r="BW300" s="174"/>
      <c r="BX300" s="174">
        <v>41600</v>
      </c>
      <c r="BY300" s="176">
        <v>2182202.38</v>
      </c>
      <c r="BZ300" s="174">
        <v>317682.3</v>
      </c>
      <c r="CA300" s="174">
        <v>464073.2</v>
      </c>
      <c r="CB300" s="174"/>
      <c r="CC300" s="174"/>
      <c r="CD300" s="174"/>
      <c r="CE300" s="174"/>
      <c r="CF300" s="174">
        <v>329000</v>
      </c>
      <c r="CG300" s="174"/>
      <c r="CH300" s="174"/>
      <c r="CI300" s="174">
        <v>36538</v>
      </c>
      <c r="CJ300" s="174"/>
      <c r="CK300" s="174"/>
      <c r="CL300" s="176">
        <v>599075</v>
      </c>
      <c r="CM300" s="174"/>
    </row>
    <row r="301" spans="1:91" ht="24.6">
      <c r="A301" s="111">
        <v>32</v>
      </c>
      <c r="B301" s="191" t="s">
        <v>1007</v>
      </c>
      <c r="C301" s="132" t="s">
        <v>576</v>
      </c>
      <c r="D301" s="174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4"/>
      <c r="Q301" s="174"/>
      <c r="R301" s="174"/>
      <c r="S301" s="174"/>
      <c r="T301" s="174"/>
      <c r="U301" s="174"/>
      <c r="V301" s="174"/>
      <c r="W301" s="174"/>
      <c r="X301" s="174"/>
      <c r="Y301" s="174"/>
      <c r="Z301" s="174"/>
      <c r="AA301" s="174"/>
      <c r="AB301" s="174"/>
      <c r="AC301" s="174"/>
      <c r="AD301" s="174"/>
      <c r="AE301" s="174"/>
      <c r="AF301" s="174"/>
      <c r="AG301" s="174"/>
      <c r="AH301" s="174"/>
      <c r="AI301" s="174"/>
      <c r="AJ301" s="174"/>
      <c r="AK301" s="174"/>
      <c r="AL301" s="174"/>
      <c r="AM301" s="174"/>
      <c r="AN301" s="174"/>
      <c r="AO301" s="174"/>
      <c r="AP301" s="174"/>
      <c r="AQ301" s="174"/>
      <c r="AR301" s="174"/>
      <c r="AS301" s="174"/>
      <c r="AT301" s="174"/>
      <c r="AU301" s="174"/>
      <c r="AV301" s="174"/>
      <c r="AW301" s="174"/>
      <c r="AX301" s="174"/>
      <c r="AY301" s="174"/>
      <c r="AZ301" s="174"/>
      <c r="BA301" s="174"/>
      <c r="BB301" s="174"/>
      <c r="BC301" s="174"/>
      <c r="BD301" s="174"/>
      <c r="BE301" s="174"/>
      <c r="BF301" s="174"/>
      <c r="BG301" s="174"/>
      <c r="BH301" s="174"/>
      <c r="BI301" s="174"/>
      <c r="BJ301" s="174"/>
      <c r="BK301" s="174"/>
      <c r="BL301" s="174"/>
      <c r="BM301" s="174"/>
      <c r="BN301" s="174"/>
      <c r="BO301" s="174"/>
      <c r="BP301" s="174"/>
      <c r="BQ301" s="174"/>
      <c r="BR301" s="174"/>
      <c r="BS301" s="174"/>
      <c r="BT301" s="176"/>
      <c r="BU301" s="176"/>
      <c r="BV301" s="176"/>
      <c r="BW301" s="176"/>
      <c r="BX301" s="176"/>
      <c r="BY301" s="176"/>
      <c r="BZ301" s="176"/>
      <c r="CA301" s="176"/>
      <c r="CB301" s="176"/>
      <c r="CC301" s="176"/>
      <c r="CD301" s="176"/>
      <c r="CE301" s="176"/>
      <c r="CF301" s="176"/>
      <c r="CG301" s="176"/>
      <c r="CH301" s="176"/>
      <c r="CI301" s="176"/>
      <c r="CJ301" s="176"/>
      <c r="CK301" s="176"/>
      <c r="CL301" s="176"/>
      <c r="CM301" s="176"/>
    </row>
    <row r="302" spans="1:91" ht="24.6">
      <c r="A302" s="111"/>
      <c r="B302" s="191" t="s">
        <v>1008</v>
      </c>
      <c r="C302" s="132" t="s">
        <v>577</v>
      </c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  <c r="V302" s="174"/>
      <c r="W302" s="174"/>
      <c r="X302" s="174"/>
      <c r="Y302" s="174"/>
      <c r="Z302" s="174"/>
      <c r="AA302" s="174"/>
      <c r="AB302" s="174"/>
      <c r="AC302" s="174"/>
      <c r="AD302" s="174"/>
      <c r="AE302" s="174"/>
      <c r="AF302" s="174"/>
      <c r="AG302" s="174"/>
      <c r="AH302" s="174"/>
      <c r="AI302" s="174"/>
      <c r="AJ302" s="174"/>
      <c r="AK302" s="174"/>
      <c r="AL302" s="174">
        <v>504265.29</v>
      </c>
      <c r="AM302" s="174"/>
      <c r="AN302" s="174"/>
      <c r="AO302" s="174"/>
      <c r="AP302" s="174"/>
      <c r="AQ302" s="174"/>
      <c r="AR302" s="174"/>
      <c r="AS302" s="174"/>
      <c r="AT302" s="174"/>
      <c r="AU302" s="174"/>
      <c r="AV302" s="174"/>
      <c r="AW302" s="174"/>
      <c r="AX302" s="174"/>
      <c r="AY302" s="174"/>
      <c r="AZ302" s="174"/>
      <c r="BA302" s="174"/>
      <c r="BB302" s="174"/>
      <c r="BC302" s="174"/>
      <c r="BD302" s="174"/>
      <c r="BE302" s="174"/>
      <c r="BF302" s="174"/>
      <c r="BG302" s="174"/>
      <c r="BH302" s="174"/>
      <c r="BI302" s="174"/>
      <c r="BJ302" s="174"/>
      <c r="BK302" s="174"/>
      <c r="BL302" s="174"/>
      <c r="BM302" s="174"/>
      <c r="BN302" s="174"/>
      <c r="BO302" s="174"/>
      <c r="BP302" s="174"/>
      <c r="BQ302" s="174"/>
      <c r="BR302" s="174"/>
      <c r="BS302" s="174"/>
      <c r="BT302" s="176"/>
      <c r="BU302" s="176"/>
      <c r="BV302" s="176"/>
      <c r="BW302" s="174"/>
      <c r="BX302" s="176"/>
      <c r="BY302" s="176"/>
      <c r="BZ302" s="176"/>
      <c r="CA302" s="176"/>
      <c r="CB302" s="176"/>
      <c r="CC302" s="176"/>
      <c r="CD302" s="176"/>
      <c r="CE302" s="176"/>
      <c r="CF302" s="174"/>
      <c r="CG302" s="174"/>
      <c r="CH302" s="174"/>
      <c r="CI302" s="176"/>
      <c r="CJ302" s="176"/>
      <c r="CK302" s="176"/>
      <c r="CL302" s="176"/>
      <c r="CM302" s="174"/>
    </row>
    <row r="303" spans="1:91" ht="24.6">
      <c r="A303" s="111">
        <v>32</v>
      </c>
      <c r="B303" s="191" t="s">
        <v>1009</v>
      </c>
      <c r="C303" s="132" t="s">
        <v>578</v>
      </c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4"/>
      <c r="X303" s="174"/>
      <c r="Y303" s="174"/>
      <c r="Z303" s="174"/>
      <c r="AA303" s="174"/>
      <c r="AB303" s="174"/>
      <c r="AC303" s="174"/>
      <c r="AD303" s="174"/>
      <c r="AE303" s="174"/>
      <c r="AF303" s="174"/>
      <c r="AG303" s="174"/>
      <c r="AH303" s="174"/>
      <c r="AI303" s="174"/>
      <c r="AJ303" s="174"/>
      <c r="AK303" s="174"/>
      <c r="AL303" s="174"/>
      <c r="AM303" s="174"/>
      <c r="AN303" s="174"/>
      <c r="AO303" s="174"/>
      <c r="AP303" s="174"/>
      <c r="AQ303" s="174"/>
      <c r="AR303" s="174"/>
      <c r="AS303" s="174"/>
      <c r="AT303" s="174"/>
      <c r="AU303" s="174"/>
      <c r="AV303" s="174"/>
      <c r="AW303" s="174"/>
      <c r="AX303" s="174"/>
      <c r="AY303" s="174"/>
      <c r="AZ303" s="174"/>
      <c r="BA303" s="174"/>
      <c r="BB303" s="174"/>
      <c r="BC303" s="174"/>
      <c r="BD303" s="174"/>
      <c r="BE303" s="174"/>
      <c r="BF303" s="174">
        <v>16342</v>
      </c>
      <c r="BG303" s="174"/>
      <c r="BH303" s="174"/>
      <c r="BI303" s="174"/>
      <c r="BJ303" s="174"/>
      <c r="BK303" s="174"/>
      <c r="BL303" s="174"/>
      <c r="BM303" s="174"/>
      <c r="BN303" s="174"/>
      <c r="BO303" s="174"/>
      <c r="BP303" s="174"/>
      <c r="BQ303" s="174"/>
      <c r="BR303" s="174"/>
      <c r="BS303" s="174"/>
      <c r="BT303" s="176"/>
      <c r="BU303" s="176"/>
      <c r="BV303" s="176"/>
      <c r="BW303" s="176"/>
      <c r="BX303" s="176"/>
      <c r="BY303" s="176"/>
      <c r="BZ303" s="176"/>
      <c r="CA303" s="176"/>
      <c r="CB303" s="176"/>
      <c r="CC303" s="176"/>
      <c r="CD303" s="176"/>
      <c r="CE303" s="176"/>
      <c r="CF303" s="176"/>
      <c r="CG303" s="174"/>
      <c r="CH303" s="176"/>
      <c r="CI303" s="176"/>
      <c r="CJ303" s="176"/>
      <c r="CK303" s="176"/>
      <c r="CL303" s="176"/>
      <c r="CM303" s="176"/>
    </row>
    <row r="304" spans="1:91" ht="24.6">
      <c r="A304" s="111">
        <v>32</v>
      </c>
      <c r="B304" s="191" t="s">
        <v>1010</v>
      </c>
      <c r="C304" s="132" t="s">
        <v>579</v>
      </c>
      <c r="D304" s="174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  <c r="O304" s="174"/>
      <c r="P304" s="174"/>
      <c r="Q304" s="174"/>
      <c r="R304" s="174"/>
      <c r="S304" s="174"/>
      <c r="T304" s="174"/>
      <c r="U304" s="174"/>
      <c r="V304" s="174"/>
      <c r="W304" s="174"/>
      <c r="X304" s="174"/>
      <c r="Y304" s="174"/>
      <c r="Z304" s="174"/>
      <c r="AA304" s="174"/>
      <c r="AB304" s="174"/>
      <c r="AC304" s="174"/>
      <c r="AD304" s="174"/>
      <c r="AE304" s="174"/>
      <c r="AF304" s="174"/>
      <c r="AG304" s="174"/>
      <c r="AH304" s="174"/>
      <c r="AI304" s="174"/>
      <c r="AJ304" s="174"/>
      <c r="AK304" s="174"/>
      <c r="AL304" s="174"/>
      <c r="AM304" s="174"/>
      <c r="AN304" s="174"/>
      <c r="AO304" s="174"/>
      <c r="AP304" s="174"/>
      <c r="AQ304" s="174"/>
      <c r="AR304" s="174"/>
      <c r="AS304" s="174"/>
      <c r="AT304" s="174"/>
      <c r="AU304" s="174"/>
      <c r="AV304" s="174"/>
      <c r="AW304" s="174"/>
      <c r="AX304" s="174"/>
      <c r="AY304" s="174"/>
      <c r="AZ304" s="174"/>
      <c r="BA304" s="174"/>
      <c r="BB304" s="174"/>
      <c r="BC304" s="174"/>
      <c r="BD304" s="174"/>
      <c r="BE304" s="174"/>
      <c r="BF304" s="174"/>
      <c r="BG304" s="174"/>
      <c r="BH304" s="174"/>
      <c r="BI304" s="174"/>
      <c r="BJ304" s="174"/>
      <c r="BK304" s="174"/>
      <c r="BL304" s="174"/>
      <c r="BM304" s="174"/>
      <c r="BN304" s="174"/>
      <c r="BO304" s="174"/>
      <c r="BP304" s="174"/>
      <c r="BQ304" s="174"/>
      <c r="BR304" s="174"/>
      <c r="BS304" s="174"/>
      <c r="BT304" s="174"/>
      <c r="BU304" s="174"/>
      <c r="BV304" s="176"/>
      <c r="BW304" s="174"/>
      <c r="BX304" s="174"/>
      <c r="BY304" s="174"/>
      <c r="BZ304" s="176"/>
      <c r="CA304" s="176"/>
      <c r="CB304" s="174"/>
      <c r="CC304" s="176"/>
      <c r="CD304" s="174"/>
      <c r="CE304" s="176"/>
      <c r="CF304" s="176"/>
      <c r="CG304" s="176"/>
      <c r="CH304" s="176"/>
      <c r="CI304" s="174"/>
      <c r="CJ304" s="174"/>
      <c r="CK304" s="176"/>
      <c r="CL304" s="174"/>
      <c r="CM304" s="174"/>
    </row>
    <row r="305" spans="1:91" ht="24.6">
      <c r="A305" s="135">
        <v>33</v>
      </c>
      <c r="B305" s="193" t="s">
        <v>1011</v>
      </c>
      <c r="C305" s="136" t="s">
        <v>580</v>
      </c>
      <c r="D305" s="174"/>
      <c r="E305" s="174"/>
      <c r="F305" s="174">
        <v>364500</v>
      </c>
      <c r="G305" s="174"/>
      <c r="H305" s="174"/>
      <c r="I305" s="174">
        <v>30920</v>
      </c>
      <c r="J305" s="174"/>
      <c r="K305" s="174"/>
      <c r="L305" s="174">
        <v>41377</v>
      </c>
      <c r="M305" s="174"/>
      <c r="N305" s="174"/>
      <c r="O305" s="174">
        <v>1880</v>
      </c>
      <c r="P305" s="174">
        <v>50350</v>
      </c>
      <c r="Q305" s="174">
        <v>647594</v>
      </c>
      <c r="R305" s="174">
        <v>30460</v>
      </c>
      <c r="S305" s="174">
        <v>411348</v>
      </c>
      <c r="T305" s="174"/>
      <c r="U305" s="174">
        <v>80000</v>
      </c>
      <c r="V305" s="174"/>
      <c r="W305" s="174"/>
      <c r="X305" s="174"/>
      <c r="Y305" s="174"/>
      <c r="Z305" s="174"/>
      <c r="AA305" s="174"/>
      <c r="AB305" s="174"/>
      <c r="AC305" s="174"/>
      <c r="AD305" s="174"/>
      <c r="AE305" s="174">
        <v>64500</v>
      </c>
      <c r="AF305" s="174"/>
      <c r="AG305" s="174"/>
      <c r="AH305" s="174"/>
      <c r="AI305" s="174"/>
      <c r="AJ305" s="174"/>
      <c r="AK305" s="174">
        <v>6300</v>
      </c>
      <c r="AL305" s="174">
        <v>22760</v>
      </c>
      <c r="AM305" s="174"/>
      <c r="AN305" s="174"/>
      <c r="AO305" s="174">
        <v>20000</v>
      </c>
      <c r="AP305" s="174"/>
      <c r="AQ305" s="174">
        <v>462570</v>
      </c>
      <c r="AR305" s="174"/>
      <c r="AS305" s="174"/>
      <c r="AT305" s="174"/>
      <c r="AU305" s="174"/>
      <c r="AV305" s="174"/>
      <c r="AW305" s="174"/>
      <c r="AX305" s="174"/>
      <c r="AY305" s="174"/>
      <c r="AZ305" s="174"/>
      <c r="BA305" s="174">
        <v>262320</v>
      </c>
      <c r="BB305" s="174"/>
      <c r="BC305" s="174">
        <v>135000</v>
      </c>
      <c r="BD305" s="174">
        <v>1035885.1</v>
      </c>
      <c r="BE305" s="174">
        <v>128420</v>
      </c>
      <c r="BF305" s="174">
        <v>17600</v>
      </c>
      <c r="BG305" s="174">
        <v>265450</v>
      </c>
      <c r="BH305" s="174">
        <v>123900</v>
      </c>
      <c r="BI305" s="174">
        <v>565850</v>
      </c>
      <c r="BJ305" s="174"/>
      <c r="BK305" s="174">
        <v>30000</v>
      </c>
      <c r="BL305" s="174"/>
      <c r="BM305" s="174">
        <v>183384.67</v>
      </c>
      <c r="BN305" s="174">
        <v>349775</v>
      </c>
      <c r="BO305" s="174">
        <v>414699</v>
      </c>
      <c r="BP305" s="174"/>
      <c r="BQ305" s="174"/>
      <c r="BR305" s="174">
        <v>28400</v>
      </c>
      <c r="BS305" s="176">
        <v>543592</v>
      </c>
      <c r="BT305" s="174"/>
      <c r="BU305" s="174"/>
      <c r="BV305" s="176"/>
      <c r="BW305" s="174"/>
      <c r="BX305" s="176"/>
      <c r="BY305" s="174">
        <v>292717</v>
      </c>
      <c r="BZ305" s="174">
        <v>1347366</v>
      </c>
      <c r="CA305" s="174"/>
      <c r="CB305" s="174"/>
      <c r="CC305" s="174"/>
      <c r="CD305" s="174">
        <v>2195926</v>
      </c>
      <c r="CE305" s="174">
        <v>139300</v>
      </c>
      <c r="CF305" s="176"/>
      <c r="CG305" s="174"/>
      <c r="CH305" s="176">
        <v>85255</v>
      </c>
      <c r="CI305" s="174">
        <v>252712</v>
      </c>
      <c r="CJ305" s="174">
        <v>34700</v>
      </c>
      <c r="CK305" s="174"/>
      <c r="CL305" s="176"/>
      <c r="CM305" s="174"/>
    </row>
    <row r="306" spans="1:91" ht="24.6">
      <c r="A306" s="111">
        <v>33</v>
      </c>
      <c r="B306" s="191" t="s">
        <v>1012</v>
      </c>
      <c r="C306" s="132" t="s">
        <v>581</v>
      </c>
      <c r="D306" s="174"/>
      <c r="E306" s="174"/>
      <c r="F306" s="174"/>
      <c r="G306" s="174">
        <v>804150</v>
      </c>
      <c r="H306" s="174"/>
      <c r="I306" s="174"/>
      <c r="J306" s="174"/>
      <c r="K306" s="174">
        <v>399896</v>
      </c>
      <c r="L306" s="174">
        <v>139475</v>
      </c>
      <c r="M306" s="174">
        <v>400000</v>
      </c>
      <c r="N306" s="174"/>
      <c r="O306" s="174">
        <v>5200</v>
      </c>
      <c r="P306" s="174"/>
      <c r="Q306" s="174">
        <v>5576</v>
      </c>
      <c r="R306" s="174"/>
      <c r="S306" s="174"/>
      <c r="T306" s="174"/>
      <c r="U306" s="174"/>
      <c r="V306" s="174"/>
      <c r="W306" s="174"/>
      <c r="X306" s="174">
        <v>13200</v>
      </c>
      <c r="Y306" s="174"/>
      <c r="Z306" s="174"/>
      <c r="AA306" s="174"/>
      <c r="AB306" s="174"/>
      <c r="AC306" s="174"/>
      <c r="AD306" s="174">
        <v>173558</v>
      </c>
      <c r="AE306" s="174"/>
      <c r="AF306" s="174"/>
      <c r="AG306" s="174">
        <v>60755</v>
      </c>
      <c r="AH306" s="174"/>
      <c r="AI306" s="174">
        <v>47610</v>
      </c>
      <c r="AJ306" s="174">
        <v>10138.1</v>
      </c>
      <c r="AK306" s="174"/>
      <c r="AL306" s="174"/>
      <c r="AM306" s="174">
        <v>25000</v>
      </c>
      <c r="AN306" s="174">
        <v>67610</v>
      </c>
      <c r="AO306" s="174">
        <v>24786</v>
      </c>
      <c r="AP306" s="174"/>
      <c r="AQ306" s="174"/>
      <c r="AR306" s="174">
        <v>10800</v>
      </c>
      <c r="AS306" s="174"/>
      <c r="AT306" s="174"/>
      <c r="AU306" s="174">
        <v>24786</v>
      </c>
      <c r="AV306" s="174">
        <v>196530</v>
      </c>
      <c r="AW306" s="174"/>
      <c r="AX306" s="174">
        <v>61000</v>
      </c>
      <c r="AY306" s="174">
        <v>116050</v>
      </c>
      <c r="AZ306" s="174">
        <v>27306</v>
      </c>
      <c r="BA306" s="174"/>
      <c r="BB306" s="174">
        <v>214710</v>
      </c>
      <c r="BC306" s="174">
        <v>24786</v>
      </c>
      <c r="BD306" s="174"/>
      <c r="BE306" s="174"/>
      <c r="BF306" s="174">
        <v>44740</v>
      </c>
      <c r="BG306" s="174">
        <v>86660</v>
      </c>
      <c r="BH306" s="174"/>
      <c r="BI306" s="174">
        <v>58000</v>
      </c>
      <c r="BJ306" s="174"/>
      <c r="BK306" s="174"/>
      <c r="BL306" s="174"/>
      <c r="BM306" s="174">
        <v>200</v>
      </c>
      <c r="BN306" s="174"/>
      <c r="BO306" s="174"/>
      <c r="BP306" s="174"/>
      <c r="BQ306" s="174"/>
      <c r="BR306" s="174"/>
      <c r="BS306" s="174"/>
      <c r="BT306" s="174"/>
      <c r="BU306" s="176"/>
      <c r="BV306" s="174"/>
      <c r="BW306" s="174"/>
      <c r="BX306" s="174"/>
      <c r="BY306" s="176"/>
      <c r="BZ306" s="174"/>
      <c r="CA306" s="176"/>
      <c r="CB306" s="176"/>
      <c r="CC306" s="174"/>
      <c r="CD306" s="174"/>
      <c r="CE306" s="174"/>
      <c r="CF306" s="174"/>
      <c r="CG306" s="174"/>
      <c r="CH306" s="174"/>
      <c r="CI306" s="174"/>
      <c r="CJ306" s="174"/>
      <c r="CK306" s="176"/>
      <c r="CL306" s="174"/>
      <c r="CM306" s="174"/>
    </row>
    <row r="307" spans="1:91" ht="24.6">
      <c r="A307" s="137">
        <v>33</v>
      </c>
      <c r="B307" s="194" t="s">
        <v>1013</v>
      </c>
      <c r="C307" s="132" t="s">
        <v>35</v>
      </c>
      <c r="D307" s="174"/>
      <c r="E307" s="174"/>
      <c r="F307" s="174"/>
      <c r="G307" s="174"/>
      <c r="H307" s="174"/>
      <c r="I307" s="174"/>
      <c r="J307" s="174">
        <v>26500</v>
      </c>
      <c r="K307" s="174"/>
      <c r="L307" s="174">
        <v>28405</v>
      </c>
      <c r="M307" s="174"/>
      <c r="N307" s="174"/>
      <c r="O307" s="174"/>
      <c r="P307" s="174"/>
      <c r="Q307" s="174">
        <v>41200</v>
      </c>
      <c r="R307" s="174"/>
      <c r="S307" s="174"/>
      <c r="T307" s="174"/>
      <c r="U307" s="174">
        <v>7500</v>
      </c>
      <c r="V307" s="174">
        <v>42200</v>
      </c>
      <c r="W307" s="174"/>
      <c r="X307" s="174">
        <v>14000</v>
      </c>
      <c r="Y307" s="174">
        <v>109907.9</v>
      </c>
      <c r="Z307" s="174"/>
      <c r="AA307" s="174"/>
      <c r="AB307" s="174"/>
      <c r="AC307" s="174"/>
      <c r="AD307" s="174"/>
      <c r="AE307" s="174">
        <v>5000</v>
      </c>
      <c r="AF307" s="174">
        <v>145650</v>
      </c>
      <c r="AG307" s="174"/>
      <c r="AH307" s="174"/>
      <c r="AI307" s="174"/>
      <c r="AJ307" s="174">
        <v>6000</v>
      </c>
      <c r="AK307" s="174">
        <v>25314.91</v>
      </c>
      <c r="AL307" s="174"/>
      <c r="AM307" s="174">
        <v>113400</v>
      </c>
      <c r="AN307" s="174"/>
      <c r="AO307" s="174">
        <v>77100</v>
      </c>
      <c r="AP307" s="174"/>
      <c r="AQ307" s="174">
        <v>48975</v>
      </c>
      <c r="AR307" s="174">
        <v>24500</v>
      </c>
      <c r="AS307" s="174"/>
      <c r="AT307" s="174">
        <v>138804.9</v>
      </c>
      <c r="AU307" s="174"/>
      <c r="AV307" s="174">
        <v>241090</v>
      </c>
      <c r="AW307" s="174"/>
      <c r="AX307" s="174"/>
      <c r="AY307" s="174">
        <v>3400</v>
      </c>
      <c r="AZ307" s="174">
        <v>37200.129999999997</v>
      </c>
      <c r="BA307" s="174">
        <v>16366.6</v>
      </c>
      <c r="BB307" s="174">
        <v>57200</v>
      </c>
      <c r="BC307" s="174"/>
      <c r="BD307" s="174"/>
      <c r="BE307" s="174">
        <v>55300</v>
      </c>
      <c r="BF307" s="174">
        <v>101600</v>
      </c>
      <c r="BG307" s="174"/>
      <c r="BH307" s="174">
        <v>181018.8</v>
      </c>
      <c r="BI307" s="174"/>
      <c r="BJ307" s="174"/>
      <c r="BK307" s="174"/>
      <c r="BL307" s="174">
        <v>236365</v>
      </c>
      <c r="BM307" s="174">
        <v>3100</v>
      </c>
      <c r="BN307" s="174">
        <v>49110</v>
      </c>
      <c r="BO307" s="174"/>
      <c r="BP307" s="174">
        <v>40000</v>
      </c>
      <c r="BQ307" s="174"/>
      <c r="BR307" s="174">
        <v>476229.82</v>
      </c>
      <c r="BS307" s="176"/>
      <c r="BT307" s="176"/>
      <c r="BU307" s="174"/>
      <c r="BV307" s="176"/>
      <c r="BW307" s="176"/>
      <c r="BX307" s="176"/>
      <c r="BY307" s="176"/>
      <c r="BZ307" s="176">
        <v>9000</v>
      </c>
      <c r="CA307" s="176"/>
      <c r="CB307" s="176"/>
      <c r="CC307" s="176"/>
      <c r="CD307" s="176">
        <v>47750</v>
      </c>
      <c r="CE307" s="176"/>
      <c r="CF307" s="176"/>
      <c r="CG307" s="176"/>
      <c r="CH307" s="176"/>
      <c r="CI307" s="176"/>
      <c r="CJ307" s="176"/>
      <c r="CK307" s="176"/>
      <c r="CL307" s="176"/>
      <c r="CM307" s="176"/>
    </row>
    <row r="308" spans="1:91" ht="24.6">
      <c r="A308" s="111">
        <v>33</v>
      </c>
      <c r="B308" s="191" t="s">
        <v>1014</v>
      </c>
      <c r="C308" s="138" t="s">
        <v>582</v>
      </c>
      <c r="D308" s="174">
        <v>285105</v>
      </c>
      <c r="E308" s="174">
        <v>143050</v>
      </c>
      <c r="F308" s="174">
        <v>186825</v>
      </c>
      <c r="G308" s="174">
        <v>375285</v>
      </c>
      <c r="H308" s="174"/>
      <c r="I308" s="174">
        <v>730210</v>
      </c>
      <c r="J308" s="174">
        <v>456530</v>
      </c>
      <c r="K308" s="174">
        <v>214090</v>
      </c>
      <c r="L308" s="174">
        <v>376200</v>
      </c>
      <c r="M308" s="174">
        <v>873611</v>
      </c>
      <c r="N308" s="174">
        <v>709891.46</v>
      </c>
      <c r="O308" s="174"/>
      <c r="P308" s="174">
        <v>587720</v>
      </c>
      <c r="Q308" s="174">
        <v>58110</v>
      </c>
      <c r="R308" s="174">
        <v>2759821</v>
      </c>
      <c r="S308" s="174">
        <v>818360</v>
      </c>
      <c r="T308" s="174">
        <v>1758012.5</v>
      </c>
      <c r="U308" s="174">
        <v>106900</v>
      </c>
      <c r="V308" s="174">
        <v>133218.5</v>
      </c>
      <c r="W308" s="174">
        <v>183250</v>
      </c>
      <c r="X308" s="174">
        <v>1473875.68</v>
      </c>
      <c r="Y308" s="174">
        <v>107880.7</v>
      </c>
      <c r="Z308" s="174">
        <v>361924.33</v>
      </c>
      <c r="AA308" s="174">
        <v>68690</v>
      </c>
      <c r="AB308" s="174">
        <v>72535</v>
      </c>
      <c r="AC308" s="174">
        <v>235330</v>
      </c>
      <c r="AD308" s="174">
        <v>36505</v>
      </c>
      <c r="AE308" s="174">
        <v>389325</v>
      </c>
      <c r="AF308" s="174">
        <v>218680</v>
      </c>
      <c r="AG308" s="174">
        <v>158500</v>
      </c>
      <c r="AH308" s="174">
        <v>30280</v>
      </c>
      <c r="AI308" s="174">
        <v>147540.20000000001</v>
      </c>
      <c r="AJ308" s="174">
        <v>53170</v>
      </c>
      <c r="AK308" s="174">
        <v>16800</v>
      </c>
      <c r="AL308" s="174">
        <v>4551553.21</v>
      </c>
      <c r="AM308" s="174">
        <v>118856</v>
      </c>
      <c r="AN308" s="174">
        <v>5000</v>
      </c>
      <c r="AO308" s="174">
        <v>63345</v>
      </c>
      <c r="AP308" s="174">
        <v>1819620</v>
      </c>
      <c r="AQ308" s="174"/>
      <c r="AR308" s="174">
        <v>816452</v>
      </c>
      <c r="AS308" s="174">
        <v>681478.58</v>
      </c>
      <c r="AT308" s="174">
        <v>150410</v>
      </c>
      <c r="AU308" s="174">
        <v>856760</v>
      </c>
      <c r="AV308" s="174">
        <v>242698</v>
      </c>
      <c r="AW308" s="174">
        <v>116930</v>
      </c>
      <c r="AX308" s="174">
        <v>419300</v>
      </c>
      <c r="AY308" s="174">
        <v>1005960</v>
      </c>
      <c r="AZ308" s="174">
        <v>207725</v>
      </c>
      <c r="BA308" s="174">
        <v>21000</v>
      </c>
      <c r="BB308" s="174">
        <v>616943.6</v>
      </c>
      <c r="BC308" s="174">
        <v>22100</v>
      </c>
      <c r="BD308" s="174">
        <v>906983</v>
      </c>
      <c r="BE308" s="174">
        <v>256781</v>
      </c>
      <c r="BF308" s="174">
        <v>491800</v>
      </c>
      <c r="BG308" s="174">
        <v>999289</v>
      </c>
      <c r="BH308" s="174">
        <v>2991612</v>
      </c>
      <c r="BI308" s="174">
        <v>203164</v>
      </c>
      <c r="BJ308" s="174">
        <v>177545</v>
      </c>
      <c r="BK308" s="174">
        <v>3600</v>
      </c>
      <c r="BL308" s="174">
        <v>40710</v>
      </c>
      <c r="BM308" s="174">
        <v>439287</v>
      </c>
      <c r="BN308" s="174">
        <v>1124373.25</v>
      </c>
      <c r="BO308" s="174">
        <v>1527913</v>
      </c>
      <c r="BP308" s="174">
        <v>1423790</v>
      </c>
      <c r="BQ308" s="174">
        <v>118300</v>
      </c>
      <c r="BR308" s="174">
        <v>905703.6</v>
      </c>
      <c r="BS308" s="176">
        <v>2570388.25</v>
      </c>
      <c r="BT308" s="174">
        <v>80000</v>
      </c>
      <c r="BU308" s="176">
        <v>609881</v>
      </c>
      <c r="BV308" s="174">
        <v>212575</v>
      </c>
      <c r="BW308" s="174"/>
      <c r="BX308" s="174">
        <v>365420</v>
      </c>
      <c r="BY308" s="176">
        <v>989114</v>
      </c>
      <c r="BZ308" s="174">
        <v>47220</v>
      </c>
      <c r="CA308" s="174">
        <v>92780</v>
      </c>
      <c r="CB308" s="174">
        <v>277642</v>
      </c>
      <c r="CC308" s="174">
        <v>317320</v>
      </c>
      <c r="CD308" s="174">
        <v>49200</v>
      </c>
      <c r="CE308" s="174">
        <v>621933</v>
      </c>
      <c r="CF308" s="176">
        <v>1627486</v>
      </c>
      <c r="CG308" s="174">
        <v>47800</v>
      </c>
      <c r="CH308" s="176">
        <v>31038</v>
      </c>
      <c r="CI308" s="174">
        <v>1048720</v>
      </c>
      <c r="CJ308" s="176">
        <v>330290</v>
      </c>
      <c r="CK308" s="176">
        <v>511164.6</v>
      </c>
      <c r="CL308" s="176">
        <v>190649.5</v>
      </c>
      <c r="CM308" s="176">
        <v>109725</v>
      </c>
    </row>
    <row r="309" spans="1:91" ht="24.6">
      <c r="A309" s="111">
        <v>33</v>
      </c>
      <c r="B309" s="191" t="s">
        <v>1015</v>
      </c>
      <c r="C309" s="138" t="s">
        <v>583</v>
      </c>
      <c r="D309" s="174"/>
      <c r="E309" s="174">
        <v>14525</v>
      </c>
      <c r="F309" s="174">
        <v>2410363.39</v>
      </c>
      <c r="G309" s="174">
        <v>68604.67</v>
      </c>
      <c r="H309" s="174">
        <v>33310.269999999997</v>
      </c>
      <c r="I309" s="174">
        <v>24039</v>
      </c>
      <c r="J309" s="174">
        <v>94482</v>
      </c>
      <c r="K309" s="174">
        <v>1835292.75</v>
      </c>
      <c r="L309" s="174">
        <v>2333152.0699999998</v>
      </c>
      <c r="M309" s="174">
        <v>37549.75</v>
      </c>
      <c r="N309" s="174">
        <v>916338.25</v>
      </c>
      <c r="O309" s="174">
        <v>348221.79</v>
      </c>
      <c r="P309" s="174">
        <v>4064535.87</v>
      </c>
      <c r="Q309" s="174">
        <v>5406935.1799999997</v>
      </c>
      <c r="R309" s="174">
        <v>5491128.0700000003</v>
      </c>
      <c r="S309" s="174">
        <v>1477603.37</v>
      </c>
      <c r="T309" s="174">
        <v>1610037.57</v>
      </c>
      <c r="U309" s="174">
        <v>2377847.75</v>
      </c>
      <c r="V309" s="174">
        <v>4042266.46</v>
      </c>
      <c r="W309" s="174">
        <v>567060.97</v>
      </c>
      <c r="X309" s="174">
        <v>47266</v>
      </c>
      <c r="Y309" s="174">
        <v>1692338.2</v>
      </c>
      <c r="Z309" s="174">
        <v>6810</v>
      </c>
      <c r="AA309" s="174">
        <v>1039093</v>
      </c>
      <c r="AB309" s="174">
        <v>461784</v>
      </c>
      <c r="AC309" s="174">
        <v>759594.7</v>
      </c>
      <c r="AD309" s="174">
        <v>104738.53</v>
      </c>
      <c r="AE309" s="174">
        <v>3755527.25</v>
      </c>
      <c r="AF309" s="174">
        <v>685865</v>
      </c>
      <c r="AG309" s="174">
        <v>815811.75</v>
      </c>
      <c r="AH309" s="174">
        <v>21367.5</v>
      </c>
      <c r="AI309" s="174">
        <v>803081</v>
      </c>
      <c r="AJ309" s="174">
        <v>901394.5</v>
      </c>
      <c r="AK309" s="174">
        <v>17236</v>
      </c>
      <c r="AL309" s="174">
        <v>346299.75</v>
      </c>
      <c r="AM309" s="174">
        <v>62266.5</v>
      </c>
      <c r="AN309" s="174">
        <v>34648</v>
      </c>
      <c r="AO309" s="174">
        <v>80489</v>
      </c>
      <c r="AP309" s="174"/>
      <c r="AQ309" s="174">
        <v>20204.5</v>
      </c>
      <c r="AR309" s="174"/>
      <c r="AS309" s="174">
        <v>77562.25</v>
      </c>
      <c r="AT309" s="174">
        <v>33929</v>
      </c>
      <c r="AU309" s="174">
        <v>4634692.21</v>
      </c>
      <c r="AV309" s="174">
        <v>40381</v>
      </c>
      <c r="AW309" s="174">
        <v>15178.25</v>
      </c>
      <c r="AX309" s="174">
        <v>22423</v>
      </c>
      <c r="AY309" s="174">
        <v>30544</v>
      </c>
      <c r="AZ309" s="174">
        <v>80503.75</v>
      </c>
      <c r="BA309" s="174"/>
      <c r="BB309" s="174">
        <v>103295</v>
      </c>
      <c r="BC309" s="174"/>
      <c r="BD309" s="174">
        <v>49132</v>
      </c>
      <c r="BE309" s="174"/>
      <c r="BF309" s="174">
        <v>2044807.42</v>
      </c>
      <c r="BG309" s="174">
        <v>7164.25</v>
      </c>
      <c r="BH309" s="174">
        <v>62185.5</v>
      </c>
      <c r="BI309" s="174"/>
      <c r="BJ309" s="174">
        <v>15700.25</v>
      </c>
      <c r="BK309" s="174">
        <v>75877.5</v>
      </c>
      <c r="BL309" s="174">
        <v>43334.75</v>
      </c>
      <c r="BM309" s="174">
        <v>859761.78</v>
      </c>
      <c r="BN309" s="174">
        <v>93271</v>
      </c>
      <c r="BO309" s="174">
        <v>124491.89</v>
      </c>
      <c r="BP309" s="174">
        <v>146908</v>
      </c>
      <c r="BQ309" s="174">
        <v>58402.25</v>
      </c>
      <c r="BR309" s="174">
        <v>549382</v>
      </c>
      <c r="BS309" s="176"/>
      <c r="BT309" s="176">
        <v>795417</v>
      </c>
      <c r="BU309" s="174">
        <v>11505.5</v>
      </c>
      <c r="BV309" s="176">
        <v>60236.52</v>
      </c>
      <c r="BW309" s="176">
        <v>369539</v>
      </c>
      <c r="BX309" s="176">
        <v>48101</v>
      </c>
      <c r="BY309" s="174">
        <v>1925716.75</v>
      </c>
      <c r="BZ309" s="176">
        <v>1304493.25</v>
      </c>
      <c r="CA309" s="176"/>
      <c r="CB309" s="174">
        <v>1228227.25</v>
      </c>
      <c r="CC309" s="176">
        <v>910662.99</v>
      </c>
      <c r="CD309" s="176">
        <v>31294.75</v>
      </c>
      <c r="CE309" s="176">
        <v>5223.3</v>
      </c>
      <c r="CF309" s="176"/>
      <c r="CG309" s="176">
        <v>566523.75</v>
      </c>
      <c r="CH309" s="174">
        <v>166650</v>
      </c>
      <c r="CI309" s="176"/>
      <c r="CJ309" s="176">
        <v>2469782.1</v>
      </c>
      <c r="CK309" s="174">
        <v>2323979.25</v>
      </c>
      <c r="CL309" s="176">
        <v>35627.5</v>
      </c>
      <c r="CM309" s="176">
        <v>1456170.55</v>
      </c>
    </row>
    <row r="310" spans="1:91" ht="24.6">
      <c r="A310" s="111">
        <v>33</v>
      </c>
      <c r="B310" s="191" t="s">
        <v>1016</v>
      </c>
      <c r="C310" s="138" t="s">
        <v>584</v>
      </c>
      <c r="D310" s="174"/>
      <c r="E310" s="174">
        <v>68938.5</v>
      </c>
      <c r="F310" s="174">
        <v>726996.25</v>
      </c>
      <c r="G310" s="174">
        <v>33704</v>
      </c>
      <c r="H310" s="174"/>
      <c r="I310" s="174">
        <v>384283.5</v>
      </c>
      <c r="J310" s="174">
        <v>238599.15</v>
      </c>
      <c r="K310" s="174">
        <v>609817.25</v>
      </c>
      <c r="L310" s="174">
        <v>351423.15</v>
      </c>
      <c r="M310" s="174">
        <v>17409.75</v>
      </c>
      <c r="N310" s="174">
        <v>36444.25</v>
      </c>
      <c r="O310" s="174">
        <v>162396.25</v>
      </c>
      <c r="P310" s="174">
        <v>725333.25</v>
      </c>
      <c r="Q310" s="174">
        <v>315314.25</v>
      </c>
      <c r="R310" s="174">
        <v>272240.5</v>
      </c>
      <c r="S310" s="174"/>
      <c r="T310" s="174">
        <v>79719.75</v>
      </c>
      <c r="U310" s="174">
        <v>106243.25</v>
      </c>
      <c r="V310" s="174">
        <v>236595.5</v>
      </c>
      <c r="W310" s="174">
        <v>23373.25</v>
      </c>
      <c r="X310" s="174">
        <v>372552.75</v>
      </c>
      <c r="Y310" s="174">
        <v>104490.25</v>
      </c>
      <c r="Z310" s="174">
        <v>119168.5</v>
      </c>
      <c r="AA310" s="174"/>
      <c r="AB310" s="174"/>
      <c r="AC310" s="174">
        <v>24914.75</v>
      </c>
      <c r="AD310" s="174"/>
      <c r="AE310" s="174">
        <v>1095922</v>
      </c>
      <c r="AF310" s="174"/>
      <c r="AG310" s="174">
        <v>54482.25</v>
      </c>
      <c r="AH310" s="174">
        <v>112800.25</v>
      </c>
      <c r="AI310" s="174">
        <v>142179.5</v>
      </c>
      <c r="AJ310" s="174">
        <v>114526.75</v>
      </c>
      <c r="AK310" s="174">
        <v>77120</v>
      </c>
      <c r="AL310" s="174">
        <v>134427.25</v>
      </c>
      <c r="AM310" s="174"/>
      <c r="AN310" s="174"/>
      <c r="AO310" s="174">
        <v>298472.25</v>
      </c>
      <c r="AP310" s="174"/>
      <c r="AQ310" s="174"/>
      <c r="AR310" s="174">
        <v>37598.25</v>
      </c>
      <c r="AS310" s="174">
        <v>97576.75</v>
      </c>
      <c r="AT310" s="174"/>
      <c r="AU310" s="174"/>
      <c r="AV310" s="174">
        <v>169509.25</v>
      </c>
      <c r="AW310" s="174">
        <v>27644</v>
      </c>
      <c r="AX310" s="174"/>
      <c r="AY310" s="174">
        <v>10008.5</v>
      </c>
      <c r="AZ310" s="174"/>
      <c r="BA310" s="174">
        <v>52267.25</v>
      </c>
      <c r="BB310" s="174">
        <v>474442</v>
      </c>
      <c r="BC310" s="174">
        <v>83955.74</v>
      </c>
      <c r="BD310" s="174">
        <v>80201.25</v>
      </c>
      <c r="BE310" s="174">
        <v>192895.75</v>
      </c>
      <c r="BF310" s="174">
        <v>86728.75</v>
      </c>
      <c r="BG310" s="174">
        <v>125730.5</v>
      </c>
      <c r="BH310" s="174">
        <v>322795.75</v>
      </c>
      <c r="BI310" s="174"/>
      <c r="BJ310" s="174">
        <v>115674.25</v>
      </c>
      <c r="BK310" s="174">
        <v>153710</v>
      </c>
      <c r="BL310" s="174">
        <v>156081.5</v>
      </c>
      <c r="BM310" s="174">
        <v>1088257</v>
      </c>
      <c r="BN310" s="174">
        <v>498221</v>
      </c>
      <c r="BO310" s="174">
        <v>1056271.75</v>
      </c>
      <c r="BP310" s="174">
        <v>864520</v>
      </c>
      <c r="BQ310" s="174">
        <v>386532</v>
      </c>
      <c r="BR310" s="174">
        <v>199388.25</v>
      </c>
      <c r="BS310" s="176">
        <v>595019.5</v>
      </c>
      <c r="BT310" s="176">
        <v>185</v>
      </c>
      <c r="BU310" s="174"/>
      <c r="BV310" s="174">
        <v>502400.83</v>
      </c>
      <c r="BW310" s="174">
        <v>36955</v>
      </c>
      <c r="BX310" s="174"/>
      <c r="BY310" s="174">
        <v>191673.25</v>
      </c>
      <c r="BZ310" s="174">
        <v>13131.25</v>
      </c>
      <c r="CA310" s="176">
        <v>9585.5</v>
      </c>
      <c r="CB310" s="174">
        <v>82256.25</v>
      </c>
      <c r="CC310" s="174"/>
      <c r="CD310" s="174">
        <v>177826.5</v>
      </c>
      <c r="CE310" s="174">
        <v>39136.5</v>
      </c>
      <c r="CF310" s="174">
        <v>44680.04</v>
      </c>
      <c r="CG310" s="174">
        <v>2655.75</v>
      </c>
      <c r="CH310" s="176">
        <v>43918</v>
      </c>
      <c r="CI310" s="174"/>
      <c r="CJ310" s="174">
        <v>75303</v>
      </c>
      <c r="CK310" s="174">
        <v>172733</v>
      </c>
      <c r="CL310" s="176"/>
      <c r="CM310" s="176">
        <v>20307.25</v>
      </c>
    </row>
    <row r="311" spans="1:91" ht="49.2">
      <c r="A311" s="111"/>
      <c r="B311" s="191" t="s">
        <v>1017</v>
      </c>
      <c r="C311" s="138" t="s">
        <v>585</v>
      </c>
      <c r="D311" s="174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  <c r="O311" s="174"/>
      <c r="P311" s="174"/>
      <c r="Q311" s="174">
        <v>100000</v>
      </c>
      <c r="R311" s="174"/>
      <c r="S311" s="174"/>
      <c r="T311" s="174"/>
      <c r="U311" s="174"/>
      <c r="V311" s="174"/>
      <c r="W311" s="174"/>
      <c r="X311" s="174"/>
      <c r="Y311" s="174"/>
      <c r="Z311" s="174"/>
      <c r="AA311" s="174"/>
      <c r="AB311" s="174"/>
      <c r="AC311" s="174"/>
      <c r="AD311" s="174"/>
      <c r="AE311" s="174"/>
      <c r="AF311" s="174"/>
      <c r="AG311" s="174"/>
      <c r="AH311" s="174"/>
      <c r="AI311" s="174"/>
      <c r="AJ311" s="174"/>
      <c r="AK311" s="174"/>
      <c r="AL311" s="174"/>
      <c r="AM311" s="174"/>
      <c r="AN311" s="174"/>
      <c r="AO311" s="174"/>
      <c r="AP311" s="174"/>
      <c r="AQ311" s="174"/>
      <c r="AR311" s="174"/>
      <c r="AS311" s="174"/>
      <c r="AT311" s="174"/>
      <c r="AU311" s="174"/>
      <c r="AV311" s="174"/>
      <c r="AW311" s="174"/>
      <c r="AX311" s="174"/>
      <c r="AY311" s="174"/>
      <c r="AZ311" s="174"/>
      <c r="BA311" s="174"/>
      <c r="BB311" s="174"/>
      <c r="BC311" s="174"/>
      <c r="BD311" s="174"/>
      <c r="BE311" s="174"/>
      <c r="BF311" s="174"/>
      <c r="BG311" s="174"/>
      <c r="BH311" s="174"/>
      <c r="BI311" s="174"/>
      <c r="BJ311" s="174"/>
      <c r="BK311" s="174"/>
      <c r="BL311" s="174"/>
      <c r="BM311" s="174"/>
      <c r="BN311" s="174"/>
      <c r="BO311" s="174"/>
      <c r="BP311" s="174"/>
      <c r="BQ311" s="174"/>
      <c r="BR311" s="174"/>
      <c r="BS311" s="174"/>
      <c r="BT311" s="174">
        <v>160000</v>
      </c>
      <c r="BU311" s="174"/>
      <c r="BV311" s="174"/>
      <c r="BW311" s="174"/>
      <c r="BX311" s="174"/>
      <c r="BY311" s="174"/>
      <c r="BZ311" s="174"/>
      <c r="CA311" s="174"/>
      <c r="CB311" s="174"/>
      <c r="CC311" s="174"/>
      <c r="CD311" s="174"/>
      <c r="CE311" s="174"/>
      <c r="CF311" s="174"/>
      <c r="CG311" s="174"/>
      <c r="CH311" s="174"/>
      <c r="CI311" s="174"/>
      <c r="CJ311" s="174"/>
      <c r="CK311" s="174"/>
      <c r="CL311" s="176"/>
      <c r="CM311" s="176"/>
    </row>
    <row r="312" spans="1:91" ht="24.6">
      <c r="A312" s="111">
        <v>33</v>
      </c>
      <c r="B312" s="191" t="s">
        <v>1018</v>
      </c>
      <c r="C312" s="138" t="s">
        <v>586</v>
      </c>
      <c r="D312" s="174"/>
      <c r="E312" s="174"/>
      <c r="F312" s="174"/>
      <c r="G312" s="174">
        <v>18383</v>
      </c>
      <c r="H312" s="174"/>
      <c r="I312" s="174">
        <v>28377.8</v>
      </c>
      <c r="J312" s="174"/>
      <c r="K312" s="174"/>
      <c r="L312" s="174"/>
      <c r="M312" s="174"/>
      <c r="N312" s="174">
        <v>9523</v>
      </c>
      <c r="O312" s="174"/>
      <c r="P312" s="174">
        <v>54264</v>
      </c>
      <c r="Q312" s="174"/>
      <c r="R312" s="174">
        <v>42761.279999999999</v>
      </c>
      <c r="S312" s="174"/>
      <c r="T312" s="174"/>
      <c r="U312" s="174">
        <v>7077</v>
      </c>
      <c r="V312" s="174">
        <v>13597.03</v>
      </c>
      <c r="W312" s="174">
        <v>42949.1</v>
      </c>
      <c r="X312" s="174"/>
      <c r="Y312" s="174"/>
      <c r="Z312" s="174"/>
      <c r="AA312" s="174"/>
      <c r="AB312" s="174"/>
      <c r="AC312" s="174">
        <v>7797</v>
      </c>
      <c r="AD312" s="174"/>
      <c r="AE312" s="174"/>
      <c r="AF312" s="174"/>
      <c r="AG312" s="174"/>
      <c r="AH312" s="174"/>
      <c r="AI312" s="174"/>
      <c r="AJ312" s="174"/>
      <c r="AK312" s="174"/>
      <c r="AL312" s="174">
        <v>5441</v>
      </c>
      <c r="AM312" s="174">
        <v>5500</v>
      </c>
      <c r="AN312" s="174"/>
      <c r="AO312" s="174">
        <v>1800</v>
      </c>
      <c r="AP312" s="174"/>
      <c r="AQ312" s="174">
        <v>800</v>
      </c>
      <c r="AR312" s="174"/>
      <c r="AS312" s="174"/>
      <c r="AT312" s="174"/>
      <c r="AU312" s="174"/>
      <c r="AV312" s="174"/>
      <c r="AW312" s="174"/>
      <c r="AX312" s="174"/>
      <c r="AY312" s="174">
        <v>8347.4</v>
      </c>
      <c r="AZ312" s="174"/>
      <c r="BA312" s="174"/>
      <c r="BB312" s="174"/>
      <c r="BC312" s="174"/>
      <c r="BD312" s="174"/>
      <c r="BE312" s="174">
        <v>24311.21</v>
      </c>
      <c r="BF312" s="174">
        <v>46642.63</v>
      </c>
      <c r="BG312" s="174"/>
      <c r="BH312" s="174">
        <v>3495</v>
      </c>
      <c r="BI312" s="174">
        <v>5950.94</v>
      </c>
      <c r="BJ312" s="174"/>
      <c r="BK312" s="174"/>
      <c r="BL312" s="174"/>
      <c r="BM312" s="174">
        <v>3762</v>
      </c>
      <c r="BN312" s="174"/>
      <c r="BO312" s="174"/>
      <c r="BP312" s="174"/>
      <c r="BQ312" s="174"/>
      <c r="BR312" s="174"/>
      <c r="BS312" s="174"/>
      <c r="BT312" s="174">
        <v>20804.490000000002</v>
      </c>
      <c r="BU312" s="174"/>
      <c r="BV312" s="174"/>
      <c r="BW312" s="174"/>
      <c r="BX312" s="174">
        <v>30172</v>
      </c>
      <c r="BY312" s="174"/>
      <c r="BZ312" s="174"/>
      <c r="CA312" s="176"/>
      <c r="CB312" s="174">
        <v>780</v>
      </c>
      <c r="CC312" s="174"/>
      <c r="CD312" s="176"/>
      <c r="CE312" s="174">
        <v>55392.57</v>
      </c>
      <c r="CF312" s="174"/>
      <c r="CG312" s="174"/>
      <c r="CH312" s="174"/>
      <c r="CI312" s="174"/>
      <c r="CJ312" s="174"/>
      <c r="CK312" s="176">
        <v>69243.520000000004</v>
      </c>
      <c r="CL312" s="176"/>
      <c r="CM312" s="176"/>
    </row>
    <row r="313" spans="1:91" ht="24.6">
      <c r="A313" s="111">
        <v>33</v>
      </c>
      <c r="B313" s="191" t="s">
        <v>1019</v>
      </c>
      <c r="C313" s="138" t="s">
        <v>587</v>
      </c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  <c r="V313" s="174"/>
      <c r="W313" s="174"/>
      <c r="X313" s="174"/>
      <c r="Y313" s="174"/>
      <c r="Z313" s="174"/>
      <c r="AA313" s="174"/>
      <c r="AB313" s="174"/>
      <c r="AC313" s="174"/>
      <c r="AD313" s="174"/>
      <c r="AE313" s="174"/>
      <c r="AF313" s="174"/>
      <c r="AG313" s="174"/>
      <c r="AH313" s="174"/>
      <c r="AI313" s="174"/>
      <c r="AJ313" s="174"/>
      <c r="AK313" s="174"/>
      <c r="AL313" s="174"/>
      <c r="AM313" s="174"/>
      <c r="AN313" s="174"/>
      <c r="AO313" s="174"/>
      <c r="AP313" s="174"/>
      <c r="AQ313" s="174"/>
      <c r="AR313" s="174"/>
      <c r="AS313" s="174"/>
      <c r="AT313" s="174"/>
      <c r="AU313" s="174"/>
      <c r="AV313" s="174"/>
      <c r="AW313" s="174"/>
      <c r="AX313" s="174"/>
      <c r="AY313" s="174"/>
      <c r="AZ313" s="174"/>
      <c r="BA313" s="174"/>
      <c r="BB313" s="174"/>
      <c r="BC313" s="174"/>
      <c r="BD313" s="174"/>
      <c r="BE313" s="174"/>
      <c r="BF313" s="174"/>
      <c r="BG313" s="174"/>
      <c r="BH313" s="174"/>
      <c r="BI313" s="174"/>
      <c r="BJ313" s="174"/>
      <c r="BK313" s="174"/>
      <c r="BL313" s="174"/>
      <c r="BM313" s="174"/>
      <c r="BN313" s="174"/>
      <c r="BO313" s="174"/>
      <c r="BP313" s="174"/>
      <c r="BQ313" s="174"/>
      <c r="BR313" s="174"/>
      <c r="BS313" s="174"/>
      <c r="BT313" s="174"/>
      <c r="BU313" s="174"/>
      <c r="BV313" s="174"/>
      <c r="BW313" s="174"/>
      <c r="BX313" s="174"/>
      <c r="BY313" s="174"/>
      <c r="BZ313" s="174"/>
      <c r="CA313" s="174"/>
      <c r="CB313" s="174"/>
      <c r="CC313" s="174"/>
      <c r="CD313" s="174"/>
      <c r="CE313" s="174"/>
      <c r="CF313" s="174"/>
      <c r="CG313" s="174"/>
      <c r="CH313" s="174"/>
      <c r="CI313" s="174"/>
      <c r="CJ313" s="174"/>
      <c r="CK313" s="174"/>
      <c r="CL313" s="176"/>
      <c r="CM313" s="176"/>
    </row>
    <row r="314" spans="1:91" ht="24.6">
      <c r="A314" s="135">
        <v>33</v>
      </c>
      <c r="B314" s="193" t="s">
        <v>1020</v>
      </c>
      <c r="C314" s="139" t="s">
        <v>588</v>
      </c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74"/>
      <c r="Q314" s="174"/>
      <c r="R314" s="174"/>
      <c r="S314" s="174"/>
      <c r="T314" s="174"/>
      <c r="U314" s="174"/>
      <c r="V314" s="174"/>
      <c r="W314" s="174"/>
      <c r="X314" s="174"/>
      <c r="Y314" s="174"/>
      <c r="Z314" s="174"/>
      <c r="AA314" s="174"/>
      <c r="AB314" s="174"/>
      <c r="AC314" s="174"/>
      <c r="AD314" s="174"/>
      <c r="AE314" s="174"/>
      <c r="AF314" s="174"/>
      <c r="AG314" s="174"/>
      <c r="AH314" s="174"/>
      <c r="AI314" s="174"/>
      <c r="AJ314" s="174"/>
      <c r="AK314" s="174"/>
      <c r="AL314" s="174"/>
      <c r="AM314" s="174"/>
      <c r="AN314" s="174"/>
      <c r="AO314" s="174"/>
      <c r="AP314" s="174"/>
      <c r="AQ314" s="174"/>
      <c r="AR314" s="174"/>
      <c r="AS314" s="174"/>
      <c r="AT314" s="174"/>
      <c r="AU314" s="174"/>
      <c r="AV314" s="174"/>
      <c r="AW314" s="174"/>
      <c r="AX314" s="174"/>
      <c r="AY314" s="174"/>
      <c r="AZ314" s="174"/>
      <c r="BA314" s="174"/>
      <c r="BB314" s="174"/>
      <c r="BC314" s="174"/>
      <c r="BD314" s="174"/>
      <c r="BE314" s="174"/>
      <c r="BF314" s="174"/>
      <c r="BG314" s="174"/>
      <c r="BH314" s="174"/>
      <c r="BI314" s="174"/>
      <c r="BJ314" s="174"/>
      <c r="BK314" s="174"/>
      <c r="BL314" s="174"/>
      <c r="BM314" s="174"/>
      <c r="BN314" s="174"/>
      <c r="BO314" s="174"/>
      <c r="BP314" s="174"/>
      <c r="BQ314" s="174"/>
      <c r="BR314" s="174"/>
      <c r="BS314" s="174"/>
      <c r="BT314" s="174"/>
      <c r="BU314" s="174"/>
      <c r="BV314" s="174"/>
      <c r="BW314" s="174"/>
      <c r="BX314" s="174"/>
      <c r="BY314" s="174"/>
      <c r="BZ314" s="174"/>
      <c r="CA314" s="174"/>
      <c r="CB314" s="174"/>
      <c r="CC314" s="174"/>
      <c r="CD314" s="174"/>
      <c r="CE314" s="174"/>
      <c r="CF314" s="176"/>
      <c r="CG314" s="174"/>
      <c r="CH314" s="174"/>
      <c r="CI314" s="174"/>
      <c r="CJ314" s="174"/>
      <c r="CK314" s="174"/>
      <c r="CL314" s="174"/>
      <c r="CM314" s="176"/>
    </row>
    <row r="315" spans="1:91" ht="24.6">
      <c r="A315" s="111">
        <v>33</v>
      </c>
      <c r="B315" s="191" t="s">
        <v>1021</v>
      </c>
      <c r="C315" s="138" t="s">
        <v>589</v>
      </c>
      <c r="D315" s="174"/>
      <c r="E315" s="174"/>
      <c r="F315" s="174">
        <v>8362.5</v>
      </c>
      <c r="G315" s="174">
        <v>8710</v>
      </c>
      <c r="H315" s="174"/>
      <c r="I315" s="174"/>
      <c r="J315" s="174"/>
      <c r="K315" s="174"/>
      <c r="L315" s="174"/>
      <c r="M315" s="174"/>
      <c r="N315" s="174"/>
      <c r="O315" s="174"/>
      <c r="P315" s="174">
        <v>5678</v>
      </c>
      <c r="Q315" s="174"/>
      <c r="R315" s="174"/>
      <c r="S315" s="174"/>
      <c r="T315" s="174">
        <v>2279</v>
      </c>
      <c r="U315" s="174"/>
      <c r="V315" s="174"/>
      <c r="W315" s="174">
        <v>598.84</v>
      </c>
      <c r="X315" s="174"/>
      <c r="Y315" s="174"/>
      <c r="Z315" s="174"/>
      <c r="AA315" s="174"/>
      <c r="AB315" s="174"/>
      <c r="AC315" s="174"/>
      <c r="AD315" s="174"/>
      <c r="AE315" s="174"/>
      <c r="AF315" s="174"/>
      <c r="AG315" s="174"/>
      <c r="AH315" s="174"/>
      <c r="AI315" s="174"/>
      <c r="AJ315" s="174"/>
      <c r="AK315" s="174"/>
      <c r="AL315" s="174"/>
      <c r="AM315" s="174"/>
      <c r="AN315" s="174"/>
      <c r="AO315" s="174"/>
      <c r="AP315" s="174"/>
      <c r="AQ315" s="174"/>
      <c r="AR315" s="174"/>
      <c r="AS315" s="174"/>
      <c r="AT315" s="174"/>
      <c r="AU315" s="174"/>
      <c r="AV315" s="174"/>
      <c r="AW315" s="174"/>
      <c r="AX315" s="174"/>
      <c r="AY315" s="174"/>
      <c r="AZ315" s="174"/>
      <c r="BA315" s="174"/>
      <c r="BB315" s="174">
        <v>155</v>
      </c>
      <c r="BC315" s="174"/>
      <c r="BD315" s="174">
        <v>3125</v>
      </c>
      <c r="BE315" s="174">
        <v>23400</v>
      </c>
      <c r="BF315" s="174">
        <v>28832.22</v>
      </c>
      <c r="BG315" s="174">
        <v>700</v>
      </c>
      <c r="BH315" s="174">
        <v>12425</v>
      </c>
      <c r="BI315" s="174">
        <v>3751.5</v>
      </c>
      <c r="BJ315" s="174"/>
      <c r="BK315" s="174"/>
      <c r="BL315" s="174"/>
      <c r="BM315" s="174"/>
      <c r="BN315" s="174"/>
      <c r="BO315" s="174"/>
      <c r="BP315" s="174"/>
      <c r="BQ315" s="174"/>
      <c r="BR315" s="174"/>
      <c r="BS315" s="174"/>
      <c r="BT315" s="174"/>
      <c r="BU315" s="174"/>
      <c r="BV315" s="176"/>
      <c r="BW315" s="174"/>
      <c r="BX315" s="176"/>
      <c r="BY315" s="176"/>
      <c r="BZ315" s="174"/>
      <c r="CA315" s="174"/>
      <c r="CB315" s="176"/>
      <c r="CC315" s="176"/>
      <c r="CD315" s="174"/>
      <c r="CE315" s="174"/>
      <c r="CF315" s="176"/>
      <c r="CG315" s="174"/>
      <c r="CH315" s="174"/>
      <c r="CI315" s="174"/>
      <c r="CJ315" s="174"/>
      <c r="CK315" s="176"/>
      <c r="CL315" s="174"/>
      <c r="CM315" s="176"/>
    </row>
    <row r="316" spans="1:91" ht="24.6">
      <c r="A316" s="111">
        <v>22</v>
      </c>
      <c r="B316" s="191" t="s">
        <v>1022</v>
      </c>
      <c r="C316" s="138" t="s">
        <v>590</v>
      </c>
      <c r="D316" s="174">
        <v>2310000</v>
      </c>
      <c r="E316" s="174">
        <v>290000</v>
      </c>
      <c r="F316" s="174">
        <v>240000</v>
      </c>
      <c r="G316" s="174">
        <v>360000</v>
      </c>
      <c r="H316" s="174">
        <v>240000</v>
      </c>
      <c r="I316" s="174">
        <v>210000</v>
      </c>
      <c r="J316" s="174">
        <v>300000</v>
      </c>
      <c r="K316" s="174">
        <v>520000</v>
      </c>
      <c r="L316" s="174">
        <v>240000</v>
      </c>
      <c r="M316" s="174">
        <v>310000</v>
      </c>
      <c r="N316" s="174">
        <v>980000</v>
      </c>
      <c r="O316" s="174">
        <v>240000</v>
      </c>
      <c r="P316" s="174">
        <v>1290000</v>
      </c>
      <c r="Q316" s="174">
        <v>370000</v>
      </c>
      <c r="R316" s="174">
        <v>430000</v>
      </c>
      <c r="S316" s="174">
        <v>450000</v>
      </c>
      <c r="T316" s="174">
        <v>200000</v>
      </c>
      <c r="U316" s="174">
        <v>350000</v>
      </c>
      <c r="V316" s="174">
        <v>230000</v>
      </c>
      <c r="W316" s="174">
        <v>210000</v>
      </c>
      <c r="X316" s="174">
        <v>2120000</v>
      </c>
      <c r="Y316" s="174">
        <v>170000</v>
      </c>
      <c r="Z316" s="174">
        <v>480000</v>
      </c>
      <c r="AA316" s="174">
        <v>180000</v>
      </c>
      <c r="AB316" s="174">
        <v>180000</v>
      </c>
      <c r="AC316" s="174">
        <v>120000</v>
      </c>
      <c r="AD316" s="174">
        <v>270000</v>
      </c>
      <c r="AE316" s="174">
        <v>830000</v>
      </c>
      <c r="AF316" s="174">
        <v>290000</v>
      </c>
      <c r="AG316" s="174">
        <v>240000</v>
      </c>
      <c r="AH316" s="174">
        <v>370000</v>
      </c>
      <c r="AI316" s="174">
        <v>540000</v>
      </c>
      <c r="AJ316" s="174">
        <v>130000</v>
      </c>
      <c r="AK316" s="174">
        <v>120000</v>
      </c>
      <c r="AL316" s="174">
        <v>4000000</v>
      </c>
      <c r="AM316" s="174">
        <v>300000</v>
      </c>
      <c r="AN316" s="174">
        <v>240000</v>
      </c>
      <c r="AO316" s="174">
        <v>440000</v>
      </c>
      <c r="AP316" s="174">
        <v>590000</v>
      </c>
      <c r="AQ316" s="174">
        <v>440000</v>
      </c>
      <c r="AR316" s="174">
        <v>120000</v>
      </c>
      <c r="AS316" s="174">
        <v>1290000</v>
      </c>
      <c r="AT316" s="174">
        <v>300000</v>
      </c>
      <c r="AU316" s="174">
        <v>460000</v>
      </c>
      <c r="AV316" s="174">
        <v>580000</v>
      </c>
      <c r="AW316" s="174">
        <v>360000</v>
      </c>
      <c r="AX316" s="174">
        <v>195000</v>
      </c>
      <c r="AY316" s="174">
        <v>240000</v>
      </c>
      <c r="AZ316" s="174">
        <v>180000</v>
      </c>
      <c r="BA316" s="174">
        <v>180000</v>
      </c>
      <c r="BB316" s="174">
        <v>1610000</v>
      </c>
      <c r="BC316" s="174">
        <v>240000</v>
      </c>
      <c r="BD316" s="174">
        <v>2420000</v>
      </c>
      <c r="BE316" s="174">
        <v>910000</v>
      </c>
      <c r="BF316" s="174">
        <v>160000</v>
      </c>
      <c r="BG316" s="174">
        <v>300000</v>
      </c>
      <c r="BH316" s="174">
        <v>1430000</v>
      </c>
      <c r="BI316" s="174">
        <v>180000</v>
      </c>
      <c r="BJ316" s="174">
        <v>230000</v>
      </c>
      <c r="BK316" s="174">
        <v>290000</v>
      </c>
      <c r="BL316" s="174">
        <v>300000</v>
      </c>
      <c r="BM316" s="174">
        <v>2070000</v>
      </c>
      <c r="BN316" s="174">
        <v>410000</v>
      </c>
      <c r="BO316" s="174">
        <v>180000</v>
      </c>
      <c r="BP316" s="174">
        <v>670000</v>
      </c>
      <c r="BQ316" s="174">
        <v>300000</v>
      </c>
      <c r="BR316" s="174">
        <v>230000</v>
      </c>
      <c r="BS316" s="176">
        <v>8595000</v>
      </c>
      <c r="BT316" s="174">
        <v>420000</v>
      </c>
      <c r="BU316" s="174">
        <v>160000</v>
      </c>
      <c r="BV316" s="174">
        <v>1660000</v>
      </c>
      <c r="BW316" s="174">
        <v>60000</v>
      </c>
      <c r="BX316" s="174">
        <v>300000</v>
      </c>
      <c r="BY316" s="174">
        <v>1565000</v>
      </c>
      <c r="BZ316" s="174">
        <v>230000</v>
      </c>
      <c r="CA316" s="174">
        <v>270000</v>
      </c>
      <c r="CB316" s="174">
        <v>300000</v>
      </c>
      <c r="CC316" s="174">
        <v>250000</v>
      </c>
      <c r="CD316" s="174">
        <v>1190000</v>
      </c>
      <c r="CE316" s="174">
        <v>120000</v>
      </c>
      <c r="CF316" s="174">
        <v>950000</v>
      </c>
      <c r="CG316" s="174">
        <v>190000</v>
      </c>
      <c r="CH316" s="174">
        <v>230000</v>
      </c>
      <c r="CI316" s="174">
        <v>240000</v>
      </c>
      <c r="CJ316" s="174">
        <v>120000</v>
      </c>
      <c r="CK316" s="174">
        <v>810000</v>
      </c>
      <c r="CL316" s="174">
        <v>180000</v>
      </c>
      <c r="CM316" s="174">
        <v>180000</v>
      </c>
    </row>
    <row r="317" spans="1:91" ht="49.2">
      <c r="A317" s="111">
        <v>22</v>
      </c>
      <c r="B317" s="191" t="s">
        <v>1023</v>
      </c>
      <c r="C317" s="138" t="s">
        <v>591</v>
      </c>
      <c r="D317" s="174">
        <v>160000</v>
      </c>
      <c r="E317" s="174">
        <v>60000</v>
      </c>
      <c r="F317" s="174">
        <v>120000</v>
      </c>
      <c r="G317" s="174">
        <v>100000</v>
      </c>
      <c r="H317" s="174"/>
      <c r="I317" s="174">
        <v>60000</v>
      </c>
      <c r="J317" s="174">
        <v>30000</v>
      </c>
      <c r="K317" s="174">
        <v>60000</v>
      </c>
      <c r="L317" s="174">
        <v>180000</v>
      </c>
      <c r="M317" s="174">
        <v>290000</v>
      </c>
      <c r="N317" s="174">
        <v>120000</v>
      </c>
      <c r="O317" s="174">
        <v>60000</v>
      </c>
      <c r="P317" s="174">
        <v>130000</v>
      </c>
      <c r="Q317" s="174">
        <v>130000</v>
      </c>
      <c r="R317" s="174">
        <v>180000</v>
      </c>
      <c r="S317" s="174">
        <v>50000</v>
      </c>
      <c r="T317" s="174"/>
      <c r="U317" s="174">
        <v>120000</v>
      </c>
      <c r="V317" s="174"/>
      <c r="W317" s="174"/>
      <c r="X317" s="174">
        <v>120000</v>
      </c>
      <c r="Y317" s="174">
        <v>110000</v>
      </c>
      <c r="Z317" s="174">
        <v>40000</v>
      </c>
      <c r="AA317" s="174"/>
      <c r="AB317" s="174">
        <v>60000</v>
      </c>
      <c r="AC317" s="174">
        <v>60000</v>
      </c>
      <c r="AD317" s="174">
        <v>60000</v>
      </c>
      <c r="AE317" s="174"/>
      <c r="AF317" s="174"/>
      <c r="AG317" s="174">
        <v>70000</v>
      </c>
      <c r="AH317" s="174">
        <v>170000</v>
      </c>
      <c r="AI317" s="174">
        <v>240000</v>
      </c>
      <c r="AJ317" s="174">
        <v>20000</v>
      </c>
      <c r="AK317" s="174"/>
      <c r="AL317" s="174">
        <v>250000</v>
      </c>
      <c r="AM317" s="174">
        <v>180000</v>
      </c>
      <c r="AN317" s="174">
        <v>120000</v>
      </c>
      <c r="AO317" s="174">
        <v>50000</v>
      </c>
      <c r="AP317" s="174">
        <v>150000</v>
      </c>
      <c r="AQ317" s="174"/>
      <c r="AR317" s="174">
        <v>55000</v>
      </c>
      <c r="AS317" s="174">
        <v>180000</v>
      </c>
      <c r="AT317" s="174">
        <v>60000</v>
      </c>
      <c r="AU317" s="174">
        <v>300000</v>
      </c>
      <c r="AV317" s="174">
        <v>180000</v>
      </c>
      <c r="AW317" s="174"/>
      <c r="AX317" s="174"/>
      <c r="AY317" s="174"/>
      <c r="AZ317" s="174">
        <v>120000</v>
      </c>
      <c r="BA317" s="174">
        <v>120000</v>
      </c>
      <c r="BB317" s="174">
        <v>90000</v>
      </c>
      <c r="BC317" s="174">
        <v>10000</v>
      </c>
      <c r="BD317" s="174">
        <v>300000</v>
      </c>
      <c r="BE317" s="174">
        <v>50000</v>
      </c>
      <c r="BF317" s="174"/>
      <c r="BG317" s="174"/>
      <c r="BH317" s="174">
        <v>70000</v>
      </c>
      <c r="BI317" s="174">
        <v>60000</v>
      </c>
      <c r="BJ317" s="174">
        <v>120000</v>
      </c>
      <c r="BK317" s="174"/>
      <c r="BL317" s="174"/>
      <c r="BM317" s="174"/>
      <c r="BN317" s="174">
        <v>120000</v>
      </c>
      <c r="BO317" s="174"/>
      <c r="BP317" s="174"/>
      <c r="BQ317" s="174">
        <v>360000</v>
      </c>
      <c r="BR317" s="174">
        <v>40000</v>
      </c>
      <c r="BS317" s="176">
        <v>470000</v>
      </c>
      <c r="BT317" s="176"/>
      <c r="BU317" s="174">
        <v>180000</v>
      </c>
      <c r="BV317" s="176">
        <v>190000</v>
      </c>
      <c r="BW317" s="176"/>
      <c r="BX317" s="176">
        <v>60000</v>
      </c>
      <c r="BY317" s="174">
        <v>120000</v>
      </c>
      <c r="BZ317" s="176">
        <v>70000</v>
      </c>
      <c r="CA317" s="174"/>
      <c r="CB317" s="176"/>
      <c r="CC317" s="176">
        <v>90000</v>
      </c>
      <c r="CD317" s="176">
        <v>20000</v>
      </c>
      <c r="CE317" s="176">
        <v>120000</v>
      </c>
      <c r="CF317" s="176"/>
      <c r="CG317" s="174"/>
      <c r="CH317" s="174">
        <v>60000</v>
      </c>
      <c r="CI317" s="174">
        <v>150000</v>
      </c>
      <c r="CJ317" s="176">
        <v>60000</v>
      </c>
      <c r="CK317" s="176"/>
      <c r="CL317" s="176">
        <v>60000</v>
      </c>
      <c r="CM317" s="176"/>
    </row>
    <row r="318" spans="1:91" ht="24.6">
      <c r="A318" s="111">
        <v>22</v>
      </c>
      <c r="B318" s="191" t="s">
        <v>1024</v>
      </c>
      <c r="C318" s="138" t="s">
        <v>592</v>
      </c>
      <c r="D318" s="174">
        <v>445000</v>
      </c>
      <c r="E318" s="174">
        <v>90000</v>
      </c>
      <c r="F318" s="174"/>
      <c r="G318" s="174">
        <v>25000</v>
      </c>
      <c r="H318" s="174">
        <v>60000</v>
      </c>
      <c r="I318" s="174">
        <v>70000</v>
      </c>
      <c r="J318" s="174">
        <v>15000</v>
      </c>
      <c r="K318" s="174">
        <v>120000</v>
      </c>
      <c r="L318" s="174">
        <v>80000</v>
      </c>
      <c r="M318" s="174">
        <v>150000</v>
      </c>
      <c r="N318" s="174">
        <v>240000</v>
      </c>
      <c r="O318" s="174">
        <v>60000</v>
      </c>
      <c r="P318" s="174">
        <v>310000</v>
      </c>
      <c r="Q318" s="174">
        <v>120000</v>
      </c>
      <c r="R318" s="174">
        <v>150000</v>
      </c>
      <c r="S318" s="174">
        <v>175000</v>
      </c>
      <c r="T318" s="174">
        <v>120000</v>
      </c>
      <c r="U318" s="174">
        <v>90000</v>
      </c>
      <c r="V318" s="174">
        <v>30000</v>
      </c>
      <c r="W318" s="174">
        <v>105000</v>
      </c>
      <c r="X318" s="174">
        <v>600000</v>
      </c>
      <c r="Y318" s="174">
        <v>60000</v>
      </c>
      <c r="Z318" s="174">
        <v>60000</v>
      </c>
      <c r="AA318" s="174">
        <v>120000</v>
      </c>
      <c r="AB318" s="174">
        <v>90000</v>
      </c>
      <c r="AC318" s="174">
        <v>90000</v>
      </c>
      <c r="AD318" s="174">
        <v>120000</v>
      </c>
      <c r="AE318" s="174">
        <v>185000</v>
      </c>
      <c r="AF318" s="174">
        <v>60000</v>
      </c>
      <c r="AG318" s="174">
        <v>120000</v>
      </c>
      <c r="AH318" s="174">
        <v>60000</v>
      </c>
      <c r="AI318" s="174">
        <v>240000</v>
      </c>
      <c r="AJ318" s="174">
        <v>70000</v>
      </c>
      <c r="AK318" s="174">
        <v>60000</v>
      </c>
      <c r="AL318" s="174">
        <v>860000</v>
      </c>
      <c r="AM318" s="174">
        <v>90000</v>
      </c>
      <c r="AN318" s="174">
        <v>60000</v>
      </c>
      <c r="AO318" s="174">
        <v>200000</v>
      </c>
      <c r="AP318" s="174">
        <v>100000</v>
      </c>
      <c r="AQ318" s="174">
        <v>90000</v>
      </c>
      <c r="AR318" s="174">
        <v>85000</v>
      </c>
      <c r="AS318" s="174">
        <v>150000</v>
      </c>
      <c r="AT318" s="174">
        <v>90000</v>
      </c>
      <c r="AU318" s="174">
        <v>60000</v>
      </c>
      <c r="AV318" s="174">
        <v>75000</v>
      </c>
      <c r="AW318" s="174">
        <v>90000</v>
      </c>
      <c r="AX318" s="174">
        <v>75000</v>
      </c>
      <c r="AY318" s="174">
        <v>60000</v>
      </c>
      <c r="AZ318" s="174">
        <v>90000</v>
      </c>
      <c r="BA318" s="174">
        <v>70000</v>
      </c>
      <c r="BB318" s="174">
        <v>510000</v>
      </c>
      <c r="BC318" s="174">
        <v>30000</v>
      </c>
      <c r="BD318" s="174">
        <v>480000</v>
      </c>
      <c r="BE318" s="174">
        <v>200000</v>
      </c>
      <c r="BF318" s="174">
        <v>60000</v>
      </c>
      <c r="BG318" s="174">
        <v>120000</v>
      </c>
      <c r="BH318" s="174">
        <v>460000</v>
      </c>
      <c r="BI318" s="174">
        <v>120000</v>
      </c>
      <c r="BJ318" s="174">
        <v>30000</v>
      </c>
      <c r="BK318" s="174">
        <v>55000</v>
      </c>
      <c r="BL318" s="174">
        <v>90000</v>
      </c>
      <c r="BM318" s="174">
        <v>570000</v>
      </c>
      <c r="BN318" s="174">
        <v>90000</v>
      </c>
      <c r="BO318" s="174">
        <v>30000</v>
      </c>
      <c r="BP318" s="174">
        <v>110000</v>
      </c>
      <c r="BQ318" s="174">
        <v>150000</v>
      </c>
      <c r="BR318" s="174">
        <v>100000</v>
      </c>
      <c r="BS318" s="176">
        <v>1775000</v>
      </c>
      <c r="BT318" s="174">
        <v>210000</v>
      </c>
      <c r="BU318" s="174">
        <v>120000</v>
      </c>
      <c r="BV318" s="174">
        <v>390000</v>
      </c>
      <c r="BW318" s="174">
        <v>90000</v>
      </c>
      <c r="BX318" s="176">
        <v>150000</v>
      </c>
      <c r="BY318" s="174">
        <v>300000</v>
      </c>
      <c r="BZ318" s="176">
        <v>60000</v>
      </c>
      <c r="CA318" s="176">
        <v>90000</v>
      </c>
      <c r="CB318" s="176">
        <v>60000</v>
      </c>
      <c r="CC318" s="174">
        <v>70000</v>
      </c>
      <c r="CD318" s="176">
        <v>120000</v>
      </c>
      <c r="CE318" s="174">
        <v>215000</v>
      </c>
      <c r="CF318" s="174">
        <v>240000</v>
      </c>
      <c r="CG318" s="174">
        <v>30000</v>
      </c>
      <c r="CH318" s="174">
        <v>90000</v>
      </c>
      <c r="CI318" s="176">
        <v>90000</v>
      </c>
      <c r="CJ318" s="174">
        <v>60000</v>
      </c>
      <c r="CK318" s="176">
        <v>190000</v>
      </c>
      <c r="CL318" s="174">
        <v>30000</v>
      </c>
      <c r="CM318" s="174">
        <v>90000</v>
      </c>
    </row>
    <row r="319" spans="1:91" ht="24.6">
      <c r="A319" s="111">
        <v>22</v>
      </c>
      <c r="B319" s="191" t="s">
        <v>1025</v>
      </c>
      <c r="C319" s="117" t="s">
        <v>593</v>
      </c>
      <c r="D319" s="174">
        <v>32302922.25</v>
      </c>
      <c r="E319" s="174">
        <v>4132002.5</v>
      </c>
      <c r="F319" s="174">
        <v>4397303.75</v>
      </c>
      <c r="G319" s="174">
        <v>4336223.5</v>
      </c>
      <c r="H319" s="174">
        <v>3740652.5</v>
      </c>
      <c r="I319" s="174">
        <v>4685010.87</v>
      </c>
      <c r="J319" s="174">
        <v>7897536.25</v>
      </c>
      <c r="K319" s="174">
        <v>10592263</v>
      </c>
      <c r="L319" s="174">
        <v>5486000</v>
      </c>
      <c r="M319" s="174">
        <v>6102415</v>
      </c>
      <c r="N319" s="174">
        <v>15552278.32</v>
      </c>
      <c r="O319" s="174">
        <v>2430761.5699999998</v>
      </c>
      <c r="P319" s="174">
        <v>35107751.630000003</v>
      </c>
      <c r="Q319" s="174">
        <v>5525801.1200000001</v>
      </c>
      <c r="R319" s="174">
        <v>10281750.1</v>
      </c>
      <c r="S319" s="174">
        <v>12400755</v>
      </c>
      <c r="T319" s="174">
        <v>5309382.5</v>
      </c>
      <c r="U319" s="174">
        <v>6170277</v>
      </c>
      <c r="V319" s="174">
        <v>5653814.25</v>
      </c>
      <c r="W319" s="174">
        <v>4000381.34</v>
      </c>
      <c r="X319" s="174">
        <v>54890129.439999998</v>
      </c>
      <c r="Y319" s="174">
        <v>4226887.5</v>
      </c>
      <c r="Z319" s="174">
        <v>9070398.5</v>
      </c>
      <c r="AA319" s="174">
        <v>7131129.2999999998</v>
      </c>
      <c r="AB319" s="174">
        <v>2183045</v>
      </c>
      <c r="AC319" s="174">
        <v>3517393</v>
      </c>
      <c r="AD319" s="174">
        <v>4426582.5</v>
      </c>
      <c r="AE319" s="174">
        <v>14023811.25</v>
      </c>
      <c r="AF319" s="174">
        <v>6780244.75</v>
      </c>
      <c r="AG319" s="174">
        <v>4179903.44</v>
      </c>
      <c r="AH319" s="174">
        <v>4911745.75</v>
      </c>
      <c r="AI319" s="174">
        <v>5484294.5300000003</v>
      </c>
      <c r="AJ319" s="174">
        <v>3189292.5</v>
      </c>
      <c r="AK319" s="174">
        <v>4865453.75</v>
      </c>
      <c r="AL319" s="174">
        <v>111090389.8</v>
      </c>
      <c r="AM319" s="174">
        <v>5665182.5</v>
      </c>
      <c r="AN319" s="174">
        <v>3690978.75</v>
      </c>
      <c r="AO319" s="174">
        <v>7625102.5</v>
      </c>
      <c r="AP319" s="174">
        <v>12913931.16</v>
      </c>
      <c r="AQ319" s="174">
        <v>4884054</v>
      </c>
      <c r="AR319" s="174">
        <v>2191592.5</v>
      </c>
      <c r="AS319" s="174">
        <v>28289786.41</v>
      </c>
      <c r="AT319" s="174">
        <v>5053280.5</v>
      </c>
      <c r="AU319" s="174">
        <v>7416179</v>
      </c>
      <c r="AV319" s="174">
        <v>7240895.1699999999</v>
      </c>
      <c r="AW319" s="174">
        <v>4075439</v>
      </c>
      <c r="AX319" s="174">
        <v>3118400.64</v>
      </c>
      <c r="AY319" s="174">
        <v>4019319</v>
      </c>
      <c r="AZ319" s="174">
        <v>3409147.5</v>
      </c>
      <c r="BA319" s="174">
        <v>3620583.44</v>
      </c>
      <c r="BB319" s="174">
        <v>24197987.77</v>
      </c>
      <c r="BC319" s="174">
        <v>3820780</v>
      </c>
      <c r="BD319" s="174">
        <v>78718501</v>
      </c>
      <c r="BE319" s="174">
        <v>15605726</v>
      </c>
      <c r="BF319" s="174">
        <v>4434957</v>
      </c>
      <c r="BG319" s="174">
        <v>6134980</v>
      </c>
      <c r="BH319" s="174">
        <v>35073264</v>
      </c>
      <c r="BI319" s="174">
        <v>3900775</v>
      </c>
      <c r="BJ319" s="174">
        <v>3658590</v>
      </c>
      <c r="BK319" s="174">
        <v>4580120</v>
      </c>
      <c r="BL319" s="174">
        <v>4896648</v>
      </c>
      <c r="BM319" s="174">
        <v>39144881.700000003</v>
      </c>
      <c r="BN319" s="174">
        <v>9598580</v>
      </c>
      <c r="BO319" s="174">
        <v>6569320</v>
      </c>
      <c r="BP319" s="174">
        <v>9999110.7400000002</v>
      </c>
      <c r="BQ319" s="174">
        <v>6160830</v>
      </c>
      <c r="BR319" s="174">
        <v>5734056.25</v>
      </c>
      <c r="BS319" s="176">
        <v>130415312.63</v>
      </c>
      <c r="BT319" s="174">
        <v>6566533.5099999998</v>
      </c>
      <c r="BU319" s="174">
        <v>4686237.25</v>
      </c>
      <c r="BV319" s="174">
        <v>35604350.630000003</v>
      </c>
      <c r="BW319" s="174">
        <v>1283097</v>
      </c>
      <c r="BX319" s="174">
        <v>4674840</v>
      </c>
      <c r="BY319" s="176">
        <v>17837125</v>
      </c>
      <c r="BZ319" s="174">
        <v>3180266.25</v>
      </c>
      <c r="CA319" s="174">
        <v>3433048</v>
      </c>
      <c r="CB319" s="174">
        <v>4577380.08</v>
      </c>
      <c r="CC319" s="174">
        <v>6262982.5</v>
      </c>
      <c r="CD319" s="174">
        <v>13652535.75</v>
      </c>
      <c r="CE319" s="174">
        <v>6793742</v>
      </c>
      <c r="CF319" s="174">
        <v>11549431</v>
      </c>
      <c r="CG319" s="174">
        <v>5031891.5</v>
      </c>
      <c r="CH319" s="174">
        <v>3581128</v>
      </c>
      <c r="CI319" s="174">
        <v>4766558.25</v>
      </c>
      <c r="CJ319" s="174">
        <v>3152322.5</v>
      </c>
      <c r="CK319" s="174">
        <v>21222993</v>
      </c>
      <c r="CL319" s="174">
        <v>3792537.5</v>
      </c>
      <c r="CM319" s="174">
        <v>2703862.25</v>
      </c>
    </row>
    <row r="320" spans="1:91" ht="24.6">
      <c r="A320" s="111">
        <v>22</v>
      </c>
      <c r="B320" s="191" t="s">
        <v>1026</v>
      </c>
      <c r="C320" s="117" t="s">
        <v>594</v>
      </c>
      <c r="D320" s="174">
        <v>2981663.75</v>
      </c>
      <c r="E320" s="174">
        <v>635300</v>
      </c>
      <c r="F320" s="174">
        <v>1501977.75</v>
      </c>
      <c r="G320" s="174">
        <v>624672.5</v>
      </c>
      <c r="H320" s="174">
        <v>11620</v>
      </c>
      <c r="I320" s="174">
        <v>21385</v>
      </c>
      <c r="J320" s="174">
        <v>363320</v>
      </c>
      <c r="K320" s="174">
        <v>211300</v>
      </c>
      <c r="L320" s="174">
        <v>371882.5</v>
      </c>
      <c r="M320" s="174">
        <v>760402.76</v>
      </c>
      <c r="N320" s="174">
        <v>277970</v>
      </c>
      <c r="O320" s="174">
        <v>37940</v>
      </c>
      <c r="P320" s="174">
        <v>2701258.35</v>
      </c>
      <c r="Q320" s="174">
        <v>436260</v>
      </c>
      <c r="R320" s="174">
        <v>1143949.19</v>
      </c>
      <c r="S320" s="174">
        <v>1484456.89</v>
      </c>
      <c r="T320" s="174">
        <v>276444</v>
      </c>
      <c r="U320" s="174">
        <v>578257</v>
      </c>
      <c r="V320" s="174">
        <v>315652.5</v>
      </c>
      <c r="W320" s="174">
        <v>112675</v>
      </c>
      <c r="X320" s="174">
        <v>2062023.8</v>
      </c>
      <c r="Y320" s="174">
        <v>751272.5</v>
      </c>
      <c r="Z320" s="174">
        <v>1137175</v>
      </c>
      <c r="AA320" s="174">
        <v>151480</v>
      </c>
      <c r="AB320" s="174">
        <v>411997.5</v>
      </c>
      <c r="AC320" s="174">
        <v>37380</v>
      </c>
      <c r="AD320" s="174">
        <v>703232</v>
      </c>
      <c r="AE320" s="174">
        <v>513632.5</v>
      </c>
      <c r="AF320" s="174"/>
      <c r="AG320" s="174">
        <v>165436.25</v>
      </c>
      <c r="AH320" s="174">
        <v>1892471.25</v>
      </c>
      <c r="AI320" s="174">
        <v>298160.25</v>
      </c>
      <c r="AJ320" s="174">
        <v>909407.5</v>
      </c>
      <c r="AK320" s="174">
        <v>688143.16</v>
      </c>
      <c r="AL320" s="174">
        <v>985576.4</v>
      </c>
      <c r="AM320" s="174">
        <v>979198.75</v>
      </c>
      <c r="AN320" s="174">
        <v>701736.25</v>
      </c>
      <c r="AO320" s="174">
        <v>1614911.24</v>
      </c>
      <c r="AP320" s="174"/>
      <c r="AQ320" s="174">
        <v>62080</v>
      </c>
      <c r="AR320" s="174">
        <v>328476.25</v>
      </c>
      <c r="AS320" s="174">
        <v>1706045.26</v>
      </c>
      <c r="AT320" s="174">
        <v>605193.75</v>
      </c>
      <c r="AU320" s="174">
        <v>1432276</v>
      </c>
      <c r="AV320" s="174"/>
      <c r="AW320" s="174">
        <v>126310</v>
      </c>
      <c r="AX320" s="174">
        <v>433336.51</v>
      </c>
      <c r="AY320" s="174">
        <v>214060</v>
      </c>
      <c r="AZ320" s="174">
        <v>405695</v>
      </c>
      <c r="BA320" s="174">
        <v>798576</v>
      </c>
      <c r="BB320" s="174">
        <v>1401595.5</v>
      </c>
      <c r="BC320" s="174">
        <v>545812.5</v>
      </c>
      <c r="BD320" s="174">
        <v>5909811</v>
      </c>
      <c r="BE320" s="174">
        <v>1125456</v>
      </c>
      <c r="BF320" s="174">
        <v>225000</v>
      </c>
      <c r="BG320" s="174">
        <v>576645</v>
      </c>
      <c r="BH320" s="174">
        <v>2287539.25</v>
      </c>
      <c r="BI320" s="174">
        <v>151010</v>
      </c>
      <c r="BJ320" s="174">
        <v>619690</v>
      </c>
      <c r="BK320" s="174">
        <v>549840</v>
      </c>
      <c r="BL320" s="174">
        <v>481920</v>
      </c>
      <c r="BM320" s="174">
        <v>6133995</v>
      </c>
      <c r="BN320" s="174">
        <v>1929595.25</v>
      </c>
      <c r="BO320" s="174">
        <v>377170</v>
      </c>
      <c r="BP320" s="174">
        <v>1980885</v>
      </c>
      <c r="BQ320" s="174">
        <v>808820</v>
      </c>
      <c r="BR320" s="174">
        <v>437450</v>
      </c>
      <c r="BS320" s="176">
        <v>26733639.350000001</v>
      </c>
      <c r="BT320" s="174">
        <v>533803.75</v>
      </c>
      <c r="BU320" s="174">
        <v>952137.5</v>
      </c>
      <c r="BV320" s="174">
        <v>2451830.5</v>
      </c>
      <c r="BW320" s="174">
        <v>206597</v>
      </c>
      <c r="BX320" s="174">
        <v>435636.27</v>
      </c>
      <c r="BY320" s="174">
        <v>2263865</v>
      </c>
      <c r="BZ320" s="174">
        <v>619257.5</v>
      </c>
      <c r="CA320" s="174">
        <v>452015</v>
      </c>
      <c r="CB320" s="174"/>
      <c r="CC320" s="174">
        <v>664375</v>
      </c>
      <c r="CD320" s="174">
        <v>1464067.5</v>
      </c>
      <c r="CE320" s="174">
        <v>1317663.75</v>
      </c>
      <c r="CF320" s="174">
        <v>1936706.75</v>
      </c>
      <c r="CG320" s="174">
        <v>174950</v>
      </c>
      <c r="CH320" s="174">
        <v>398850</v>
      </c>
      <c r="CI320" s="174">
        <v>605180</v>
      </c>
      <c r="CJ320" s="174">
        <v>817603.75</v>
      </c>
      <c r="CK320" s="174">
        <v>777920</v>
      </c>
      <c r="CL320" s="174">
        <v>457785</v>
      </c>
      <c r="CM320" s="174">
        <v>288903.75</v>
      </c>
    </row>
    <row r="321" spans="1:91" ht="24.6">
      <c r="A321" s="111">
        <v>22</v>
      </c>
      <c r="B321" s="191" t="s">
        <v>1027</v>
      </c>
      <c r="C321" s="117" t="s">
        <v>595</v>
      </c>
      <c r="D321" s="174">
        <v>1762726.25</v>
      </c>
      <c r="E321" s="174"/>
      <c r="F321" s="174"/>
      <c r="G321" s="174"/>
      <c r="H321" s="174"/>
      <c r="I321" s="174"/>
      <c r="J321" s="174">
        <v>45000</v>
      </c>
      <c r="K321" s="174"/>
      <c r="L321" s="174"/>
      <c r="M321" s="174"/>
      <c r="N321" s="174">
        <v>130490</v>
      </c>
      <c r="O321" s="174"/>
      <c r="P321" s="174">
        <v>2183661</v>
      </c>
      <c r="Q321" s="174"/>
      <c r="R321" s="174"/>
      <c r="S321" s="174"/>
      <c r="T321" s="174"/>
      <c r="U321" s="174"/>
      <c r="V321" s="174"/>
      <c r="W321" s="174"/>
      <c r="X321" s="174"/>
      <c r="Y321" s="174"/>
      <c r="Z321" s="174"/>
      <c r="AA321" s="174"/>
      <c r="AB321" s="174"/>
      <c r="AC321" s="174"/>
      <c r="AD321" s="174"/>
      <c r="AE321" s="174">
        <v>105655</v>
      </c>
      <c r="AF321" s="174"/>
      <c r="AG321" s="174"/>
      <c r="AH321" s="174"/>
      <c r="AI321" s="174"/>
      <c r="AJ321" s="174"/>
      <c r="AK321" s="174"/>
      <c r="AL321" s="174">
        <v>4706949.71</v>
      </c>
      <c r="AM321" s="174"/>
      <c r="AN321" s="174"/>
      <c r="AO321" s="174">
        <v>294965</v>
      </c>
      <c r="AP321" s="174"/>
      <c r="AQ321" s="174"/>
      <c r="AR321" s="174"/>
      <c r="AS321" s="174">
        <v>658528.02</v>
      </c>
      <c r="AT321" s="174">
        <v>235860</v>
      </c>
      <c r="AU321" s="174"/>
      <c r="AV321" s="174"/>
      <c r="AW321" s="174"/>
      <c r="AX321" s="174"/>
      <c r="AY321" s="174"/>
      <c r="AZ321" s="174"/>
      <c r="BA321" s="174"/>
      <c r="BB321" s="174"/>
      <c r="BC321" s="174"/>
      <c r="BD321" s="174"/>
      <c r="BE321" s="174"/>
      <c r="BF321" s="174"/>
      <c r="BG321" s="174"/>
      <c r="BH321" s="174">
        <v>4762485.76</v>
      </c>
      <c r="BI321" s="174"/>
      <c r="BJ321" s="174"/>
      <c r="BK321" s="174"/>
      <c r="BL321" s="174"/>
      <c r="BM321" s="174">
        <v>129280</v>
      </c>
      <c r="BN321" s="174"/>
      <c r="BO321" s="174"/>
      <c r="BP321" s="174"/>
      <c r="BQ321" s="174"/>
      <c r="BR321" s="174"/>
      <c r="BS321" s="174">
        <v>33460262.09</v>
      </c>
      <c r="BT321" s="174"/>
      <c r="BU321" s="174"/>
      <c r="BV321" s="174"/>
      <c r="BW321" s="174"/>
      <c r="BX321" s="174"/>
      <c r="BY321" s="174"/>
      <c r="BZ321" s="174"/>
      <c r="CA321" s="174"/>
      <c r="CB321" s="174"/>
      <c r="CC321" s="174"/>
      <c r="CD321" s="174"/>
      <c r="CE321" s="174"/>
      <c r="CF321" s="174"/>
      <c r="CG321" s="174"/>
      <c r="CH321" s="174"/>
      <c r="CI321" s="174"/>
      <c r="CJ321" s="174"/>
      <c r="CK321" s="174"/>
      <c r="CL321" s="174"/>
      <c r="CM321" s="174"/>
    </row>
    <row r="322" spans="1:91" ht="24.6">
      <c r="A322" s="111">
        <v>22</v>
      </c>
      <c r="B322" s="191" t="s">
        <v>1028</v>
      </c>
      <c r="C322" s="117" t="s">
        <v>596</v>
      </c>
      <c r="D322" s="174">
        <v>44000</v>
      </c>
      <c r="E322" s="174"/>
      <c r="F322" s="174">
        <v>8400</v>
      </c>
      <c r="G322" s="174">
        <v>8400</v>
      </c>
      <c r="H322" s="174">
        <v>8700</v>
      </c>
      <c r="I322" s="174"/>
      <c r="J322" s="174"/>
      <c r="K322" s="174"/>
      <c r="L322" s="174">
        <v>9600</v>
      </c>
      <c r="M322" s="174"/>
      <c r="N322" s="174"/>
      <c r="O322" s="174"/>
      <c r="P322" s="174">
        <v>19000</v>
      </c>
      <c r="Q322" s="174">
        <v>7950</v>
      </c>
      <c r="R322" s="174">
        <v>7050</v>
      </c>
      <c r="S322" s="174"/>
      <c r="T322" s="174"/>
      <c r="U322" s="174">
        <v>6750</v>
      </c>
      <c r="V322" s="174">
        <v>6000</v>
      </c>
      <c r="W322" s="174"/>
      <c r="X322" s="174">
        <v>76200</v>
      </c>
      <c r="Y322" s="174">
        <v>3750</v>
      </c>
      <c r="Z322" s="174"/>
      <c r="AA322" s="174"/>
      <c r="AB322" s="174">
        <v>3150</v>
      </c>
      <c r="AC322" s="174">
        <v>12150</v>
      </c>
      <c r="AD322" s="174">
        <v>2400</v>
      </c>
      <c r="AE322" s="174">
        <v>18000</v>
      </c>
      <c r="AF322" s="174"/>
      <c r="AG322" s="174"/>
      <c r="AH322" s="174"/>
      <c r="AI322" s="174">
        <v>12300</v>
      </c>
      <c r="AJ322" s="174">
        <v>14700</v>
      </c>
      <c r="AK322" s="174"/>
      <c r="AL322" s="174">
        <v>173500</v>
      </c>
      <c r="AM322" s="174">
        <v>8400</v>
      </c>
      <c r="AN322" s="174">
        <v>3600</v>
      </c>
      <c r="AO322" s="174">
        <v>17400</v>
      </c>
      <c r="AP322" s="174"/>
      <c r="AQ322" s="174">
        <v>1200</v>
      </c>
      <c r="AR322" s="174">
        <v>1200</v>
      </c>
      <c r="AS322" s="174">
        <v>19000</v>
      </c>
      <c r="AT322" s="174">
        <v>9900</v>
      </c>
      <c r="AU322" s="174">
        <v>17400</v>
      </c>
      <c r="AV322" s="174">
        <v>26250</v>
      </c>
      <c r="AW322" s="174"/>
      <c r="AX322" s="174">
        <v>7500</v>
      </c>
      <c r="AY322" s="174">
        <v>4800</v>
      </c>
      <c r="AZ322" s="174">
        <v>10650</v>
      </c>
      <c r="BA322" s="174"/>
      <c r="BB322" s="174">
        <v>13800</v>
      </c>
      <c r="BC322" s="174">
        <v>7500</v>
      </c>
      <c r="BD322" s="174">
        <v>36000</v>
      </c>
      <c r="BE322" s="174"/>
      <c r="BF322" s="174">
        <v>15600</v>
      </c>
      <c r="BG322" s="174"/>
      <c r="BH322" s="174"/>
      <c r="BI322" s="174">
        <v>6750</v>
      </c>
      <c r="BJ322" s="174"/>
      <c r="BK322" s="174">
        <v>7500</v>
      </c>
      <c r="BL322" s="174">
        <v>14700</v>
      </c>
      <c r="BM322" s="174">
        <v>36150</v>
      </c>
      <c r="BN322" s="174">
        <v>7050</v>
      </c>
      <c r="BO322" s="174">
        <v>6750</v>
      </c>
      <c r="BP322" s="174"/>
      <c r="BQ322" s="174">
        <v>32800</v>
      </c>
      <c r="BR322" s="174"/>
      <c r="BS322" s="176">
        <v>249000</v>
      </c>
      <c r="BT322" s="176"/>
      <c r="BU322" s="174"/>
      <c r="BV322" s="176">
        <v>4000</v>
      </c>
      <c r="BW322" s="174"/>
      <c r="BX322" s="176"/>
      <c r="BY322" s="176"/>
      <c r="BZ322" s="176"/>
      <c r="CA322" s="176"/>
      <c r="CB322" s="176"/>
      <c r="CC322" s="176"/>
      <c r="CD322" s="176">
        <v>26100</v>
      </c>
      <c r="CE322" s="176"/>
      <c r="CF322" s="176"/>
      <c r="CG322" s="176">
        <v>3600</v>
      </c>
      <c r="CH322" s="174">
        <v>10050</v>
      </c>
      <c r="CI322" s="176"/>
      <c r="CJ322" s="174"/>
      <c r="CK322" s="176"/>
      <c r="CL322" s="176"/>
      <c r="CM322" s="176"/>
    </row>
    <row r="323" spans="1:91" ht="49.2">
      <c r="A323" s="111">
        <v>22</v>
      </c>
      <c r="B323" s="191" t="s">
        <v>1029</v>
      </c>
      <c r="C323" s="117" t="s">
        <v>597</v>
      </c>
      <c r="D323" s="174"/>
      <c r="E323" s="174">
        <v>15600</v>
      </c>
      <c r="F323" s="174"/>
      <c r="G323" s="174"/>
      <c r="H323" s="174"/>
      <c r="I323" s="174">
        <v>40200</v>
      </c>
      <c r="J323" s="174">
        <v>28800</v>
      </c>
      <c r="K323" s="174">
        <v>31500</v>
      </c>
      <c r="L323" s="174">
        <v>7200</v>
      </c>
      <c r="M323" s="174"/>
      <c r="N323" s="174"/>
      <c r="O323" s="174">
        <v>4800</v>
      </c>
      <c r="P323" s="174">
        <v>62750</v>
      </c>
      <c r="Q323" s="174"/>
      <c r="R323" s="174">
        <v>15750</v>
      </c>
      <c r="S323" s="174">
        <v>47550</v>
      </c>
      <c r="T323" s="174">
        <v>2400</v>
      </c>
      <c r="U323" s="174">
        <v>27450</v>
      </c>
      <c r="V323" s="174"/>
      <c r="W323" s="174"/>
      <c r="X323" s="174"/>
      <c r="Y323" s="174">
        <v>9300</v>
      </c>
      <c r="Z323" s="174"/>
      <c r="AA323" s="174">
        <v>36750</v>
      </c>
      <c r="AB323" s="174"/>
      <c r="AC323" s="174"/>
      <c r="AD323" s="174">
        <v>7500</v>
      </c>
      <c r="AE323" s="174"/>
      <c r="AF323" s="174">
        <v>1200</v>
      </c>
      <c r="AG323" s="174"/>
      <c r="AH323" s="174"/>
      <c r="AI323" s="174"/>
      <c r="AJ323" s="174">
        <v>8400</v>
      </c>
      <c r="AK323" s="174">
        <v>1950</v>
      </c>
      <c r="AL323" s="174">
        <v>271550</v>
      </c>
      <c r="AM323" s="174">
        <v>1200</v>
      </c>
      <c r="AN323" s="174">
        <v>1200</v>
      </c>
      <c r="AO323" s="174">
        <v>4950</v>
      </c>
      <c r="AP323" s="174"/>
      <c r="AQ323" s="174"/>
      <c r="AR323" s="174">
        <v>3150</v>
      </c>
      <c r="AS323" s="174">
        <v>65750</v>
      </c>
      <c r="AT323" s="174">
        <v>1200</v>
      </c>
      <c r="AU323" s="174"/>
      <c r="AV323" s="174">
        <v>22650</v>
      </c>
      <c r="AW323" s="174"/>
      <c r="AX323" s="174"/>
      <c r="AY323" s="174">
        <v>2400</v>
      </c>
      <c r="AZ323" s="174"/>
      <c r="BA323" s="174">
        <v>16800</v>
      </c>
      <c r="BB323" s="174">
        <v>9150</v>
      </c>
      <c r="BC323" s="174"/>
      <c r="BD323" s="174"/>
      <c r="BE323" s="174"/>
      <c r="BF323" s="174">
        <v>9150</v>
      </c>
      <c r="BG323" s="174">
        <v>12000</v>
      </c>
      <c r="BH323" s="174"/>
      <c r="BI323" s="174"/>
      <c r="BJ323" s="174">
        <v>1200</v>
      </c>
      <c r="BK323" s="174">
        <v>10200</v>
      </c>
      <c r="BL323" s="174"/>
      <c r="BM323" s="174"/>
      <c r="BN323" s="174">
        <v>42300</v>
      </c>
      <c r="BO323" s="174">
        <v>8700</v>
      </c>
      <c r="BP323" s="174">
        <v>13950</v>
      </c>
      <c r="BQ323" s="174">
        <v>6200</v>
      </c>
      <c r="BR323" s="174">
        <v>20700</v>
      </c>
      <c r="BS323" s="176">
        <v>124800</v>
      </c>
      <c r="BT323" s="174">
        <v>23340</v>
      </c>
      <c r="BU323" s="174">
        <v>21600</v>
      </c>
      <c r="BV323" s="174">
        <v>3000</v>
      </c>
      <c r="BW323" s="174"/>
      <c r="BX323" s="174">
        <v>10050</v>
      </c>
      <c r="BY323" s="174">
        <v>44775</v>
      </c>
      <c r="BZ323" s="174"/>
      <c r="CA323" s="174">
        <v>7800</v>
      </c>
      <c r="CB323" s="174">
        <v>2700</v>
      </c>
      <c r="CC323" s="174"/>
      <c r="CD323" s="174">
        <v>22500</v>
      </c>
      <c r="CE323" s="174"/>
      <c r="CF323" s="174"/>
      <c r="CG323" s="174"/>
      <c r="CH323" s="174">
        <v>1500</v>
      </c>
      <c r="CI323" s="174">
        <v>9150</v>
      </c>
      <c r="CJ323" s="174"/>
      <c r="CK323" s="174">
        <v>67800</v>
      </c>
      <c r="CL323" s="174"/>
      <c r="CM323" s="176">
        <v>9600</v>
      </c>
    </row>
    <row r="324" spans="1:91" ht="24.6">
      <c r="A324" s="111">
        <v>22</v>
      </c>
      <c r="B324" s="191" t="s">
        <v>1030</v>
      </c>
      <c r="C324" s="117" t="s">
        <v>598</v>
      </c>
      <c r="D324" s="174">
        <v>200000</v>
      </c>
      <c r="E324" s="174">
        <v>182325</v>
      </c>
      <c r="F324" s="174">
        <v>30000</v>
      </c>
      <c r="G324" s="174">
        <v>45000</v>
      </c>
      <c r="H324" s="174"/>
      <c r="I324" s="174"/>
      <c r="J324" s="174"/>
      <c r="K324" s="174">
        <v>120000</v>
      </c>
      <c r="L324" s="174">
        <v>10000</v>
      </c>
      <c r="M324" s="174">
        <v>210000</v>
      </c>
      <c r="N324" s="174">
        <v>75000</v>
      </c>
      <c r="O324" s="174"/>
      <c r="P324" s="174">
        <v>215095</v>
      </c>
      <c r="Q324" s="174">
        <v>85000</v>
      </c>
      <c r="R324" s="174">
        <v>30000</v>
      </c>
      <c r="S324" s="174">
        <v>154400</v>
      </c>
      <c r="T324" s="174">
        <v>30000</v>
      </c>
      <c r="U324" s="174"/>
      <c r="V324" s="174">
        <v>90000</v>
      </c>
      <c r="W324" s="174"/>
      <c r="X324" s="174">
        <v>1950000</v>
      </c>
      <c r="Y324" s="174">
        <v>30000</v>
      </c>
      <c r="Z324" s="174">
        <v>105000</v>
      </c>
      <c r="AA324" s="174">
        <v>60000</v>
      </c>
      <c r="AB324" s="174">
        <v>30000</v>
      </c>
      <c r="AC324" s="174">
        <v>40000</v>
      </c>
      <c r="AD324" s="174">
        <v>60000</v>
      </c>
      <c r="AE324" s="174">
        <v>280000</v>
      </c>
      <c r="AF324" s="174">
        <v>30000</v>
      </c>
      <c r="AG324" s="174">
        <v>60000</v>
      </c>
      <c r="AH324" s="174">
        <v>30000</v>
      </c>
      <c r="AI324" s="174">
        <v>30000</v>
      </c>
      <c r="AJ324" s="174">
        <v>55000</v>
      </c>
      <c r="AK324" s="174">
        <v>30000</v>
      </c>
      <c r="AL324" s="174">
        <v>350000</v>
      </c>
      <c r="AM324" s="174">
        <v>60000</v>
      </c>
      <c r="AN324" s="174">
        <v>25000</v>
      </c>
      <c r="AO324" s="174">
        <v>25000</v>
      </c>
      <c r="AP324" s="174">
        <v>30000</v>
      </c>
      <c r="AQ324" s="174">
        <v>30000</v>
      </c>
      <c r="AR324" s="174">
        <v>30000</v>
      </c>
      <c r="AS324" s="174">
        <v>420000</v>
      </c>
      <c r="AT324" s="174">
        <v>41240</v>
      </c>
      <c r="AU324" s="174"/>
      <c r="AV324" s="174">
        <v>30000</v>
      </c>
      <c r="AW324" s="174">
        <v>30000</v>
      </c>
      <c r="AX324" s="174">
        <v>30000</v>
      </c>
      <c r="AY324" s="174">
        <v>30000</v>
      </c>
      <c r="AZ324" s="174">
        <v>60000</v>
      </c>
      <c r="BA324" s="174">
        <v>60000</v>
      </c>
      <c r="BB324" s="174"/>
      <c r="BC324" s="174"/>
      <c r="BD324" s="174">
        <v>60000</v>
      </c>
      <c r="BE324" s="174"/>
      <c r="BF324" s="174"/>
      <c r="BG324" s="174"/>
      <c r="BH324" s="174">
        <v>445000</v>
      </c>
      <c r="BI324" s="174"/>
      <c r="BJ324" s="174"/>
      <c r="BK324" s="174"/>
      <c r="BL324" s="174"/>
      <c r="BM324" s="174">
        <v>250000</v>
      </c>
      <c r="BN324" s="174"/>
      <c r="BO324" s="174"/>
      <c r="BP324" s="174"/>
      <c r="BQ324" s="174">
        <v>30000</v>
      </c>
      <c r="BR324" s="174"/>
      <c r="BS324" s="176">
        <v>1310000</v>
      </c>
      <c r="BT324" s="174"/>
      <c r="BU324" s="174"/>
      <c r="BV324" s="174"/>
      <c r="BW324" s="174"/>
      <c r="BX324" s="174"/>
      <c r="BY324" s="174">
        <v>150000</v>
      </c>
      <c r="BZ324" s="174">
        <v>0</v>
      </c>
      <c r="CA324" s="174"/>
      <c r="CB324" s="174"/>
      <c r="CC324" s="174">
        <v>30000</v>
      </c>
      <c r="CD324" s="174">
        <v>75000</v>
      </c>
      <c r="CE324" s="174"/>
      <c r="CF324" s="174"/>
      <c r="CG324" s="174"/>
      <c r="CH324" s="174"/>
      <c r="CI324" s="174"/>
      <c r="CJ324" s="174"/>
      <c r="CK324" s="174"/>
      <c r="CL324" s="174"/>
      <c r="CM324" s="174"/>
    </row>
    <row r="325" spans="1:91" ht="24.6">
      <c r="A325" s="111">
        <v>22</v>
      </c>
      <c r="B325" s="191" t="s">
        <v>1031</v>
      </c>
      <c r="C325" s="117" t="s">
        <v>599</v>
      </c>
      <c r="D325" s="174"/>
      <c r="E325" s="174">
        <v>214940</v>
      </c>
      <c r="F325" s="174">
        <v>326665</v>
      </c>
      <c r="G325" s="174">
        <v>276090</v>
      </c>
      <c r="H325" s="174">
        <v>40000</v>
      </c>
      <c r="I325" s="174"/>
      <c r="J325" s="174">
        <v>1306613.75</v>
      </c>
      <c r="K325" s="174">
        <v>756452.75</v>
      </c>
      <c r="L325" s="174"/>
      <c r="M325" s="174">
        <v>707692.5</v>
      </c>
      <c r="N325" s="174"/>
      <c r="O325" s="174">
        <v>30000</v>
      </c>
      <c r="P325" s="174">
        <v>158468.75</v>
      </c>
      <c r="Q325" s="174">
        <v>242700</v>
      </c>
      <c r="R325" s="174"/>
      <c r="S325" s="174"/>
      <c r="T325" s="174">
        <v>153400</v>
      </c>
      <c r="U325" s="174"/>
      <c r="V325" s="174"/>
      <c r="W325" s="174"/>
      <c r="X325" s="174"/>
      <c r="Y325" s="174">
        <v>264040</v>
      </c>
      <c r="Z325" s="174">
        <v>264527.5</v>
      </c>
      <c r="AA325" s="174">
        <v>366730</v>
      </c>
      <c r="AB325" s="174">
        <v>262795</v>
      </c>
      <c r="AC325" s="174">
        <v>178500</v>
      </c>
      <c r="AD325" s="174"/>
      <c r="AE325" s="174">
        <v>282912.5</v>
      </c>
      <c r="AF325" s="174">
        <v>402272</v>
      </c>
      <c r="AG325" s="174">
        <v>418150</v>
      </c>
      <c r="AH325" s="174">
        <v>628292.5</v>
      </c>
      <c r="AI325" s="174">
        <v>124491</v>
      </c>
      <c r="AJ325" s="174">
        <v>299775</v>
      </c>
      <c r="AK325" s="174">
        <v>269150</v>
      </c>
      <c r="AL325" s="174"/>
      <c r="AM325" s="174">
        <v>227775</v>
      </c>
      <c r="AN325" s="174">
        <v>123880</v>
      </c>
      <c r="AO325" s="174"/>
      <c r="AP325" s="174">
        <v>443042.82</v>
      </c>
      <c r="AQ325" s="174">
        <v>180330</v>
      </c>
      <c r="AR325" s="174">
        <v>158525</v>
      </c>
      <c r="AS325" s="174"/>
      <c r="AT325" s="174">
        <v>224670</v>
      </c>
      <c r="AU325" s="174"/>
      <c r="AV325" s="174">
        <v>218660</v>
      </c>
      <c r="AW325" s="174">
        <v>272820</v>
      </c>
      <c r="AX325" s="174"/>
      <c r="AY325" s="174"/>
      <c r="AZ325" s="174">
        <v>269600</v>
      </c>
      <c r="BA325" s="174">
        <v>109020</v>
      </c>
      <c r="BB325" s="174">
        <v>491440</v>
      </c>
      <c r="BC325" s="174">
        <v>134650</v>
      </c>
      <c r="BD325" s="174">
        <v>719512</v>
      </c>
      <c r="BE325" s="174">
        <v>260926</v>
      </c>
      <c r="BF325" s="174">
        <v>240000</v>
      </c>
      <c r="BG325" s="174"/>
      <c r="BH325" s="174">
        <v>52290</v>
      </c>
      <c r="BI325" s="174"/>
      <c r="BJ325" s="174"/>
      <c r="BK325" s="174"/>
      <c r="BL325" s="174"/>
      <c r="BM325" s="174"/>
      <c r="BN325" s="174"/>
      <c r="BO325" s="174"/>
      <c r="BP325" s="174">
        <v>126000</v>
      </c>
      <c r="BQ325" s="174">
        <v>78820</v>
      </c>
      <c r="BR325" s="174"/>
      <c r="BS325" s="176"/>
      <c r="BT325" s="176">
        <v>107465</v>
      </c>
      <c r="BU325" s="174"/>
      <c r="BV325" s="174">
        <v>95783.75</v>
      </c>
      <c r="BW325" s="176"/>
      <c r="BX325" s="174"/>
      <c r="BY325" s="174"/>
      <c r="BZ325" s="176">
        <v>16888.75</v>
      </c>
      <c r="CA325" s="174">
        <v>378615</v>
      </c>
      <c r="CB325" s="174">
        <v>441640</v>
      </c>
      <c r="CC325" s="174">
        <v>821062.5</v>
      </c>
      <c r="CD325" s="174"/>
      <c r="CE325" s="174">
        <v>293200</v>
      </c>
      <c r="CF325" s="174">
        <v>242875</v>
      </c>
      <c r="CG325" s="174">
        <v>201731.25</v>
      </c>
      <c r="CH325" s="174">
        <v>301380</v>
      </c>
      <c r="CI325" s="174"/>
      <c r="CJ325" s="174"/>
      <c r="CK325" s="174">
        <v>521910</v>
      </c>
      <c r="CL325" s="174"/>
      <c r="CM325" s="174"/>
    </row>
    <row r="326" spans="1:91" ht="49.2">
      <c r="A326" s="111">
        <v>22</v>
      </c>
      <c r="B326" s="191" t="s">
        <v>1032</v>
      </c>
      <c r="C326" s="117" t="s">
        <v>600</v>
      </c>
      <c r="D326" s="174"/>
      <c r="E326" s="174"/>
      <c r="F326" s="174">
        <v>824200</v>
      </c>
      <c r="G326" s="174">
        <v>690079</v>
      </c>
      <c r="H326" s="174">
        <v>719069</v>
      </c>
      <c r="I326" s="174"/>
      <c r="J326" s="174">
        <v>2436779</v>
      </c>
      <c r="K326" s="174">
        <v>1602600</v>
      </c>
      <c r="L326" s="174">
        <v>860400</v>
      </c>
      <c r="M326" s="174">
        <v>2500</v>
      </c>
      <c r="N326" s="174">
        <v>1282900</v>
      </c>
      <c r="O326" s="174">
        <v>435300</v>
      </c>
      <c r="P326" s="174">
        <v>1949600</v>
      </c>
      <c r="Q326" s="174">
        <v>1007100</v>
      </c>
      <c r="R326" s="174">
        <v>1182300</v>
      </c>
      <c r="S326" s="174">
        <v>2031600</v>
      </c>
      <c r="T326" s="174">
        <v>1544500</v>
      </c>
      <c r="U326" s="174">
        <v>1120200</v>
      </c>
      <c r="V326" s="174">
        <v>881100</v>
      </c>
      <c r="W326" s="174">
        <v>814200</v>
      </c>
      <c r="X326" s="174"/>
      <c r="Y326" s="174">
        <v>551525</v>
      </c>
      <c r="Z326" s="174"/>
      <c r="AA326" s="174">
        <v>1104037</v>
      </c>
      <c r="AB326" s="174">
        <v>696359</v>
      </c>
      <c r="AC326" s="174">
        <v>520607</v>
      </c>
      <c r="AD326" s="174">
        <v>684800</v>
      </c>
      <c r="AE326" s="174">
        <v>1085586</v>
      </c>
      <c r="AF326" s="174">
        <v>568984</v>
      </c>
      <c r="AG326" s="174">
        <v>766270</v>
      </c>
      <c r="AH326" s="174">
        <v>861200</v>
      </c>
      <c r="AI326" s="174">
        <v>1706103</v>
      </c>
      <c r="AJ326" s="174">
        <v>613671</v>
      </c>
      <c r="AK326" s="174">
        <v>271500</v>
      </c>
      <c r="AL326" s="174"/>
      <c r="AM326" s="174">
        <v>489014</v>
      </c>
      <c r="AN326" s="174">
        <v>364329</v>
      </c>
      <c r="AO326" s="174">
        <v>1335887</v>
      </c>
      <c r="AP326" s="174">
        <v>880211</v>
      </c>
      <c r="AQ326" s="174">
        <v>550000</v>
      </c>
      <c r="AR326" s="174">
        <v>259429</v>
      </c>
      <c r="AS326" s="174">
        <v>1473961</v>
      </c>
      <c r="AT326" s="174">
        <v>127224</v>
      </c>
      <c r="AU326" s="174"/>
      <c r="AV326" s="174">
        <v>768184</v>
      </c>
      <c r="AW326" s="174"/>
      <c r="AX326" s="174">
        <v>324863</v>
      </c>
      <c r="AY326" s="174">
        <v>443834</v>
      </c>
      <c r="AZ326" s="174">
        <v>468385</v>
      </c>
      <c r="BA326" s="174"/>
      <c r="BB326" s="174">
        <v>1695575</v>
      </c>
      <c r="BC326" s="174">
        <v>465806</v>
      </c>
      <c r="BD326" s="174"/>
      <c r="BE326" s="174">
        <v>2103400</v>
      </c>
      <c r="BF326" s="174"/>
      <c r="BG326" s="174">
        <v>560000</v>
      </c>
      <c r="BH326" s="174">
        <v>1838000</v>
      </c>
      <c r="BI326" s="174"/>
      <c r="BJ326" s="174">
        <v>770700</v>
      </c>
      <c r="BK326" s="174">
        <v>760400</v>
      </c>
      <c r="BL326" s="174"/>
      <c r="BM326" s="174"/>
      <c r="BN326" s="174">
        <v>665300</v>
      </c>
      <c r="BO326" s="174">
        <v>539800</v>
      </c>
      <c r="BP326" s="174">
        <v>1125300</v>
      </c>
      <c r="BQ326" s="174">
        <v>758400</v>
      </c>
      <c r="BR326" s="174">
        <v>355969</v>
      </c>
      <c r="BS326" s="174"/>
      <c r="BT326" s="174">
        <v>1090117</v>
      </c>
      <c r="BU326" s="174">
        <v>1234399</v>
      </c>
      <c r="BV326" s="174">
        <v>2014451</v>
      </c>
      <c r="BW326" s="174"/>
      <c r="BX326" s="174">
        <v>1154400</v>
      </c>
      <c r="BY326" s="174">
        <v>2389451</v>
      </c>
      <c r="BZ326" s="174">
        <v>644731</v>
      </c>
      <c r="CA326" s="174">
        <v>717100</v>
      </c>
      <c r="CB326" s="174">
        <v>826598</v>
      </c>
      <c r="CC326" s="174">
        <v>499294</v>
      </c>
      <c r="CD326" s="174">
        <v>1953700</v>
      </c>
      <c r="CE326" s="174">
        <v>1332756</v>
      </c>
      <c r="CF326" s="174">
        <v>1732645</v>
      </c>
      <c r="CG326" s="174">
        <v>503592</v>
      </c>
      <c r="CH326" s="174"/>
      <c r="CI326" s="174">
        <v>826117</v>
      </c>
      <c r="CJ326" s="174">
        <v>667047</v>
      </c>
      <c r="CK326" s="174">
        <v>1786785</v>
      </c>
      <c r="CL326" s="174">
        <v>1800</v>
      </c>
      <c r="CM326" s="174">
        <v>577385</v>
      </c>
    </row>
    <row r="327" spans="1:91" ht="49.2">
      <c r="A327" s="111">
        <v>22</v>
      </c>
      <c r="B327" s="191" t="s">
        <v>1033</v>
      </c>
      <c r="C327" s="117" t="s">
        <v>601</v>
      </c>
      <c r="D327" s="174"/>
      <c r="E327" s="174"/>
      <c r="F327" s="174">
        <v>495500</v>
      </c>
      <c r="G327" s="174"/>
      <c r="H327" s="174"/>
      <c r="I327" s="174"/>
      <c r="J327" s="174">
        <v>38400</v>
      </c>
      <c r="K327" s="174"/>
      <c r="L327" s="174">
        <v>48100</v>
      </c>
      <c r="M327" s="174"/>
      <c r="N327" s="174">
        <v>42700</v>
      </c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4"/>
      <c r="AA327" s="174"/>
      <c r="AB327" s="174"/>
      <c r="AC327" s="174"/>
      <c r="AD327" s="174"/>
      <c r="AE327" s="174"/>
      <c r="AF327" s="174"/>
      <c r="AG327" s="174"/>
      <c r="AH327" s="174"/>
      <c r="AI327" s="174"/>
      <c r="AJ327" s="174"/>
      <c r="AK327" s="174"/>
      <c r="AL327" s="174"/>
      <c r="AM327" s="174"/>
      <c r="AN327" s="174"/>
      <c r="AO327" s="174"/>
      <c r="AP327" s="174"/>
      <c r="AQ327" s="174"/>
      <c r="AR327" s="174"/>
      <c r="AS327" s="174">
        <v>19800</v>
      </c>
      <c r="AT327" s="174"/>
      <c r="AU327" s="174"/>
      <c r="AV327" s="174"/>
      <c r="AW327" s="174"/>
      <c r="AX327" s="174"/>
      <c r="AY327" s="174"/>
      <c r="AZ327" s="174"/>
      <c r="BA327" s="174"/>
      <c r="BB327" s="174">
        <v>59000</v>
      </c>
      <c r="BC327" s="174"/>
      <c r="BD327" s="174"/>
      <c r="BE327" s="174"/>
      <c r="BF327" s="174"/>
      <c r="BG327" s="174"/>
      <c r="BH327" s="174"/>
      <c r="BI327" s="174"/>
      <c r="BJ327" s="174"/>
      <c r="BK327" s="174"/>
      <c r="BL327" s="174"/>
      <c r="BM327" s="174"/>
      <c r="BN327" s="174"/>
      <c r="BO327" s="174"/>
      <c r="BP327" s="174"/>
      <c r="BQ327" s="174"/>
      <c r="BR327" s="174"/>
      <c r="BS327" s="174"/>
      <c r="BT327" s="174"/>
      <c r="BU327" s="174"/>
      <c r="BV327" s="174"/>
      <c r="BW327" s="174"/>
      <c r="BX327" s="174"/>
      <c r="BY327" s="174"/>
      <c r="BZ327" s="174"/>
      <c r="CA327" s="174"/>
      <c r="CB327" s="174"/>
      <c r="CC327" s="174"/>
      <c r="CD327" s="174"/>
      <c r="CE327" s="174"/>
      <c r="CF327" s="174"/>
      <c r="CG327" s="174"/>
      <c r="CH327" s="174"/>
      <c r="CI327" s="174"/>
      <c r="CJ327" s="174"/>
      <c r="CK327" s="174"/>
      <c r="CL327" s="174"/>
      <c r="CM327" s="174"/>
    </row>
    <row r="328" spans="1:91" ht="49.2">
      <c r="A328" s="111">
        <v>22</v>
      </c>
      <c r="B328" s="191" t="s">
        <v>1034</v>
      </c>
      <c r="C328" s="117" t="s">
        <v>602</v>
      </c>
      <c r="D328" s="174"/>
      <c r="E328" s="174">
        <v>2208300</v>
      </c>
      <c r="F328" s="174">
        <v>1239500</v>
      </c>
      <c r="G328" s="174">
        <v>2508221</v>
      </c>
      <c r="H328" s="174">
        <v>1945861</v>
      </c>
      <c r="I328" s="174">
        <v>3944600</v>
      </c>
      <c r="J328" s="174">
        <v>2480621</v>
      </c>
      <c r="K328" s="174">
        <v>3710100</v>
      </c>
      <c r="L328" s="174">
        <v>2180500</v>
      </c>
      <c r="M328" s="174">
        <v>2751517</v>
      </c>
      <c r="N328" s="174">
        <v>5710800</v>
      </c>
      <c r="O328" s="174">
        <v>1409600</v>
      </c>
      <c r="P328" s="174">
        <v>9780700</v>
      </c>
      <c r="Q328" s="174">
        <v>1950800</v>
      </c>
      <c r="R328" s="174">
        <v>2616900</v>
      </c>
      <c r="S328" s="174">
        <v>5394800</v>
      </c>
      <c r="T328" s="174">
        <v>1818600</v>
      </c>
      <c r="U328" s="174">
        <v>2612300</v>
      </c>
      <c r="V328" s="174">
        <v>1909100</v>
      </c>
      <c r="W328" s="174">
        <v>872200</v>
      </c>
      <c r="X328" s="174"/>
      <c r="Y328" s="174">
        <v>1649675</v>
      </c>
      <c r="Z328" s="174">
        <v>4009500</v>
      </c>
      <c r="AA328" s="174">
        <v>2124563</v>
      </c>
      <c r="AB328" s="174">
        <v>1892641</v>
      </c>
      <c r="AC328" s="174">
        <v>1453993</v>
      </c>
      <c r="AD328" s="174">
        <v>1694300</v>
      </c>
      <c r="AE328" s="174">
        <v>7215014</v>
      </c>
      <c r="AF328" s="174">
        <v>1133816</v>
      </c>
      <c r="AG328" s="174">
        <v>2516530</v>
      </c>
      <c r="AH328" s="174">
        <v>2859300</v>
      </c>
      <c r="AI328" s="174">
        <v>5211897</v>
      </c>
      <c r="AJ328" s="174">
        <v>1460729</v>
      </c>
      <c r="AK328" s="174">
        <v>1655400</v>
      </c>
      <c r="AL328" s="174"/>
      <c r="AM328" s="174">
        <v>2301386</v>
      </c>
      <c r="AN328" s="174">
        <v>1837371</v>
      </c>
      <c r="AO328" s="174">
        <v>5377413</v>
      </c>
      <c r="AP328" s="174">
        <v>4052189</v>
      </c>
      <c r="AQ328" s="174">
        <v>3652900</v>
      </c>
      <c r="AR328" s="174">
        <v>1870271</v>
      </c>
      <c r="AS328" s="174">
        <v>6571800</v>
      </c>
      <c r="AT328" s="174">
        <v>2063776</v>
      </c>
      <c r="AU328" s="174">
        <v>4880400</v>
      </c>
      <c r="AV328" s="174">
        <v>4066816</v>
      </c>
      <c r="AW328" s="174">
        <v>2529000</v>
      </c>
      <c r="AX328" s="174">
        <v>1652000</v>
      </c>
      <c r="AY328" s="174">
        <v>3773500</v>
      </c>
      <c r="AZ328" s="174">
        <v>2457415</v>
      </c>
      <c r="BA328" s="174">
        <v>2280700</v>
      </c>
      <c r="BB328" s="174">
        <v>8705125</v>
      </c>
      <c r="BC328" s="174">
        <v>2523794</v>
      </c>
      <c r="BD328" s="174"/>
      <c r="BE328" s="174">
        <v>3939000</v>
      </c>
      <c r="BF328" s="174">
        <v>2686100</v>
      </c>
      <c r="BG328" s="174">
        <v>3448300</v>
      </c>
      <c r="BH328" s="174">
        <v>10644000</v>
      </c>
      <c r="BI328" s="174">
        <v>2534200</v>
      </c>
      <c r="BJ328" s="174">
        <v>968100</v>
      </c>
      <c r="BK328" s="174">
        <v>242400</v>
      </c>
      <c r="BL328" s="174">
        <v>1498080</v>
      </c>
      <c r="BM328" s="174"/>
      <c r="BN328" s="174">
        <v>3730100</v>
      </c>
      <c r="BO328" s="174">
        <v>3021400</v>
      </c>
      <c r="BP328" s="174">
        <v>4709100</v>
      </c>
      <c r="BQ328" s="174">
        <v>3635000</v>
      </c>
      <c r="BR328" s="174">
        <v>2301231</v>
      </c>
      <c r="BS328" s="174"/>
      <c r="BT328" s="174">
        <v>1972883</v>
      </c>
      <c r="BU328" s="174">
        <v>2379701</v>
      </c>
      <c r="BV328" s="174">
        <v>9088749</v>
      </c>
      <c r="BW328" s="174">
        <v>1252800</v>
      </c>
      <c r="BX328" s="174">
        <v>2038700</v>
      </c>
      <c r="BY328" s="174">
        <v>4794251</v>
      </c>
      <c r="BZ328" s="174">
        <v>1493869</v>
      </c>
      <c r="CA328" s="174">
        <v>1678300</v>
      </c>
      <c r="CB328" s="174">
        <v>1525102</v>
      </c>
      <c r="CC328" s="174">
        <v>640500</v>
      </c>
      <c r="CD328" s="174">
        <v>5179900</v>
      </c>
      <c r="CE328" s="174">
        <v>1090744</v>
      </c>
      <c r="CF328" s="174">
        <v>4579600</v>
      </c>
      <c r="CG328" s="174">
        <v>1634608</v>
      </c>
      <c r="CH328" s="174">
        <v>2425200</v>
      </c>
      <c r="CI328" s="174">
        <v>2359883</v>
      </c>
      <c r="CJ328" s="174">
        <v>1358553</v>
      </c>
      <c r="CK328" s="174">
        <v>4820715</v>
      </c>
      <c r="CL328" s="174">
        <v>2173800</v>
      </c>
      <c r="CM328" s="174">
        <v>1043415</v>
      </c>
    </row>
    <row r="329" spans="1:91" ht="49.2">
      <c r="A329" s="111">
        <v>22</v>
      </c>
      <c r="B329" s="191" t="s">
        <v>1035</v>
      </c>
      <c r="C329" s="117" t="s">
        <v>1265</v>
      </c>
      <c r="D329" s="174"/>
      <c r="E329" s="174">
        <v>338500</v>
      </c>
      <c r="F329" s="174">
        <v>512100</v>
      </c>
      <c r="G329" s="174">
        <v>144800</v>
      </c>
      <c r="H329" s="174">
        <v>112300</v>
      </c>
      <c r="I329" s="174">
        <v>578100</v>
      </c>
      <c r="J329" s="174">
        <v>81500</v>
      </c>
      <c r="K329" s="174">
        <v>77200</v>
      </c>
      <c r="L329" s="174">
        <v>240100</v>
      </c>
      <c r="M329" s="174">
        <v>225900</v>
      </c>
      <c r="N329" s="174">
        <v>177700</v>
      </c>
      <c r="O329" s="174">
        <v>57500</v>
      </c>
      <c r="P329" s="174"/>
      <c r="Q329" s="174"/>
      <c r="R329" s="174"/>
      <c r="S329" s="174"/>
      <c r="T329" s="174"/>
      <c r="U329" s="174"/>
      <c r="V329" s="174"/>
      <c r="W329" s="174"/>
      <c r="X329" s="174"/>
      <c r="Y329" s="174">
        <v>503300</v>
      </c>
      <c r="Z329" s="174">
        <v>926800</v>
      </c>
      <c r="AA329" s="174">
        <v>830400</v>
      </c>
      <c r="AB329" s="174">
        <v>637800</v>
      </c>
      <c r="AC329" s="174">
        <v>486900</v>
      </c>
      <c r="AD329" s="174">
        <v>139600</v>
      </c>
      <c r="AE329" s="174"/>
      <c r="AF329" s="174">
        <v>549700</v>
      </c>
      <c r="AG329" s="174">
        <v>705300</v>
      </c>
      <c r="AH329" s="174">
        <v>750600</v>
      </c>
      <c r="AI329" s="174">
        <v>201300</v>
      </c>
      <c r="AJ329" s="174">
        <v>594300</v>
      </c>
      <c r="AK329" s="174">
        <v>414280</v>
      </c>
      <c r="AL329" s="174"/>
      <c r="AM329" s="174">
        <v>709000</v>
      </c>
      <c r="AN329" s="174">
        <v>114000</v>
      </c>
      <c r="AO329" s="174"/>
      <c r="AP329" s="174"/>
      <c r="AQ329" s="174">
        <v>160300</v>
      </c>
      <c r="AR329" s="174">
        <v>166000</v>
      </c>
      <c r="AS329" s="174">
        <v>1307439</v>
      </c>
      <c r="AT329" s="174">
        <v>756100</v>
      </c>
      <c r="AU329" s="174">
        <v>833300</v>
      </c>
      <c r="AV329" s="174">
        <v>316500</v>
      </c>
      <c r="AW329" s="174">
        <v>663400</v>
      </c>
      <c r="AX329" s="174">
        <v>186000</v>
      </c>
      <c r="AY329" s="174"/>
      <c r="AZ329" s="174">
        <v>349200</v>
      </c>
      <c r="BA329" s="174"/>
      <c r="BB329" s="174">
        <v>288900</v>
      </c>
      <c r="BC329" s="174">
        <v>217800</v>
      </c>
      <c r="BD329" s="174"/>
      <c r="BE329" s="174">
        <v>241500</v>
      </c>
      <c r="BF329" s="174">
        <v>206700</v>
      </c>
      <c r="BG329" s="174"/>
      <c r="BH329" s="174"/>
      <c r="BI329" s="174">
        <v>397000</v>
      </c>
      <c r="BJ329" s="174"/>
      <c r="BK329" s="174"/>
      <c r="BL329" s="174"/>
      <c r="BM329" s="174"/>
      <c r="BN329" s="174">
        <v>133800</v>
      </c>
      <c r="BO329" s="174">
        <v>302400</v>
      </c>
      <c r="BP329" s="174">
        <v>1271200</v>
      </c>
      <c r="BQ329" s="174">
        <v>940800</v>
      </c>
      <c r="BR329" s="174">
        <v>215100</v>
      </c>
      <c r="BS329" s="176"/>
      <c r="BT329" s="174">
        <v>661500</v>
      </c>
      <c r="BU329" s="174">
        <v>386400</v>
      </c>
      <c r="BV329" s="174">
        <v>2385200</v>
      </c>
      <c r="BW329" s="176">
        <v>279800</v>
      </c>
      <c r="BX329" s="174">
        <v>586100</v>
      </c>
      <c r="BY329" s="174">
        <v>1401000</v>
      </c>
      <c r="BZ329" s="174">
        <v>559100</v>
      </c>
      <c r="CA329" s="174">
        <v>439900</v>
      </c>
      <c r="CB329" s="174">
        <v>478700</v>
      </c>
      <c r="CC329" s="174"/>
      <c r="CD329" s="174">
        <v>855000</v>
      </c>
      <c r="CE329" s="174">
        <v>1038200</v>
      </c>
      <c r="CF329" s="174">
        <v>1151200</v>
      </c>
      <c r="CG329" s="176">
        <v>320400</v>
      </c>
      <c r="CH329" s="174">
        <v>358000</v>
      </c>
      <c r="CI329" s="174">
        <v>346300</v>
      </c>
      <c r="CJ329" s="174">
        <v>406900</v>
      </c>
      <c r="CK329" s="174">
        <v>1552300</v>
      </c>
      <c r="CL329" s="174">
        <v>298100</v>
      </c>
      <c r="CM329" s="174">
        <v>320000</v>
      </c>
    </row>
    <row r="330" spans="1:91" ht="24.6">
      <c r="A330" s="111">
        <v>22</v>
      </c>
      <c r="B330" s="191" t="s">
        <v>1036</v>
      </c>
      <c r="C330" s="117" t="s">
        <v>603</v>
      </c>
      <c r="D330" s="174">
        <v>2225255</v>
      </c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>
        <v>483950</v>
      </c>
      <c r="Y330" s="174"/>
      <c r="Z330" s="174"/>
      <c r="AA330" s="174"/>
      <c r="AB330" s="174"/>
      <c r="AC330" s="174"/>
      <c r="AD330" s="174"/>
      <c r="AE330" s="174"/>
      <c r="AF330" s="174"/>
      <c r="AG330" s="174"/>
      <c r="AH330" s="174"/>
      <c r="AI330" s="174"/>
      <c r="AJ330" s="174"/>
      <c r="AK330" s="174"/>
      <c r="AL330" s="174">
        <v>4938269.26</v>
      </c>
      <c r="AM330" s="174"/>
      <c r="AN330" s="174"/>
      <c r="AO330" s="174"/>
      <c r="AP330" s="174"/>
      <c r="AQ330" s="174"/>
      <c r="AR330" s="174"/>
      <c r="AS330" s="174"/>
      <c r="AT330" s="174"/>
      <c r="AU330" s="174">
        <v>1000</v>
      </c>
      <c r="AV330" s="174"/>
      <c r="AW330" s="174"/>
      <c r="AX330" s="174"/>
      <c r="AY330" s="174"/>
      <c r="AZ330" s="174"/>
      <c r="BA330" s="174"/>
      <c r="BB330" s="174">
        <v>32580</v>
      </c>
      <c r="BC330" s="174"/>
      <c r="BD330" s="174">
        <v>2774663.66</v>
      </c>
      <c r="BE330" s="174"/>
      <c r="BF330" s="174"/>
      <c r="BG330" s="174"/>
      <c r="BH330" s="174"/>
      <c r="BI330" s="174"/>
      <c r="BJ330" s="174"/>
      <c r="BK330" s="174"/>
      <c r="BL330" s="174"/>
      <c r="BM330" s="174">
        <v>1921028</v>
      </c>
      <c r="BN330" s="174"/>
      <c r="BO330" s="174"/>
      <c r="BP330" s="174"/>
      <c r="BQ330" s="174"/>
      <c r="BR330" s="174"/>
      <c r="BS330" s="174">
        <v>6585339</v>
      </c>
      <c r="BT330" s="174"/>
      <c r="BU330" s="174"/>
      <c r="BV330" s="174"/>
      <c r="BW330" s="174"/>
      <c r="BX330" s="174"/>
      <c r="BY330" s="174"/>
      <c r="BZ330" s="174"/>
      <c r="CA330" s="174"/>
      <c r="CB330" s="174"/>
      <c r="CC330" s="174"/>
      <c r="CD330" s="174"/>
      <c r="CE330" s="174"/>
      <c r="CF330" s="174"/>
      <c r="CG330" s="174"/>
      <c r="CH330" s="174"/>
      <c r="CI330" s="174"/>
      <c r="CJ330" s="174"/>
      <c r="CK330" s="174"/>
      <c r="CL330" s="174"/>
      <c r="CM330" s="174"/>
    </row>
    <row r="331" spans="1:91" ht="24.6">
      <c r="A331" s="111">
        <v>22</v>
      </c>
      <c r="B331" s="191" t="s">
        <v>1037</v>
      </c>
      <c r="C331" s="117" t="s">
        <v>604</v>
      </c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>
        <v>52900</v>
      </c>
      <c r="Q331" s="174"/>
      <c r="R331" s="174"/>
      <c r="S331" s="174"/>
      <c r="T331" s="174"/>
      <c r="U331" s="174"/>
      <c r="V331" s="174"/>
      <c r="W331" s="174"/>
      <c r="X331" s="174">
        <v>2584061</v>
      </c>
      <c r="Y331" s="174"/>
      <c r="Z331" s="174"/>
      <c r="AA331" s="174"/>
      <c r="AB331" s="174"/>
      <c r="AC331" s="174"/>
      <c r="AD331" s="174"/>
      <c r="AE331" s="174"/>
      <c r="AF331" s="174"/>
      <c r="AG331" s="174"/>
      <c r="AH331" s="174"/>
      <c r="AI331" s="174"/>
      <c r="AJ331" s="174"/>
      <c r="AK331" s="174"/>
      <c r="AL331" s="174"/>
      <c r="AM331" s="174"/>
      <c r="AN331" s="174"/>
      <c r="AO331" s="174"/>
      <c r="AP331" s="174"/>
      <c r="AQ331" s="174"/>
      <c r="AR331" s="174"/>
      <c r="AS331" s="174"/>
      <c r="AT331" s="174"/>
      <c r="AU331" s="174"/>
      <c r="AV331" s="174"/>
      <c r="AW331" s="174"/>
      <c r="AX331" s="174"/>
      <c r="AY331" s="174"/>
      <c r="AZ331" s="174"/>
      <c r="BA331" s="174"/>
      <c r="BB331" s="174"/>
      <c r="BC331" s="174"/>
      <c r="BD331" s="174"/>
      <c r="BE331" s="174"/>
      <c r="BF331" s="174"/>
      <c r="BG331" s="174"/>
      <c r="BH331" s="174"/>
      <c r="BI331" s="174"/>
      <c r="BJ331" s="174"/>
      <c r="BK331" s="174"/>
      <c r="BL331" s="174"/>
      <c r="BM331" s="174">
        <v>115000</v>
      </c>
      <c r="BN331" s="174"/>
      <c r="BO331" s="174"/>
      <c r="BP331" s="174"/>
      <c r="BQ331" s="174"/>
      <c r="BR331" s="174"/>
      <c r="BS331" s="174">
        <v>1229258</v>
      </c>
      <c r="BT331" s="174"/>
      <c r="BU331" s="174"/>
      <c r="BV331" s="174"/>
      <c r="BW331" s="174"/>
      <c r="BX331" s="174"/>
      <c r="BY331" s="174"/>
      <c r="BZ331" s="174"/>
      <c r="CA331" s="174"/>
      <c r="CB331" s="174"/>
      <c r="CC331" s="174"/>
      <c r="CD331" s="174"/>
      <c r="CE331" s="174"/>
      <c r="CF331" s="174"/>
      <c r="CG331" s="174"/>
      <c r="CH331" s="174"/>
      <c r="CI331" s="174"/>
      <c r="CJ331" s="174"/>
      <c r="CK331" s="174"/>
      <c r="CL331" s="174"/>
      <c r="CM331" s="174"/>
    </row>
    <row r="332" spans="1:91" ht="49.2">
      <c r="A332" s="111">
        <v>22</v>
      </c>
      <c r="B332" s="191" t="s">
        <v>1038</v>
      </c>
      <c r="C332" s="117" t="s">
        <v>605</v>
      </c>
      <c r="D332" s="174">
        <v>11349484.130000001</v>
      </c>
      <c r="E332" s="174"/>
      <c r="F332" s="174"/>
      <c r="G332" s="174"/>
      <c r="H332" s="174"/>
      <c r="I332" s="174"/>
      <c r="J332" s="174"/>
      <c r="K332" s="174"/>
      <c r="L332" s="174"/>
      <c r="M332" s="174"/>
      <c r="N332" s="174"/>
      <c r="O332" s="174"/>
      <c r="P332" s="174">
        <v>338880.95</v>
      </c>
      <c r="Q332" s="174"/>
      <c r="R332" s="174">
        <v>70300</v>
      </c>
      <c r="S332" s="174"/>
      <c r="T332" s="174"/>
      <c r="U332" s="174"/>
      <c r="V332" s="174"/>
      <c r="W332" s="174"/>
      <c r="X332" s="174">
        <v>15585946</v>
      </c>
      <c r="Y332" s="174"/>
      <c r="Z332" s="174"/>
      <c r="AA332" s="174"/>
      <c r="AB332" s="174"/>
      <c r="AC332" s="174"/>
      <c r="AD332" s="174"/>
      <c r="AE332" s="174"/>
      <c r="AF332" s="174"/>
      <c r="AG332" s="174"/>
      <c r="AH332" s="174"/>
      <c r="AI332" s="174"/>
      <c r="AJ332" s="174"/>
      <c r="AK332" s="174"/>
      <c r="AL332" s="174">
        <v>24459464.120000001</v>
      </c>
      <c r="AM332" s="174"/>
      <c r="AN332" s="174"/>
      <c r="AO332" s="174"/>
      <c r="AP332" s="174">
        <v>405600</v>
      </c>
      <c r="AQ332" s="174"/>
      <c r="AR332" s="174"/>
      <c r="AS332" s="174"/>
      <c r="AT332" s="174"/>
      <c r="AU332" s="174"/>
      <c r="AV332" s="174"/>
      <c r="AW332" s="174"/>
      <c r="AX332" s="174"/>
      <c r="AY332" s="174"/>
      <c r="AZ332" s="174"/>
      <c r="BA332" s="174"/>
      <c r="BB332" s="174"/>
      <c r="BC332" s="174"/>
      <c r="BD332" s="174">
        <v>12826426.199999999</v>
      </c>
      <c r="BE332" s="174">
        <v>1800000</v>
      </c>
      <c r="BF332" s="174"/>
      <c r="BG332" s="174"/>
      <c r="BH332" s="174">
        <v>7227391</v>
      </c>
      <c r="BI332" s="174"/>
      <c r="BJ332" s="174"/>
      <c r="BK332" s="174"/>
      <c r="BL332" s="174"/>
      <c r="BM332" s="174">
        <v>12450425.15</v>
      </c>
      <c r="BN332" s="174"/>
      <c r="BO332" s="174"/>
      <c r="BP332" s="174"/>
      <c r="BQ332" s="174"/>
      <c r="BR332" s="174"/>
      <c r="BS332" s="174">
        <v>52583407.030000001</v>
      </c>
      <c r="BT332" s="174"/>
      <c r="BU332" s="174"/>
      <c r="BV332" s="174"/>
      <c r="BW332" s="174"/>
      <c r="BX332" s="176"/>
      <c r="BY332" s="174">
        <v>1709205</v>
      </c>
      <c r="BZ332" s="176"/>
      <c r="CA332" s="174"/>
      <c r="CB332" s="174"/>
      <c r="CC332" s="174"/>
      <c r="CD332" s="174"/>
      <c r="CE332" s="174"/>
      <c r="CF332" s="174"/>
      <c r="CG332" s="174"/>
      <c r="CH332" s="174"/>
      <c r="CI332" s="174"/>
      <c r="CJ332" s="174"/>
      <c r="CK332" s="174"/>
      <c r="CL332" s="176"/>
      <c r="CM332" s="174"/>
    </row>
    <row r="333" spans="1:91" ht="49.2">
      <c r="A333" s="111">
        <v>22</v>
      </c>
      <c r="B333" s="191" t="s">
        <v>1039</v>
      </c>
      <c r="C333" s="117" t="s">
        <v>606</v>
      </c>
      <c r="D333" s="174">
        <v>509221.84</v>
      </c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  <c r="O333" s="174"/>
      <c r="P333" s="174">
        <v>1051853.73</v>
      </c>
      <c r="Q333" s="174">
        <v>366800</v>
      </c>
      <c r="R333" s="174">
        <v>140700</v>
      </c>
      <c r="S333" s="174">
        <v>279140.90000000002</v>
      </c>
      <c r="T333" s="174">
        <v>215600</v>
      </c>
      <c r="U333" s="174">
        <v>358800</v>
      </c>
      <c r="V333" s="174">
        <v>233900</v>
      </c>
      <c r="W333" s="174">
        <v>136757.25</v>
      </c>
      <c r="X333" s="174">
        <v>1489713</v>
      </c>
      <c r="Y333" s="174"/>
      <c r="Z333" s="174"/>
      <c r="AA333" s="174"/>
      <c r="AB333" s="174"/>
      <c r="AC333" s="174"/>
      <c r="AD333" s="174"/>
      <c r="AE333" s="174"/>
      <c r="AF333" s="174"/>
      <c r="AG333" s="174"/>
      <c r="AH333" s="174"/>
      <c r="AI333" s="174"/>
      <c r="AJ333" s="174"/>
      <c r="AK333" s="174"/>
      <c r="AL333" s="174"/>
      <c r="AM333" s="174"/>
      <c r="AN333" s="174"/>
      <c r="AO333" s="174"/>
      <c r="AP333" s="174">
        <v>1673200</v>
      </c>
      <c r="AQ333" s="174"/>
      <c r="AR333" s="174"/>
      <c r="AS333" s="174"/>
      <c r="AT333" s="174">
        <v>1200</v>
      </c>
      <c r="AU333" s="174"/>
      <c r="AV333" s="174"/>
      <c r="AW333" s="174"/>
      <c r="AX333" s="174"/>
      <c r="AY333" s="174"/>
      <c r="AZ333" s="174"/>
      <c r="BA333" s="174"/>
      <c r="BB333" s="174"/>
      <c r="BC333" s="174"/>
      <c r="BD333" s="174">
        <v>4870310.1399999997</v>
      </c>
      <c r="BE333" s="174"/>
      <c r="BF333" s="174"/>
      <c r="BG333" s="174"/>
      <c r="BH333" s="174">
        <v>415562</v>
      </c>
      <c r="BI333" s="174"/>
      <c r="BJ333" s="174"/>
      <c r="BK333" s="174">
        <v>451400</v>
      </c>
      <c r="BL333" s="174"/>
      <c r="BM333" s="174">
        <v>1489770</v>
      </c>
      <c r="BN333" s="174"/>
      <c r="BO333" s="174"/>
      <c r="BP333" s="174"/>
      <c r="BQ333" s="174"/>
      <c r="BR333" s="174"/>
      <c r="BS333" s="176">
        <v>10243758</v>
      </c>
      <c r="BT333" s="174"/>
      <c r="BU333" s="176"/>
      <c r="BV333" s="174"/>
      <c r="BW333" s="174"/>
      <c r="BX333" s="176"/>
      <c r="BY333" s="176"/>
      <c r="BZ333" s="174"/>
      <c r="CA333" s="176"/>
      <c r="CB333" s="176"/>
      <c r="CC333" s="176">
        <v>6450</v>
      </c>
      <c r="CD333" s="176"/>
      <c r="CE333" s="176"/>
      <c r="CF333" s="176"/>
      <c r="CG333" s="176"/>
      <c r="CH333" s="176"/>
      <c r="CI333" s="176"/>
      <c r="CJ333" s="174"/>
      <c r="CK333" s="176"/>
      <c r="CL333" s="174"/>
      <c r="CM333" s="176"/>
    </row>
    <row r="334" spans="1:91" ht="24.6">
      <c r="A334" s="111">
        <v>22</v>
      </c>
      <c r="B334" s="191" t="s">
        <v>1040</v>
      </c>
      <c r="C334" s="117" t="s">
        <v>1266</v>
      </c>
      <c r="D334" s="174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74"/>
      <c r="Q334" s="174"/>
      <c r="R334" s="174"/>
      <c r="S334" s="174"/>
      <c r="T334" s="174"/>
      <c r="U334" s="174"/>
      <c r="V334" s="174"/>
      <c r="W334" s="174"/>
      <c r="X334" s="174"/>
      <c r="Y334" s="174"/>
      <c r="Z334" s="174"/>
      <c r="AA334" s="174"/>
      <c r="AB334" s="174"/>
      <c r="AC334" s="174"/>
      <c r="AD334" s="174"/>
      <c r="AE334" s="174"/>
      <c r="AF334" s="174"/>
      <c r="AG334" s="174"/>
      <c r="AH334" s="174"/>
      <c r="AI334" s="174"/>
      <c r="AJ334" s="174"/>
      <c r="AK334" s="174"/>
      <c r="AL334" s="174"/>
      <c r="AM334" s="174"/>
      <c r="AN334" s="174"/>
      <c r="AO334" s="174"/>
      <c r="AP334" s="174"/>
      <c r="AQ334" s="174"/>
      <c r="AR334" s="174"/>
      <c r="AS334" s="174"/>
      <c r="AT334" s="174"/>
      <c r="AU334" s="174"/>
      <c r="AV334" s="174"/>
      <c r="AW334" s="174">
        <v>5000</v>
      </c>
      <c r="AX334" s="174"/>
      <c r="AY334" s="174"/>
      <c r="AZ334" s="174"/>
      <c r="BA334" s="174"/>
      <c r="BB334" s="174"/>
      <c r="BC334" s="174"/>
      <c r="BD334" s="174"/>
      <c r="BE334" s="174"/>
      <c r="BF334" s="174"/>
      <c r="BG334" s="174"/>
      <c r="BH334" s="174"/>
      <c r="BI334" s="174"/>
      <c r="BJ334" s="174"/>
      <c r="BK334" s="174"/>
      <c r="BL334" s="174"/>
      <c r="BM334" s="174"/>
      <c r="BN334" s="174"/>
      <c r="BO334" s="174"/>
      <c r="BP334" s="174"/>
      <c r="BQ334" s="174"/>
      <c r="BR334" s="174"/>
      <c r="BS334" s="176"/>
      <c r="BT334" s="176"/>
      <c r="BU334" s="176"/>
      <c r="BV334" s="174"/>
      <c r="BW334" s="174"/>
      <c r="BX334" s="174"/>
      <c r="BY334" s="176"/>
      <c r="BZ334" s="174"/>
      <c r="CA334" s="176"/>
      <c r="CB334" s="176"/>
      <c r="CC334" s="176"/>
      <c r="CD334" s="174"/>
      <c r="CE334" s="174"/>
      <c r="CF334" s="176"/>
      <c r="CG334" s="176"/>
      <c r="CH334" s="176"/>
      <c r="CI334" s="176"/>
      <c r="CJ334" s="174"/>
      <c r="CK334" s="176"/>
      <c r="CL334" s="174"/>
      <c r="CM334" s="176"/>
    </row>
    <row r="335" spans="1:91" ht="24.6">
      <c r="A335" s="111">
        <v>22</v>
      </c>
      <c r="B335" s="191" t="s">
        <v>1041</v>
      </c>
      <c r="C335" s="117" t="s">
        <v>1267</v>
      </c>
      <c r="D335" s="174"/>
      <c r="E335" s="174">
        <v>3900</v>
      </c>
      <c r="F335" s="174"/>
      <c r="G335" s="174">
        <v>5040</v>
      </c>
      <c r="H335" s="174">
        <v>69200</v>
      </c>
      <c r="I335" s="174"/>
      <c r="J335" s="174"/>
      <c r="K335" s="174">
        <v>65560</v>
      </c>
      <c r="L335" s="174">
        <v>43500</v>
      </c>
      <c r="M335" s="174">
        <v>74880</v>
      </c>
      <c r="N335" s="174"/>
      <c r="O335" s="174"/>
      <c r="P335" s="174">
        <v>436200</v>
      </c>
      <c r="Q335" s="174">
        <v>98250</v>
      </c>
      <c r="R335" s="174"/>
      <c r="S335" s="174"/>
      <c r="T335" s="174"/>
      <c r="U335" s="174"/>
      <c r="V335" s="174"/>
      <c r="W335" s="174"/>
      <c r="X335" s="174">
        <v>1937805</v>
      </c>
      <c r="Y335" s="174">
        <v>3900</v>
      </c>
      <c r="Z335" s="174"/>
      <c r="AA335" s="174"/>
      <c r="AB335" s="174"/>
      <c r="AC335" s="174"/>
      <c r="AD335" s="174"/>
      <c r="AE335" s="174"/>
      <c r="AF335" s="174">
        <v>3150</v>
      </c>
      <c r="AG335" s="174"/>
      <c r="AH335" s="174"/>
      <c r="AI335" s="174"/>
      <c r="AJ335" s="174"/>
      <c r="AK335" s="174">
        <v>279287</v>
      </c>
      <c r="AL335" s="174">
        <v>20500</v>
      </c>
      <c r="AM335" s="174"/>
      <c r="AN335" s="174"/>
      <c r="AO335" s="174">
        <v>10240</v>
      </c>
      <c r="AP335" s="174"/>
      <c r="AQ335" s="174"/>
      <c r="AR335" s="174"/>
      <c r="AS335" s="174">
        <v>873850</v>
      </c>
      <c r="AT335" s="174">
        <v>17935</v>
      </c>
      <c r="AU335" s="174"/>
      <c r="AV335" s="174"/>
      <c r="AW335" s="174"/>
      <c r="AX335" s="174"/>
      <c r="AY335" s="174"/>
      <c r="AZ335" s="174"/>
      <c r="BA335" s="174"/>
      <c r="BB335" s="174">
        <v>3900</v>
      </c>
      <c r="BC335" s="174"/>
      <c r="BD335" s="174"/>
      <c r="BE335" s="174"/>
      <c r="BF335" s="174"/>
      <c r="BG335" s="174"/>
      <c r="BH335" s="174"/>
      <c r="BI335" s="174"/>
      <c r="BJ335" s="174"/>
      <c r="BK335" s="174"/>
      <c r="BL335" s="174"/>
      <c r="BM335" s="174">
        <v>128100</v>
      </c>
      <c r="BN335" s="174">
        <v>12675</v>
      </c>
      <c r="BO335" s="174">
        <v>9600</v>
      </c>
      <c r="BP335" s="174"/>
      <c r="BQ335" s="174"/>
      <c r="BR335" s="174"/>
      <c r="BS335" s="176">
        <v>1705126</v>
      </c>
      <c r="BT335" s="176">
        <v>6460</v>
      </c>
      <c r="BU335" s="176"/>
      <c r="BV335" s="176"/>
      <c r="BW335" s="176"/>
      <c r="BX335" s="176"/>
      <c r="BY335" s="176">
        <v>21750</v>
      </c>
      <c r="BZ335" s="176">
        <v>15700</v>
      </c>
      <c r="CA335" s="176">
        <v>10000</v>
      </c>
      <c r="CB335" s="176"/>
      <c r="CC335" s="174"/>
      <c r="CD335" s="176">
        <v>3600</v>
      </c>
      <c r="CE335" s="176"/>
      <c r="CF335" s="176"/>
      <c r="CG335" s="176"/>
      <c r="CH335" s="176"/>
      <c r="CI335" s="176">
        <v>1800</v>
      </c>
      <c r="CJ335" s="174"/>
      <c r="CK335" s="174">
        <v>28430</v>
      </c>
      <c r="CL335" s="176"/>
      <c r="CM335" s="176">
        <v>9900</v>
      </c>
    </row>
    <row r="336" spans="1:91" ht="24.6">
      <c r="A336" s="111">
        <v>38</v>
      </c>
      <c r="B336" s="191" t="s">
        <v>1042</v>
      </c>
      <c r="C336" s="117" t="s">
        <v>1268</v>
      </c>
      <c r="D336" s="174">
        <v>915568.79</v>
      </c>
      <c r="E336" s="174">
        <v>69782.23</v>
      </c>
      <c r="F336" s="174"/>
      <c r="G336" s="174"/>
      <c r="H336" s="174">
        <v>41924.82</v>
      </c>
      <c r="I336" s="174">
        <v>12557.19</v>
      </c>
      <c r="J336" s="174">
        <v>22920.25</v>
      </c>
      <c r="K336" s="174">
        <v>9388.4500000000007</v>
      </c>
      <c r="L336" s="174">
        <v>168817.8</v>
      </c>
      <c r="M336" s="174"/>
      <c r="N336" s="174">
        <v>315684.53999999998</v>
      </c>
      <c r="O336" s="174">
        <v>374966.51</v>
      </c>
      <c r="P336" s="174">
        <v>2836300.38</v>
      </c>
      <c r="Q336" s="174">
        <v>62580</v>
      </c>
      <c r="R336" s="174"/>
      <c r="S336" s="174">
        <v>421354.02</v>
      </c>
      <c r="T336" s="174">
        <v>21200</v>
      </c>
      <c r="U336" s="174">
        <v>168063.35</v>
      </c>
      <c r="V336" s="174"/>
      <c r="W336" s="174">
        <v>20900.009999999998</v>
      </c>
      <c r="X336" s="174">
        <v>2254380.9500000002</v>
      </c>
      <c r="Y336" s="174">
        <v>299086.34000000003</v>
      </c>
      <c r="Z336" s="174">
        <v>166167.63</v>
      </c>
      <c r="AA336" s="174">
        <v>342125.21</v>
      </c>
      <c r="AB336" s="174">
        <v>77588.87</v>
      </c>
      <c r="AC336" s="174">
        <v>139451.96</v>
      </c>
      <c r="AD336" s="174">
        <v>221580</v>
      </c>
      <c r="AE336" s="174">
        <v>588385.12</v>
      </c>
      <c r="AF336" s="174">
        <v>189629.3</v>
      </c>
      <c r="AG336" s="174">
        <v>225101.71</v>
      </c>
      <c r="AH336" s="174">
        <v>224801.14</v>
      </c>
      <c r="AI336" s="174">
        <v>282005.62</v>
      </c>
      <c r="AJ336" s="174">
        <v>326118.71000000002</v>
      </c>
      <c r="AK336" s="174">
        <v>296321.51</v>
      </c>
      <c r="AL336" s="174">
        <v>3599208.84</v>
      </c>
      <c r="AM336" s="174">
        <v>190953.18</v>
      </c>
      <c r="AN336" s="174">
        <v>119914.02</v>
      </c>
      <c r="AO336" s="174">
        <v>318502.75</v>
      </c>
      <c r="AP336" s="174">
        <v>409214.03</v>
      </c>
      <c r="AQ336" s="174">
        <v>459064.02</v>
      </c>
      <c r="AR336" s="174">
        <v>152602.01999999999</v>
      </c>
      <c r="AS336" s="174">
        <v>1351775.76</v>
      </c>
      <c r="AT336" s="174">
        <v>141690</v>
      </c>
      <c r="AU336" s="174">
        <v>349019.94</v>
      </c>
      <c r="AV336" s="174">
        <v>645431.30000000005</v>
      </c>
      <c r="AW336" s="174">
        <v>470520.06</v>
      </c>
      <c r="AX336" s="174">
        <v>119914.02</v>
      </c>
      <c r="AY336" s="174">
        <v>187979.91</v>
      </c>
      <c r="AZ336" s="174">
        <v>63269.94</v>
      </c>
      <c r="BA336" s="174">
        <v>173840.7</v>
      </c>
      <c r="BB336" s="174">
        <v>2433537.4700000002</v>
      </c>
      <c r="BC336" s="174"/>
      <c r="BD336" s="174">
        <v>1556794.32</v>
      </c>
      <c r="BE336" s="174">
        <v>98303.28</v>
      </c>
      <c r="BF336" s="174">
        <v>200026.68</v>
      </c>
      <c r="BG336" s="174">
        <v>159399.84</v>
      </c>
      <c r="BH336" s="174">
        <v>1537294.62</v>
      </c>
      <c r="BI336" s="174"/>
      <c r="BJ336" s="174">
        <v>204137.28</v>
      </c>
      <c r="BK336" s="174">
        <v>205833</v>
      </c>
      <c r="BL336" s="174">
        <v>347883.99</v>
      </c>
      <c r="BM336" s="174">
        <v>647339.36</v>
      </c>
      <c r="BN336" s="174">
        <v>152330.70000000001</v>
      </c>
      <c r="BO336" s="174">
        <v>222119.52</v>
      </c>
      <c r="BP336" s="174">
        <v>525414.36</v>
      </c>
      <c r="BQ336" s="174">
        <v>255385.5</v>
      </c>
      <c r="BR336" s="174">
        <v>423205.56</v>
      </c>
      <c r="BS336" s="176">
        <v>463656.6</v>
      </c>
      <c r="BT336" s="176">
        <v>381100.02</v>
      </c>
      <c r="BU336" s="174"/>
      <c r="BV336" s="174">
        <v>2193655.7999999998</v>
      </c>
      <c r="BW336" s="174">
        <v>203778</v>
      </c>
      <c r="BX336" s="174">
        <v>278507.09999999998</v>
      </c>
      <c r="BY336" s="176">
        <v>123420.06</v>
      </c>
      <c r="BZ336" s="176">
        <v>361107.96</v>
      </c>
      <c r="CA336" s="176">
        <v>168594</v>
      </c>
      <c r="CB336" s="174">
        <v>117334.02</v>
      </c>
      <c r="CC336" s="176">
        <v>367583.35</v>
      </c>
      <c r="CD336" s="176">
        <v>943800</v>
      </c>
      <c r="CE336" s="174">
        <v>28993.98</v>
      </c>
      <c r="CF336" s="176">
        <v>387176.1</v>
      </c>
      <c r="CG336" s="176">
        <v>224500.02</v>
      </c>
      <c r="CH336" s="174">
        <v>374121.96</v>
      </c>
      <c r="CI336" s="174">
        <v>101899.98</v>
      </c>
      <c r="CJ336" s="174">
        <v>147133.32</v>
      </c>
      <c r="CK336" s="174">
        <v>1418693.56</v>
      </c>
      <c r="CL336" s="176">
        <v>392119.98</v>
      </c>
      <c r="CM336" s="176">
        <v>365034</v>
      </c>
    </row>
    <row r="337" spans="1:91" ht="24.6">
      <c r="A337" s="111">
        <v>38</v>
      </c>
      <c r="B337" s="191" t="s">
        <v>1043</v>
      </c>
      <c r="C337" s="117" t="s">
        <v>607</v>
      </c>
      <c r="D337" s="174">
        <v>18461632.280000001</v>
      </c>
      <c r="E337" s="174"/>
      <c r="F337" s="174">
        <v>174913.45</v>
      </c>
      <c r="G337" s="174"/>
      <c r="H337" s="174">
        <v>3370.71</v>
      </c>
      <c r="I337" s="174">
        <v>94389.53</v>
      </c>
      <c r="J337" s="174">
        <v>26708.99</v>
      </c>
      <c r="K337" s="174">
        <v>193606.2</v>
      </c>
      <c r="L337" s="174"/>
      <c r="M337" s="174">
        <v>1130648.32</v>
      </c>
      <c r="N337" s="174">
        <v>982643.27</v>
      </c>
      <c r="O337" s="174">
        <v>365310.01</v>
      </c>
      <c r="P337" s="174">
        <v>20976560.390000001</v>
      </c>
      <c r="Q337" s="174"/>
      <c r="R337" s="174">
        <v>529743.84</v>
      </c>
      <c r="S337" s="174">
        <v>2003557.26</v>
      </c>
      <c r="T337" s="174">
        <v>21227.58</v>
      </c>
      <c r="U337" s="174"/>
      <c r="V337" s="174"/>
      <c r="W337" s="174">
        <v>25513.439999999999</v>
      </c>
      <c r="X337" s="174">
        <v>18676390.550000001</v>
      </c>
      <c r="Y337" s="174">
        <v>28792.43</v>
      </c>
      <c r="Z337" s="174">
        <v>1533252.47</v>
      </c>
      <c r="AA337" s="174">
        <v>148516.93</v>
      </c>
      <c r="AB337" s="174"/>
      <c r="AC337" s="174">
        <v>6964.48</v>
      </c>
      <c r="AD337" s="174">
        <v>188394.75</v>
      </c>
      <c r="AE337" s="174">
        <v>1723081</v>
      </c>
      <c r="AF337" s="174"/>
      <c r="AG337" s="174">
        <v>200269.51</v>
      </c>
      <c r="AH337" s="174">
        <v>270013.90000000002</v>
      </c>
      <c r="AI337" s="174">
        <v>200298.28</v>
      </c>
      <c r="AJ337" s="174">
        <v>446986.17</v>
      </c>
      <c r="AK337" s="174">
        <v>420185.98</v>
      </c>
      <c r="AL337" s="174">
        <v>28271945.48</v>
      </c>
      <c r="AM337" s="174"/>
      <c r="AN337" s="174">
        <v>93520.02</v>
      </c>
      <c r="AO337" s="174">
        <v>720351.06</v>
      </c>
      <c r="AP337" s="174">
        <v>336580.02</v>
      </c>
      <c r="AQ337" s="174"/>
      <c r="AR337" s="174"/>
      <c r="AS337" s="174">
        <v>4010424.24</v>
      </c>
      <c r="AT337" s="174"/>
      <c r="AU337" s="174">
        <v>142595.16</v>
      </c>
      <c r="AV337" s="174">
        <v>335858</v>
      </c>
      <c r="AW337" s="174">
        <v>11823.48</v>
      </c>
      <c r="AX337" s="174">
        <v>321282.01</v>
      </c>
      <c r="AY337" s="174">
        <v>102960</v>
      </c>
      <c r="AZ337" s="174"/>
      <c r="BA337" s="174">
        <v>74910.3</v>
      </c>
      <c r="BB337" s="174">
        <v>13080948.710000001</v>
      </c>
      <c r="BC337" s="174"/>
      <c r="BD337" s="174">
        <v>9673208.6999999993</v>
      </c>
      <c r="BE337" s="174">
        <v>2335554.4900000002</v>
      </c>
      <c r="BF337" s="174">
        <v>28200</v>
      </c>
      <c r="BG337" s="174">
        <v>199614</v>
      </c>
      <c r="BH337" s="174">
        <v>1840807.68</v>
      </c>
      <c r="BI337" s="174">
        <v>139942.44</v>
      </c>
      <c r="BJ337" s="174">
        <v>504587.28</v>
      </c>
      <c r="BK337" s="174">
        <v>413500</v>
      </c>
      <c r="BL337" s="174">
        <v>458241.77</v>
      </c>
      <c r="BM337" s="174">
        <v>1457978.91</v>
      </c>
      <c r="BN337" s="174">
        <v>153544.68</v>
      </c>
      <c r="BO337" s="174">
        <v>596490</v>
      </c>
      <c r="BP337" s="174">
        <v>719442.84</v>
      </c>
      <c r="BQ337" s="174">
        <v>447924.9</v>
      </c>
      <c r="BR337" s="174">
        <v>627254.64</v>
      </c>
      <c r="BS337" s="176">
        <v>8806912.0500000007</v>
      </c>
      <c r="BT337" s="174"/>
      <c r="BU337" s="174"/>
      <c r="BV337" s="174">
        <v>8148122.8499999996</v>
      </c>
      <c r="BW337" s="174"/>
      <c r="BX337" s="174"/>
      <c r="BY337" s="176">
        <v>2204556.6</v>
      </c>
      <c r="BZ337" s="176">
        <v>7180.02</v>
      </c>
      <c r="CA337" s="174"/>
      <c r="CB337" s="174"/>
      <c r="CC337" s="174"/>
      <c r="CD337" s="176">
        <v>1589800.02</v>
      </c>
      <c r="CE337" s="174"/>
      <c r="CF337" s="174">
        <v>2469616.44</v>
      </c>
      <c r="CG337" s="176"/>
      <c r="CH337" s="174"/>
      <c r="CI337" s="174"/>
      <c r="CJ337" s="174">
        <v>10800</v>
      </c>
      <c r="CK337" s="174">
        <v>1260723.48</v>
      </c>
      <c r="CL337" s="174">
        <v>316000.02</v>
      </c>
      <c r="CM337" s="176">
        <v>312336</v>
      </c>
    </row>
    <row r="338" spans="1:91" ht="24.6">
      <c r="A338" s="111">
        <v>38</v>
      </c>
      <c r="B338" s="191" t="s">
        <v>1044</v>
      </c>
      <c r="C338" s="117" t="s">
        <v>608</v>
      </c>
      <c r="D338" s="174">
        <v>43552.13</v>
      </c>
      <c r="E338" s="174"/>
      <c r="F338" s="174"/>
      <c r="G338" s="174">
        <v>20697.68</v>
      </c>
      <c r="H338" s="174">
        <v>127575.79</v>
      </c>
      <c r="I338" s="174"/>
      <c r="J338" s="174">
        <v>16719.02</v>
      </c>
      <c r="K338" s="174">
        <v>19797.36</v>
      </c>
      <c r="L338" s="174"/>
      <c r="M338" s="174"/>
      <c r="N338" s="174"/>
      <c r="O338" s="174"/>
      <c r="P338" s="174"/>
      <c r="Q338" s="174">
        <v>1240.02</v>
      </c>
      <c r="R338" s="174">
        <v>177979.98</v>
      </c>
      <c r="S338" s="174"/>
      <c r="T338" s="174">
        <v>14400.3</v>
      </c>
      <c r="U338" s="174"/>
      <c r="V338" s="174"/>
      <c r="W338" s="174"/>
      <c r="X338" s="174">
        <v>1655199.72</v>
      </c>
      <c r="Y338" s="174"/>
      <c r="Z338" s="174"/>
      <c r="AA338" s="174"/>
      <c r="AB338" s="174"/>
      <c r="AC338" s="174"/>
      <c r="AD338" s="174">
        <v>172607.55</v>
      </c>
      <c r="AE338" s="174">
        <v>198891.05</v>
      </c>
      <c r="AF338" s="174"/>
      <c r="AG338" s="174">
        <v>1303.9000000000001</v>
      </c>
      <c r="AH338" s="174"/>
      <c r="AI338" s="174">
        <v>5663.84</v>
      </c>
      <c r="AJ338" s="174"/>
      <c r="AK338" s="174">
        <v>641228.06000000006</v>
      </c>
      <c r="AL338" s="174">
        <v>1269916.76</v>
      </c>
      <c r="AM338" s="174">
        <v>8919.9599999999991</v>
      </c>
      <c r="AN338" s="174"/>
      <c r="AO338" s="174">
        <v>99766.67</v>
      </c>
      <c r="AP338" s="174">
        <v>11666.98</v>
      </c>
      <c r="AQ338" s="174"/>
      <c r="AR338" s="174">
        <v>41391.18</v>
      </c>
      <c r="AS338" s="174">
        <v>113930.16</v>
      </c>
      <c r="AT338" s="174"/>
      <c r="AU338" s="174"/>
      <c r="AV338" s="174"/>
      <c r="AW338" s="174"/>
      <c r="AX338" s="174"/>
      <c r="AY338" s="174">
        <v>20911.96</v>
      </c>
      <c r="AZ338" s="174"/>
      <c r="BA338" s="174"/>
      <c r="BB338" s="174">
        <v>906491.87</v>
      </c>
      <c r="BC338" s="174"/>
      <c r="BD338" s="174">
        <v>132079.98000000001</v>
      </c>
      <c r="BE338" s="174">
        <v>199196.88</v>
      </c>
      <c r="BF338" s="174"/>
      <c r="BG338" s="174"/>
      <c r="BH338" s="174"/>
      <c r="BI338" s="174"/>
      <c r="BJ338" s="174"/>
      <c r="BK338" s="174"/>
      <c r="BL338" s="174">
        <v>147471.17000000001</v>
      </c>
      <c r="BM338" s="174"/>
      <c r="BN338" s="174">
        <v>196175.02</v>
      </c>
      <c r="BO338" s="174">
        <v>14773.38</v>
      </c>
      <c r="BP338" s="174"/>
      <c r="BQ338" s="174">
        <v>10127.459999999999</v>
      </c>
      <c r="BR338" s="174">
        <v>392925.9</v>
      </c>
      <c r="BS338" s="176">
        <v>4541261.4800000004</v>
      </c>
      <c r="BT338" s="174">
        <v>425821.02</v>
      </c>
      <c r="BU338" s="176"/>
      <c r="BV338" s="174">
        <v>21440.400000000001</v>
      </c>
      <c r="BW338" s="174">
        <v>300490.02</v>
      </c>
      <c r="BX338" s="176">
        <v>524990.49</v>
      </c>
      <c r="BY338" s="174"/>
      <c r="BZ338" s="174"/>
      <c r="CA338" s="176"/>
      <c r="CB338" s="174">
        <v>214844.44</v>
      </c>
      <c r="CC338" s="174">
        <v>468125</v>
      </c>
      <c r="CD338" s="174">
        <v>987190.56</v>
      </c>
      <c r="CE338" s="174">
        <v>151459.98000000001</v>
      </c>
      <c r="CF338" s="176">
        <v>11776.49</v>
      </c>
      <c r="CG338" s="174">
        <v>20479.98</v>
      </c>
      <c r="CH338" s="174">
        <v>26068.14</v>
      </c>
      <c r="CI338" s="174"/>
      <c r="CJ338" s="174">
        <v>73467.72</v>
      </c>
      <c r="CK338" s="176"/>
      <c r="CL338" s="174">
        <v>99379.56</v>
      </c>
      <c r="CM338" s="176">
        <v>76358.880000000005</v>
      </c>
    </row>
    <row r="339" spans="1:91" ht="24.6">
      <c r="A339" s="111">
        <v>38</v>
      </c>
      <c r="B339" s="191" t="s">
        <v>1045</v>
      </c>
      <c r="C339" s="114" t="s">
        <v>609</v>
      </c>
      <c r="D339" s="174">
        <v>130533.06</v>
      </c>
      <c r="E339" s="174">
        <v>141033.79999999999</v>
      </c>
      <c r="F339" s="174">
        <v>27611.16</v>
      </c>
      <c r="G339" s="174">
        <v>9538.7199999999993</v>
      </c>
      <c r="H339" s="174"/>
      <c r="I339" s="174"/>
      <c r="J339" s="174"/>
      <c r="K339" s="174"/>
      <c r="L339" s="174"/>
      <c r="M339" s="174"/>
      <c r="N339" s="174"/>
      <c r="O339" s="174">
        <v>97083.88</v>
      </c>
      <c r="P339" s="174">
        <v>1450481.95</v>
      </c>
      <c r="Q339" s="174"/>
      <c r="R339" s="174"/>
      <c r="S339" s="174">
        <v>471313.6</v>
      </c>
      <c r="T339" s="174"/>
      <c r="U339" s="174"/>
      <c r="V339" s="174"/>
      <c r="W339" s="174">
        <v>76666.679999999993</v>
      </c>
      <c r="X339" s="174">
        <v>191484.46</v>
      </c>
      <c r="Y339" s="174">
        <v>68407.19</v>
      </c>
      <c r="Z339" s="174">
        <v>2859.68</v>
      </c>
      <c r="AA339" s="174"/>
      <c r="AB339" s="174"/>
      <c r="AC339" s="174"/>
      <c r="AD339" s="174"/>
      <c r="AE339" s="174"/>
      <c r="AF339" s="174"/>
      <c r="AG339" s="174">
        <v>7798.58</v>
      </c>
      <c r="AH339" s="174">
        <v>9857.06</v>
      </c>
      <c r="AI339" s="174"/>
      <c r="AJ339" s="174">
        <v>6781.22</v>
      </c>
      <c r="AK339" s="174">
        <v>472489.8</v>
      </c>
      <c r="AL339" s="174">
        <v>1337821.98</v>
      </c>
      <c r="AM339" s="174"/>
      <c r="AN339" s="174"/>
      <c r="AO339" s="174">
        <v>43633.29</v>
      </c>
      <c r="AP339" s="174">
        <v>10000.02</v>
      </c>
      <c r="AQ339" s="174"/>
      <c r="AR339" s="174"/>
      <c r="AS339" s="174">
        <v>133132.5</v>
      </c>
      <c r="AT339" s="174"/>
      <c r="AU339" s="174"/>
      <c r="AV339" s="174"/>
      <c r="AW339" s="174"/>
      <c r="AX339" s="174"/>
      <c r="AY339" s="174"/>
      <c r="AZ339" s="174"/>
      <c r="BA339" s="174"/>
      <c r="BB339" s="174">
        <v>337054.66</v>
      </c>
      <c r="BC339" s="174"/>
      <c r="BD339" s="174"/>
      <c r="BE339" s="174">
        <v>97439.16</v>
      </c>
      <c r="BF339" s="174"/>
      <c r="BG339" s="174"/>
      <c r="BH339" s="174"/>
      <c r="BI339" s="174"/>
      <c r="BJ339" s="174">
        <v>103800</v>
      </c>
      <c r="BK339" s="174"/>
      <c r="BL339" s="174">
        <v>158823.35999999999</v>
      </c>
      <c r="BM339" s="174">
        <v>392583.74</v>
      </c>
      <c r="BN339" s="174">
        <v>5260.02</v>
      </c>
      <c r="BO339" s="174">
        <v>16333.32</v>
      </c>
      <c r="BP339" s="174"/>
      <c r="BQ339" s="174">
        <v>95316.66</v>
      </c>
      <c r="BR339" s="174"/>
      <c r="BS339" s="176">
        <v>1389820.34</v>
      </c>
      <c r="BT339" s="174">
        <v>5421.9</v>
      </c>
      <c r="BU339" s="176"/>
      <c r="BV339" s="176">
        <v>136455.35999999999</v>
      </c>
      <c r="BW339" s="174"/>
      <c r="BX339" s="174"/>
      <c r="BY339" s="176"/>
      <c r="BZ339" s="174"/>
      <c r="CA339" s="176"/>
      <c r="CB339" s="174">
        <v>46166.64</v>
      </c>
      <c r="CC339" s="174"/>
      <c r="CD339" s="174">
        <v>780</v>
      </c>
      <c r="CE339" s="174"/>
      <c r="CF339" s="174"/>
      <c r="CG339" s="174"/>
      <c r="CH339" s="174"/>
      <c r="CI339" s="176"/>
      <c r="CJ339" s="174"/>
      <c r="CK339" s="176"/>
      <c r="CL339" s="174">
        <v>2160</v>
      </c>
      <c r="CM339" s="176"/>
    </row>
    <row r="340" spans="1:91" ht="24.6">
      <c r="A340" s="111">
        <v>38</v>
      </c>
      <c r="B340" s="191" t="s">
        <v>1046</v>
      </c>
      <c r="C340" s="114" t="s">
        <v>1269</v>
      </c>
      <c r="D340" s="174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>
        <v>71982.78</v>
      </c>
      <c r="P340" s="174"/>
      <c r="Q340" s="174"/>
      <c r="R340" s="174"/>
      <c r="S340" s="174"/>
      <c r="T340" s="174"/>
      <c r="U340" s="174"/>
      <c r="V340" s="174"/>
      <c r="W340" s="174"/>
      <c r="X340" s="174"/>
      <c r="Y340" s="174"/>
      <c r="Z340" s="174"/>
      <c r="AA340" s="174"/>
      <c r="AB340" s="174"/>
      <c r="AC340" s="174"/>
      <c r="AD340" s="174"/>
      <c r="AE340" s="174"/>
      <c r="AF340" s="174"/>
      <c r="AG340" s="174"/>
      <c r="AH340" s="174"/>
      <c r="AI340" s="174"/>
      <c r="AJ340" s="174"/>
      <c r="AK340" s="174"/>
      <c r="AL340" s="174"/>
      <c r="AM340" s="174"/>
      <c r="AN340" s="174"/>
      <c r="AO340" s="174"/>
      <c r="AP340" s="174"/>
      <c r="AQ340" s="174"/>
      <c r="AR340" s="174"/>
      <c r="AS340" s="174"/>
      <c r="AT340" s="174"/>
      <c r="AU340" s="174"/>
      <c r="AV340" s="174"/>
      <c r="AW340" s="174"/>
      <c r="AX340" s="174"/>
      <c r="AY340" s="174"/>
      <c r="AZ340" s="174"/>
      <c r="BA340" s="174"/>
      <c r="BB340" s="174"/>
      <c r="BC340" s="174">
        <v>160966.68</v>
      </c>
      <c r="BD340" s="174"/>
      <c r="BE340" s="174"/>
      <c r="BF340" s="174"/>
      <c r="BG340" s="174"/>
      <c r="BH340" s="174">
        <v>393133.92</v>
      </c>
      <c r="BI340" s="174"/>
      <c r="BJ340" s="174"/>
      <c r="BK340" s="174">
        <v>66666.66</v>
      </c>
      <c r="BL340" s="174">
        <v>88300.02</v>
      </c>
      <c r="BM340" s="174"/>
      <c r="BN340" s="174"/>
      <c r="BO340" s="174"/>
      <c r="BP340" s="174"/>
      <c r="BQ340" s="174"/>
      <c r="BR340" s="174"/>
      <c r="BS340" s="176"/>
      <c r="BT340" s="174"/>
      <c r="BU340" s="176"/>
      <c r="BV340" s="174"/>
      <c r="BW340" s="174"/>
      <c r="BX340" s="174"/>
      <c r="BY340" s="176"/>
      <c r="BZ340" s="174"/>
      <c r="CA340" s="174"/>
      <c r="CB340" s="174"/>
      <c r="CC340" s="174"/>
      <c r="CD340" s="174"/>
      <c r="CE340" s="174"/>
      <c r="CF340" s="174"/>
      <c r="CG340" s="174"/>
      <c r="CH340" s="174"/>
      <c r="CI340" s="174"/>
      <c r="CJ340" s="176"/>
      <c r="CK340" s="176"/>
      <c r="CL340" s="174">
        <v>32899.980000000003</v>
      </c>
      <c r="CM340" s="174"/>
    </row>
    <row r="341" spans="1:91" ht="24.6">
      <c r="A341" s="111">
        <v>38</v>
      </c>
      <c r="B341" s="191" t="s">
        <v>1047</v>
      </c>
      <c r="C341" s="114" t="s">
        <v>610</v>
      </c>
      <c r="D341" s="174"/>
      <c r="E341" s="174"/>
      <c r="F341" s="174"/>
      <c r="G341" s="174">
        <v>0.01</v>
      </c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>
        <v>28166.639999999999</v>
      </c>
      <c r="V341" s="174"/>
      <c r="W341" s="174"/>
      <c r="X341" s="174"/>
      <c r="Y341" s="174"/>
      <c r="Z341" s="174"/>
      <c r="AA341" s="174"/>
      <c r="AB341" s="174"/>
      <c r="AC341" s="174"/>
      <c r="AD341" s="174"/>
      <c r="AE341" s="174"/>
      <c r="AF341" s="174"/>
      <c r="AG341" s="174"/>
      <c r="AH341" s="174"/>
      <c r="AI341" s="174"/>
      <c r="AJ341" s="174"/>
      <c r="AK341" s="174"/>
      <c r="AL341" s="174"/>
      <c r="AM341" s="174"/>
      <c r="AN341" s="174"/>
      <c r="AO341" s="174"/>
      <c r="AP341" s="174"/>
      <c r="AQ341" s="174"/>
      <c r="AR341" s="174"/>
      <c r="AS341" s="174"/>
      <c r="AT341" s="174"/>
      <c r="AU341" s="174"/>
      <c r="AV341" s="174"/>
      <c r="AW341" s="174"/>
      <c r="AX341" s="174"/>
      <c r="AY341" s="174"/>
      <c r="AZ341" s="174"/>
      <c r="BA341" s="174"/>
      <c r="BB341" s="174"/>
      <c r="BC341" s="174"/>
      <c r="BD341" s="174">
        <v>1985086.44</v>
      </c>
      <c r="BE341" s="174"/>
      <c r="BF341" s="174"/>
      <c r="BG341" s="174"/>
      <c r="BH341" s="174"/>
      <c r="BI341" s="174"/>
      <c r="BJ341" s="174"/>
      <c r="BK341" s="174"/>
      <c r="BL341" s="174">
        <v>48833.34</v>
      </c>
      <c r="BM341" s="174"/>
      <c r="BN341" s="174"/>
      <c r="BO341" s="174"/>
      <c r="BP341" s="174"/>
      <c r="BQ341" s="174"/>
      <c r="BR341" s="174"/>
      <c r="BS341" s="176"/>
      <c r="BT341" s="176"/>
      <c r="BU341" s="176"/>
      <c r="BV341" s="176"/>
      <c r="BW341" s="176"/>
      <c r="BX341" s="176"/>
      <c r="BY341" s="176"/>
      <c r="BZ341" s="176"/>
      <c r="CA341" s="176">
        <v>99561.600000000006</v>
      </c>
      <c r="CB341" s="174"/>
      <c r="CC341" s="176"/>
      <c r="CD341" s="176">
        <v>57400.02</v>
      </c>
      <c r="CE341" s="174"/>
      <c r="CF341" s="176"/>
      <c r="CG341" s="176"/>
      <c r="CH341" s="174"/>
      <c r="CI341" s="176"/>
      <c r="CJ341" s="174"/>
      <c r="CK341" s="176"/>
      <c r="CL341" s="174">
        <v>20599.98</v>
      </c>
      <c r="CM341" s="176"/>
    </row>
    <row r="342" spans="1:91" ht="24.6">
      <c r="A342" s="111">
        <v>38</v>
      </c>
      <c r="B342" s="191" t="s">
        <v>1048</v>
      </c>
      <c r="C342" s="114" t="s">
        <v>611</v>
      </c>
      <c r="D342" s="174"/>
      <c r="E342" s="174"/>
      <c r="F342" s="174"/>
      <c r="G342" s="174">
        <v>3618.74</v>
      </c>
      <c r="H342" s="174"/>
      <c r="I342" s="174"/>
      <c r="J342" s="174"/>
      <c r="K342" s="174"/>
      <c r="L342" s="174"/>
      <c r="M342" s="174"/>
      <c r="N342" s="174"/>
      <c r="O342" s="174"/>
      <c r="P342" s="174"/>
      <c r="Q342" s="174">
        <v>44236.78</v>
      </c>
      <c r="R342" s="174"/>
      <c r="S342" s="174"/>
      <c r="T342" s="174"/>
      <c r="U342" s="174"/>
      <c r="V342" s="174"/>
      <c r="W342" s="174"/>
      <c r="X342" s="174"/>
      <c r="Y342" s="174"/>
      <c r="Z342" s="174"/>
      <c r="AA342" s="174"/>
      <c r="AB342" s="174"/>
      <c r="AC342" s="174"/>
      <c r="AD342" s="174"/>
      <c r="AE342" s="174"/>
      <c r="AF342" s="174"/>
      <c r="AG342" s="174"/>
      <c r="AH342" s="174"/>
      <c r="AI342" s="174"/>
      <c r="AJ342" s="174"/>
      <c r="AK342" s="174"/>
      <c r="AL342" s="174"/>
      <c r="AM342" s="174"/>
      <c r="AN342" s="174"/>
      <c r="AO342" s="174"/>
      <c r="AP342" s="174"/>
      <c r="AQ342" s="174"/>
      <c r="AR342" s="174"/>
      <c r="AS342" s="174"/>
      <c r="AT342" s="174"/>
      <c r="AU342" s="174"/>
      <c r="AV342" s="174"/>
      <c r="AW342" s="174">
        <v>14580.18</v>
      </c>
      <c r="AX342" s="174">
        <v>54000</v>
      </c>
      <c r="AY342" s="174"/>
      <c r="AZ342" s="174"/>
      <c r="BA342" s="174"/>
      <c r="BB342" s="174"/>
      <c r="BC342" s="174"/>
      <c r="BD342" s="174"/>
      <c r="BE342" s="174">
        <v>114945.9</v>
      </c>
      <c r="BF342" s="174">
        <v>162999.96</v>
      </c>
      <c r="BG342" s="174"/>
      <c r="BH342" s="174">
        <v>623001.54</v>
      </c>
      <c r="BI342" s="174"/>
      <c r="BJ342" s="174"/>
      <c r="BK342" s="174">
        <v>81499.98</v>
      </c>
      <c r="BL342" s="174">
        <v>42752.58</v>
      </c>
      <c r="BM342" s="174"/>
      <c r="BN342" s="174"/>
      <c r="BO342" s="174"/>
      <c r="BP342" s="174"/>
      <c r="BQ342" s="174">
        <v>2803.32</v>
      </c>
      <c r="BR342" s="174"/>
      <c r="BS342" s="176"/>
      <c r="BT342" s="176"/>
      <c r="BU342" s="176"/>
      <c r="BV342" s="176"/>
      <c r="BW342" s="174"/>
      <c r="BX342" s="176"/>
      <c r="BY342" s="176"/>
      <c r="BZ342" s="176"/>
      <c r="CA342" s="176"/>
      <c r="CB342" s="176"/>
      <c r="CC342" s="176"/>
      <c r="CD342" s="176"/>
      <c r="CE342" s="176"/>
      <c r="CF342" s="176"/>
      <c r="CG342" s="176"/>
      <c r="CH342" s="176"/>
      <c r="CI342" s="176"/>
      <c r="CJ342" s="176"/>
      <c r="CK342" s="176"/>
      <c r="CL342" s="176">
        <v>23598.54</v>
      </c>
      <c r="CM342" s="176"/>
    </row>
    <row r="343" spans="1:91" ht="24.6">
      <c r="A343" s="111">
        <v>38</v>
      </c>
      <c r="B343" s="191" t="s">
        <v>1049</v>
      </c>
      <c r="C343" s="114" t="s">
        <v>612</v>
      </c>
      <c r="D343" s="174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4"/>
      <c r="Q343" s="174"/>
      <c r="R343" s="174"/>
      <c r="S343" s="174"/>
      <c r="T343" s="174"/>
      <c r="U343" s="174"/>
      <c r="V343" s="174"/>
      <c r="W343" s="174"/>
      <c r="X343" s="174"/>
      <c r="Y343" s="174"/>
      <c r="Z343" s="174"/>
      <c r="AA343" s="174"/>
      <c r="AB343" s="174"/>
      <c r="AC343" s="174"/>
      <c r="AD343" s="174"/>
      <c r="AE343" s="174"/>
      <c r="AF343" s="174"/>
      <c r="AG343" s="174"/>
      <c r="AH343" s="174"/>
      <c r="AI343" s="174"/>
      <c r="AJ343" s="174"/>
      <c r="AK343" s="174"/>
      <c r="AL343" s="174"/>
      <c r="AM343" s="174"/>
      <c r="AN343" s="174"/>
      <c r="AO343" s="174"/>
      <c r="AP343" s="174"/>
      <c r="AQ343" s="174"/>
      <c r="AR343" s="174"/>
      <c r="AS343" s="174"/>
      <c r="AT343" s="174"/>
      <c r="AU343" s="174"/>
      <c r="AV343" s="174"/>
      <c r="AW343" s="174"/>
      <c r="AX343" s="174"/>
      <c r="AY343" s="174"/>
      <c r="AZ343" s="174"/>
      <c r="BA343" s="174"/>
      <c r="BB343" s="174"/>
      <c r="BC343" s="174"/>
      <c r="BD343" s="174"/>
      <c r="BE343" s="174">
        <v>2167.56</v>
      </c>
      <c r="BF343" s="174"/>
      <c r="BG343" s="174"/>
      <c r="BH343" s="174">
        <v>73288.98</v>
      </c>
      <c r="BI343" s="174"/>
      <c r="BJ343" s="174"/>
      <c r="BK343" s="174"/>
      <c r="BL343" s="174"/>
      <c r="BM343" s="174"/>
      <c r="BN343" s="174"/>
      <c r="BO343" s="174"/>
      <c r="BP343" s="174"/>
      <c r="BQ343" s="174"/>
      <c r="BR343" s="174"/>
      <c r="BS343" s="176"/>
      <c r="BT343" s="176"/>
      <c r="BU343" s="176"/>
      <c r="BV343" s="176"/>
      <c r="BW343" s="176"/>
      <c r="BX343" s="176"/>
      <c r="BY343" s="176"/>
      <c r="BZ343" s="176"/>
      <c r="CA343" s="174"/>
      <c r="CB343" s="176"/>
      <c r="CC343" s="176"/>
      <c r="CD343" s="174"/>
      <c r="CE343" s="176"/>
      <c r="CF343" s="176"/>
      <c r="CG343" s="176"/>
      <c r="CH343" s="174"/>
      <c r="CI343" s="176"/>
      <c r="CJ343" s="176"/>
      <c r="CK343" s="176"/>
      <c r="CL343" s="174"/>
      <c r="CM343" s="176"/>
    </row>
    <row r="344" spans="1:91" ht="24.6">
      <c r="A344" s="111">
        <v>38</v>
      </c>
      <c r="B344" s="191" t="s">
        <v>1050</v>
      </c>
      <c r="C344" s="114" t="s">
        <v>1270</v>
      </c>
      <c r="D344" s="174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4"/>
      <c r="Q344" s="174"/>
      <c r="R344" s="174">
        <v>999.18</v>
      </c>
      <c r="S344" s="174"/>
      <c r="T344" s="174"/>
      <c r="U344" s="174"/>
      <c r="V344" s="174"/>
      <c r="W344" s="174"/>
      <c r="X344" s="174"/>
      <c r="Y344" s="174"/>
      <c r="Z344" s="174"/>
      <c r="AA344" s="174"/>
      <c r="AB344" s="174"/>
      <c r="AC344" s="174"/>
      <c r="AD344" s="174"/>
      <c r="AE344" s="174"/>
      <c r="AF344" s="174"/>
      <c r="AG344" s="174"/>
      <c r="AH344" s="174"/>
      <c r="AI344" s="174"/>
      <c r="AJ344" s="174"/>
      <c r="AK344" s="174"/>
      <c r="AL344" s="174"/>
      <c r="AM344" s="174"/>
      <c r="AN344" s="174"/>
      <c r="AO344" s="174"/>
      <c r="AP344" s="174"/>
      <c r="AQ344" s="174"/>
      <c r="AR344" s="174"/>
      <c r="AS344" s="174"/>
      <c r="AT344" s="174"/>
      <c r="AU344" s="174"/>
      <c r="AV344" s="174"/>
      <c r="AW344" s="174"/>
      <c r="AX344" s="174"/>
      <c r="AY344" s="174"/>
      <c r="AZ344" s="174"/>
      <c r="BA344" s="174"/>
      <c r="BB344" s="174"/>
      <c r="BC344" s="174"/>
      <c r="BD344" s="174"/>
      <c r="BE344" s="174"/>
      <c r="BF344" s="174"/>
      <c r="BG344" s="174">
        <v>5950.02</v>
      </c>
      <c r="BH344" s="174"/>
      <c r="BI344" s="174"/>
      <c r="BJ344" s="174"/>
      <c r="BK344" s="174">
        <v>30000</v>
      </c>
      <c r="BL344" s="174"/>
      <c r="BM344" s="174"/>
      <c r="BN344" s="174"/>
      <c r="BO344" s="174"/>
      <c r="BP344" s="174">
        <v>22060.02</v>
      </c>
      <c r="BQ344" s="174"/>
      <c r="BR344" s="174"/>
      <c r="BS344" s="176"/>
      <c r="BT344" s="176"/>
      <c r="BU344" s="176"/>
      <c r="BV344" s="176"/>
      <c r="BW344" s="176"/>
      <c r="BX344" s="176">
        <v>14725.2</v>
      </c>
      <c r="BY344" s="176">
        <v>91666.68</v>
      </c>
      <c r="BZ344" s="176"/>
      <c r="CA344" s="176"/>
      <c r="CB344" s="176"/>
      <c r="CC344" s="176"/>
      <c r="CD344" s="176"/>
      <c r="CE344" s="176"/>
      <c r="CF344" s="176"/>
      <c r="CG344" s="176"/>
      <c r="CH344" s="176"/>
      <c r="CI344" s="176"/>
      <c r="CJ344" s="176"/>
      <c r="CK344" s="176"/>
      <c r="CL344" s="176"/>
      <c r="CM344" s="176"/>
    </row>
    <row r="345" spans="1:91" ht="24.6">
      <c r="A345" s="111">
        <v>38</v>
      </c>
      <c r="B345" s="191" t="s">
        <v>1051</v>
      </c>
      <c r="C345" s="114" t="s">
        <v>1271</v>
      </c>
      <c r="D345" s="174">
        <v>205912.27</v>
      </c>
      <c r="E345" s="174"/>
      <c r="F345" s="174"/>
      <c r="G345" s="174"/>
      <c r="H345" s="174">
        <v>10251.08</v>
      </c>
      <c r="I345" s="174"/>
      <c r="J345" s="174"/>
      <c r="K345" s="174"/>
      <c r="L345" s="174"/>
      <c r="M345" s="174"/>
      <c r="N345" s="174"/>
      <c r="O345" s="174"/>
      <c r="P345" s="174">
        <v>421168.52</v>
      </c>
      <c r="Q345" s="174"/>
      <c r="R345" s="174"/>
      <c r="S345" s="174"/>
      <c r="T345" s="174"/>
      <c r="U345" s="174"/>
      <c r="V345" s="174"/>
      <c r="W345" s="174"/>
      <c r="X345" s="174">
        <v>5237894.79</v>
      </c>
      <c r="Y345" s="174">
        <v>17612.57</v>
      </c>
      <c r="Z345" s="174">
        <v>4122.74</v>
      </c>
      <c r="AA345" s="174"/>
      <c r="AB345" s="174"/>
      <c r="AC345" s="174"/>
      <c r="AD345" s="174"/>
      <c r="AE345" s="174"/>
      <c r="AF345" s="174"/>
      <c r="AG345" s="174"/>
      <c r="AH345" s="174">
        <v>4122.74</v>
      </c>
      <c r="AI345" s="174"/>
      <c r="AJ345" s="174">
        <v>4122.74</v>
      </c>
      <c r="AK345" s="174"/>
      <c r="AL345" s="174">
        <v>1271213.58</v>
      </c>
      <c r="AM345" s="174"/>
      <c r="AN345" s="174"/>
      <c r="AO345" s="174"/>
      <c r="AP345" s="174"/>
      <c r="AQ345" s="174"/>
      <c r="AR345" s="174"/>
      <c r="AS345" s="174">
        <v>2913232.16</v>
      </c>
      <c r="AT345" s="174"/>
      <c r="AU345" s="174"/>
      <c r="AV345" s="174"/>
      <c r="AW345" s="174"/>
      <c r="AX345" s="174"/>
      <c r="AY345" s="174"/>
      <c r="AZ345" s="174"/>
      <c r="BA345" s="174"/>
      <c r="BB345" s="174">
        <v>653243.09</v>
      </c>
      <c r="BC345" s="174"/>
      <c r="BD345" s="174">
        <v>229604.93</v>
      </c>
      <c r="BE345" s="174">
        <v>201264.73</v>
      </c>
      <c r="BF345" s="174"/>
      <c r="BG345" s="174"/>
      <c r="BH345" s="174"/>
      <c r="BI345" s="174"/>
      <c r="BJ345" s="174">
        <v>23468.1</v>
      </c>
      <c r="BK345" s="174"/>
      <c r="BL345" s="174">
        <v>13150.02</v>
      </c>
      <c r="BM345" s="174">
        <v>794549.89</v>
      </c>
      <c r="BN345" s="174"/>
      <c r="BO345" s="174"/>
      <c r="BP345" s="174"/>
      <c r="BQ345" s="174"/>
      <c r="BR345" s="174"/>
      <c r="BS345" s="176">
        <v>5852131.0800000001</v>
      </c>
      <c r="BT345" s="176"/>
      <c r="BU345" s="176"/>
      <c r="BV345" s="176">
        <v>552977.4</v>
      </c>
      <c r="BW345" s="176"/>
      <c r="BX345" s="176">
        <v>3250.02</v>
      </c>
      <c r="BY345" s="176"/>
      <c r="BZ345" s="176"/>
      <c r="CA345" s="176"/>
      <c r="CB345" s="176"/>
      <c r="CC345" s="174"/>
      <c r="CD345" s="176"/>
      <c r="CE345" s="176"/>
      <c r="CF345" s="176"/>
      <c r="CG345" s="176"/>
      <c r="CH345" s="176"/>
      <c r="CI345" s="176"/>
      <c r="CJ345" s="176"/>
      <c r="CK345" s="176"/>
      <c r="CL345" s="176"/>
      <c r="CM345" s="176"/>
    </row>
    <row r="346" spans="1:91" ht="24.6">
      <c r="A346" s="111">
        <v>38</v>
      </c>
      <c r="B346" s="191" t="s">
        <v>1052</v>
      </c>
      <c r="C346" s="114" t="s">
        <v>1272</v>
      </c>
      <c r="D346" s="174">
        <v>478077.75</v>
      </c>
      <c r="E346" s="174"/>
      <c r="F346" s="174"/>
      <c r="G346" s="174"/>
      <c r="H346" s="174">
        <v>211053.7</v>
      </c>
      <c r="I346" s="174"/>
      <c r="J346" s="174"/>
      <c r="K346" s="174"/>
      <c r="L346" s="174">
        <v>139039.5</v>
      </c>
      <c r="M346" s="174"/>
      <c r="N346" s="174">
        <v>498257.18</v>
      </c>
      <c r="O346" s="174"/>
      <c r="P346" s="174">
        <v>1136008.28</v>
      </c>
      <c r="Q346" s="174">
        <v>249800</v>
      </c>
      <c r="R346" s="174">
        <v>249799.99</v>
      </c>
      <c r="S346" s="174"/>
      <c r="T346" s="174">
        <v>249799.98</v>
      </c>
      <c r="U346" s="174">
        <v>249799.98</v>
      </c>
      <c r="V346" s="174"/>
      <c r="W346" s="174"/>
      <c r="X346" s="174">
        <v>691759.57</v>
      </c>
      <c r="Y346" s="174">
        <v>249115.62</v>
      </c>
      <c r="Z346" s="174"/>
      <c r="AA346" s="174"/>
      <c r="AB346" s="174"/>
      <c r="AC346" s="174"/>
      <c r="AD346" s="174"/>
      <c r="AE346" s="174"/>
      <c r="AF346" s="174">
        <v>151933.16</v>
      </c>
      <c r="AG346" s="174"/>
      <c r="AH346" s="174"/>
      <c r="AI346" s="174">
        <v>484005.34</v>
      </c>
      <c r="AJ346" s="174">
        <v>37639.06</v>
      </c>
      <c r="AK346" s="174"/>
      <c r="AL346" s="174">
        <v>1528930.54</v>
      </c>
      <c r="AM346" s="174"/>
      <c r="AN346" s="174">
        <v>492900</v>
      </c>
      <c r="AO346" s="174"/>
      <c r="AP346" s="174"/>
      <c r="AQ346" s="174"/>
      <c r="AR346" s="174"/>
      <c r="AS346" s="174">
        <v>752043.36</v>
      </c>
      <c r="AT346" s="174"/>
      <c r="AU346" s="174"/>
      <c r="AV346" s="174"/>
      <c r="AW346" s="174">
        <v>249500</v>
      </c>
      <c r="AX346" s="174"/>
      <c r="AY346" s="174"/>
      <c r="AZ346" s="174"/>
      <c r="BA346" s="174">
        <v>249499.98</v>
      </c>
      <c r="BB346" s="174">
        <v>1469085.83</v>
      </c>
      <c r="BC346" s="174"/>
      <c r="BD346" s="174"/>
      <c r="BE346" s="174"/>
      <c r="BF346" s="174">
        <v>249799.92</v>
      </c>
      <c r="BG346" s="174">
        <v>249799.98</v>
      </c>
      <c r="BH346" s="174"/>
      <c r="BI346" s="174"/>
      <c r="BJ346" s="174"/>
      <c r="BK346" s="174"/>
      <c r="BL346" s="174">
        <v>242500.02</v>
      </c>
      <c r="BM346" s="174">
        <v>595813.18000000005</v>
      </c>
      <c r="BN346" s="174">
        <v>249499.98</v>
      </c>
      <c r="BO346" s="174">
        <v>249499.98</v>
      </c>
      <c r="BP346" s="174">
        <v>136050</v>
      </c>
      <c r="BQ346" s="174">
        <v>249499.98</v>
      </c>
      <c r="BR346" s="174"/>
      <c r="BS346" s="174">
        <v>1902337.15</v>
      </c>
      <c r="BT346" s="174">
        <v>69999</v>
      </c>
      <c r="BU346" s="176"/>
      <c r="BV346" s="176">
        <v>1087304.79</v>
      </c>
      <c r="BW346" s="174"/>
      <c r="BX346" s="176">
        <v>249600</v>
      </c>
      <c r="BY346" s="174"/>
      <c r="BZ346" s="176">
        <v>323133.34000000003</v>
      </c>
      <c r="CA346" s="176">
        <v>249600</v>
      </c>
      <c r="CB346" s="176"/>
      <c r="CC346" s="174"/>
      <c r="CD346" s="176"/>
      <c r="CE346" s="176"/>
      <c r="CF346" s="174">
        <v>233271</v>
      </c>
      <c r="CG346" s="174">
        <v>99200.03</v>
      </c>
      <c r="CH346" s="174"/>
      <c r="CI346" s="176"/>
      <c r="CJ346" s="176"/>
      <c r="CK346" s="174">
        <v>66650.009999999995</v>
      </c>
      <c r="CL346" s="176"/>
      <c r="CM346" s="174"/>
    </row>
    <row r="347" spans="1:91" ht="24.6">
      <c r="A347" s="111">
        <v>38</v>
      </c>
      <c r="B347" s="191" t="s">
        <v>1053</v>
      </c>
      <c r="C347" s="114" t="s">
        <v>1273</v>
      </c>
      <c r="D347" s="174">
        <v>33351.57</v>
      </c>
      <c r="E347" s="174">
        <v>84720.67</v>
      </c>
      <c r="F347" s="174"/>
      <c r="G347" s="174"/>
      <c r="H347" s="174"/>
      <c r="I347" s="174"/>
      <c r="J347" s="174"/>
      <c r="K347" s="174"/>
      <c r="L347" s="174"/>
      <c r="M347" s="174"/>
      <c r="N347" s="174">
        <v>589650.52</v>
      </c>
      <c r="O347" s="174"/>
      <c r="P347" s="174">
        <v>549585.4</v>
      </c>
      <c r="Q347" s="174"/>
      <c r="R347" s="174"/>
      <c r="S347" s="174"/>
      <c r="T347" s="174"/>
      <c r="U347" s="174">
        <v>146132.28</v>
      </c>
      <c r="V347" s="174"/>
      <c r="W347" s="174"/>
      <c r="X347" s="174">
        <v>1526265.01</v>
      </c>
      <c r="Y347" s="174"/>
      <c r="Z347" s="174">
        <v>17956.830000000002</v>
      </c>
      <c r="AA347" s="174">
        <v>10749.68</v>
      </c>
      <c r="AB347" s="174">
        <v>37471.480000000003</v>
      </c>
      <c r="AC347" s="174">
        <v>11271.3</v>
      </c>
      <c r="AD347" s="174"/>
      <c r="AE347" s="174"/>
      <c r="AF347" s="174">
        <v>22310.81</v>
      </c>
      <c r="AG347" s="174"/>
      <c r="AH347" s="174">
        <v>22337.67</v>
      </c>
      <c r="AI347" s="174"/>
      <c r="AJ347" s="174"/>
      <c r="AK347" s="174"/>
      <c r="AL347" s="174">
        <v>812125.63</v>
      </c>
      <c r="AM347" s="174"/>
      <c r="AN347" s="174"/>
      <c r="AO347" s="174"/>
      <c r="AP347" s="174">
        <v>24733.32</v>
      </c>
      <c r="AQ347" s="174"/>
      <c r="AR347" s="174"/>
      <c r="AS347" s="174">
        <v>173440.48</v>
      </c>
      <c r="AT347" s="174"/>
      <c r="AU347" s="174"/>
      <c r="AV347" s="174"/>
      <c r="AW347" s="174"/>
      <c r="AX347" s="174"/>
      <c r="AY347" s="174"/>
      <c r="AZ347" s="174"/>
      <c r="BA347" s="174"/>
      <c r="BB347" s="174">
        <v>1211156.6399999999</v>
      </c>
      <c r="BC347" s="174">
        <v>54666.66</v>
      </c>
      <c r="BD347" s="174">
        <v>40863.54</v>
      </c>
      <c r="BE347" s="174">
        <v>35134.839999999997</v>
      </c>
      <c r="BF347" s="174"/>
      <c r="BG347" s="174"/>
      <c r="BH347" s="174"/>
      <c r="BI347" s="174"/>
      <c r="BJ347" s="174"/>
      <c r="BK347" s="174"/>
      <c r="BL347" s="174"/>
      <c r="BM347" s="174">
        <v>183269.14</v>
      </c>
      <c r="BN347" s="174">
        <v>44236.74</v>
      </c>
      <c r="BO347" s="174"/>
      <c r="BP347" s="174"/>
      <c r="BQ347" s="174">
        <v>47166.66</v>
      </c>
      <c r="BR347" s="174"/>
      <c r="BS347" s="174">
        <v>2052726.95</v>
      </c>
      <c r="BT347" s="174"/>
      <c r="BU347" s="176"/>
      <c r="BV347" s="176">
        <v>228110.27</v>
      </c>
      <c r="BW347" s="174"/>
      <c r="BX347" s="174">
        <v>53514</v>
      </c>
      <c r="BY347" s="174"/>
      <c r="BZ347" s="174">
        <v>161633.34</v>
      </c>
      <c r="CA347" s="174"/>
      <c r="CB347" s="174">
        <v>50949.84</v>
      </c>
      <c r="CC347" s="174"/>
      <c r="CD347" s="174">
        <v>105816.66</v>
      </c>
      <c r="CE347" s="174"/>
      <c r="CF347" s="174">
        <v>35500.019999999997</v>
      </c>
      <c r="CG347" s="174"/>
      <c r="CH347" s="174"/>
      <c r="CI347" s="174"/>
      <c r="CJ347" s="174"/>
      <c r="CK347" s="174"/>
      <c r="CL347" s="174"/>
      <c r="CM347" s="176"/>
    </row>
    <row r="348" spans="1:91" ht="24.6">
      <c r="A348" s="111">
        <v>38</v>
      </c>
      <c r="B348" s="191" t="s">
        <v>1054</v>
      </c>
      <c r="C348" s="114" t="s">
        <v>1274</v>
      </c>
      <c r="D348" s="174">
        <v>78412.72</v>
      </c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4">
        <v>151480.15</v>
      </c>
      <c r="Q348" s="174"/>
      <c r="R348" s="174"/>
      <c r="S348" s="174"/>
      <c r="T348" s="174"/>
      <c r="U348" s="174"/>
      <c r="V348" s="174"/>
      <c r="W348" s="174"/>
      <c r="X348" s="174">
        <v>87018.08</v>
      </c>
      <c r="Y348" s="174"/>
      <c r="Z348" s="174"/>
      <c r="AA348" s="174"/>
      <c r="AB348" s="174"/>
      <c r="AC348" s="174"/>
      <c r="AD348" s="174"/>
      <c r="AE348" s="174"/>
      <c r="AF348" s="174"/>
      <c r="AG348" s="174"/>
      <c r="AH348" s="174"/>
      <c r="AI348" s="174"/>
      <c r="AJ348" s="174"/>
      <c r="AK348" s="174"/>
      <c r="AL348" s="174">
        <v>197004.14</v>
      </c>
      <c r="AM348" s="174"/>
      <c r="AN348" s="174"/>
      <c r="AO348" s="174"/>
      <c r="AP348" s="174"/>
      <c r="AQ348" s="174"/>
      <c r="AR348" s="174"/>
      <c r="AS348" s="174">
        <v>283134.33</v>
      </c>
      <c r="AT348" s="174"/>
      <c r="AU348" s="174"/>
      <c r="AV348" s="174"/>
      <c r="AW348" s="174"/>
      <c r="AX348" s="174"/>
      <c r="AY348" s="174"/>
      <c r="AZ348" s="174"/>
      <c r="BA348" s="174"/>
      <c r="BB348" s="174">
        <v>241534.73</v>
      </c>
      <c r="BC348" s="174"/>
      <c r="BD348" s="174"/>
      <c r="BE348" s="174"/>
      <c r="BF348" s="174"/>
      <c r="BG348" s="174"/>
      <c r="BH348" s="174"/>
      <c r="BI348" s="174"/>
      <c r="BJ348" s="174"/>
      <c r="BK348" s="174"/>
      <c r="BL348" s="174"/>
      <c r="BM348" s="174">
        <v>288280.01</v>
      </c>
      <c r="BN348" s="174"/>
      <c r="BO348" s="174"/>
      <c r="BP348" s="174"/>
      <c r="BQ348" s="174"/>
      <c r="BR348" s="174"/>
      <c r="BS348" s="176">
        <v>732340.46</v>
      </c>
      <c r="BT348" s="176"/>
      <c r="BU348" s="176"/>
      <c r="BV348" s="176">
        <v>319692.3</v>
      </c>
      <c r="BW348" s="176"/>
      <c r="BX348" s="176"/>
      <c r="BY348" s="176"/>
      <c r="BZ348" s="176"/>
      <c r="CA348" s="176"/>
      <c r="CB348" s="176"/>
      <c r="CC348" s="176"/>
      <c r="CD348" s="176"/>
      <c r="CE348" s="176"/>
      <c r="CF348" s="176"/>
      <c r="CG348" s="176"/>
      <c r="CH348" s="176"/>
      <c r="CI348" s="176"/>
      <c r="CJ348" s="176"/>
      <c r="CK348" s="176"/>
      <c r="CL348" s="176"/>
      <c r="CM348" s="176"/>
    </row>
    <row r="349" spans="1:91" ht="24.6">
      <c r="A349" s="111">
        <v>38</v>
      </c>
      <c r="B349" s="191" t="s">
        <v>1055</v>
      </c>
      <c r="C349" s="114" t="s">
        <v>1275</v>
      </c>
      <c r="D349" s="174">
        <v>78944.81</v>
      </c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4">
        <v>90363.13</v>
      </c>
      <c r="Q349" s="174"/>
      <c r="R349" s="174"/>
      <c r="S349" s="174"/>
      <c r="T349" s="174"/>
      <c r="U349" s="174"/>
      <c r="V349" s="174"/>
      <c r="W349" s="174"/>
      <c r="X349" s="174">
        <v>1564961.77</v>
      </c>
      <c r="Y349" s="174"/>
      <c r="Z349" s="174"/>
      <c r="AA349" s="174"/>
      <c r="AB349" s="174"/>
      <c r="AC349" s="174"/>
      <c r="AD349" s="174"/>
      <c r="AE349" s="174"/>
      <c r="AF349" s="174"/>
      <c r="AG349" s="174"/>
      <c r="AH349" s="174"/>
      <c r="AI349" s="174"/>
      <c r="AJ349" s="174"/>
      <c r="AK349" s="174"/>
      <c r="AL349" s="174">
        <v>119799.42</v>
      </c>
      <c r="AM349" s="174"/>
      <c r="AN349" s="174"/>
      <c r="AO349" s="174"/>
      <c r="AP349" s="174"/>
      <c r="AQ349" s="174"/>
      <c r="AR349" s="174"/>
      <c r="AS349" s="174">
        <v>2333.34</v>
      </c>
      <c r="AT349" s="174"/>
      <c r="AU349" s="174"/>
      <c r="AV349" s="174"/>
      <c r="AW349" s="174"/>
      <c r="AX349" s="174"/>
      <c r="AY349" s="174"/>
      <c r="AZ349" s="174"/>
      <c r="BA349" s="174"/>
      <c r="BB349" s="174">
        <v>60007.72</v>
      </c>
      <c r="BC349" s="174"/>
      <c r="BD349" s="174"/>
      <c r="BE349" s="174"/>
      <c r="BF349" s="174"/>
      <c r="BG349" s="174"/>
      <c r="BH349" s="174"/>
      <c r="BI349" s="174"/>
      <c r="BJ349" s="174"/>
      <c r="BK349" s="174"/>
      <c r="BL349" s="174"/>
      <c r="BM349" s="174">
        <v>35551.339999999997</v>
      </c>
      <c r="BN349" s="174"/>
      <c r="BO349" s="174"/>
      <c r="BP349" s="174"/>
      <c r="BQ349" s="174"/>
      <c r="BR349" s="174"/>
      <c r="BS349" s="176">
        <v>48609.99</v>
      </c>
      <c r="BT349" s="176"/>
      <c r="BU349" s="176"/>
      <c r="BV349" s="176">
        <v>5484.02</v>
      </c>
      <c r="BW349" s="176"/>
      <c r="BX349" s="176"/>
      <c r="BY349" s="176"/>
      <c r="BZ349" s="176"/>
      <c r="CA349" s="176"/>
      <c r="CB349" s="176"/>
      <c r="CC349" s="176"/>
      <c r="CD349" s="176"/>
      <c r="CE349" s="176"/>
      <c r="CF349" s="176"/>
      <c r="CG349" s="176"/>
      <c r="CH349" s="176"/>
      <c r="CI349" s="176"/>
      <c r="CJ349" s="176"/>
      <c r="CK349" s="176"/>
      <c r="CL349" s="176"/>
      <c r="CM349" s="176"/>
    </row>
    <row r="350" spans="1:91" ht="24.6">
      <c r="A350" s="111">
        <v>38</v>
      </c>
      <c r="B350" s="191" t="s">
        <v>1056</v>
      </c>
      <c r="C350" s="114" t="s">
        <v>1276</v>
      </c>
      <c r="D350" s="174">
        <v>7140.38</v>
      </c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  <c r="O350" s="174"/>
      <c r="P350" s="174"/>
      <c r="Q350" s="174"/>
      <c r="R350" s="174"/>
      <c r="S350" s="174"/>
      <c r="T350" s="174"/>
      <c r="U350" s="174"/>
      <c r="V350" s="174"/>
      <c r="W350" s="174"/>
      <c r="X350" s="174"/>
      <c r="Y350" s="174"/>
      <c r="Z350" s="174"/>
      <c r="AA350" s="174"/>
      <c r="AB350" s="174"/>
      <c r="AC350" s="174"/>
      <c r="AD350" s="174"/>
      <c r="AE350" s="174"/>
      <c r="AF350" s="174"/>
      <c r="AG350" s="174"/>
      <c r="AH350" s="174"/>
      <c r="AI350" s="174"/>
      <c r="AJ350" s="174"/>
      <c r="AK350" s="174"/>
      <c r="AL350" s="174"/>
      <c r="AM350" s="174"/>
      <c r="AN350" s="174"/>
      <c r="AO350" s="174"/>
      <c r="AP350" s="174"/>
      <c r="AQ350" s="174"/>
      <c r="AR350" s="174"/>
      <c r="AS350" s="174"/>
      <c r="AT350" s="174"/>
      <c r="AU350" s="174"/>
      <c r="AV350" s="174"/>
      <c r="AW350" s="174"/>
      <c r="AX350" s="174"/>
      <c r="AY350" s="174"/>
      <c r="AZ350" s="174"/>
      <c r="BA350" s="174"/>
      <c r="BB350" s="174"/>
      <c r="BC350" s="174"/>
      <c r="BD350" s="174">
        <v>37499.94</v>
      </c>
      <c r="BE350" s="174"/>
      <c r="BF350" s="174"/>
      <c r="BG350" s="174"/>
      <c r="BH350" s="174"/>
      <c r="BI350" s="174">
        <v>1926</v>
      </c>
      <c r="BJ350" s="174"/>
      <c r="BK350" s="174"/>
      <c r="BL350" s="174"/>
      <c r="BM350" s="174"/>
      <c r="BN350" s="174"/>
      <c r="BO350" s="174"/>
      <c r="BP350" s="174"/>
      <c r="BQ350" s="174"/>
      <c r="BR350" s="174"/>
      <c r="BS350" s="176"/>
      <c r="BT350" s="176"/>
      <c r="BU350" s="176"/>
      <c r="BV350" s="176"/>
      <c r="BW350" s="176"/>
      <c r="BX350" s="176"/>
      <c r="BY350" s="176"/>
      <c r="BZ350" s="176"/>
      <c r="CA350" s="176"/>
      <c r="CB350" s="176"/>
      <c r="CC350" s="176"/>
      <c r="CD350" s="176"/>
      <c r="CE350" s="176"/>
      <c r="CF350" s="176"/>
      <c r="CG350" s="176"/>
      <c r="CH350" s="176"/>
      <c r="CI350" s="176"/>
      <c r="CJ350" s="176"/>
      <c r="CK350" s="176"/>
      <c r="CL350" s="176"/>
      <c r="CM350" s="176"/>
    </row>
    <row r="351" spans="1:91" ht="24.6">
      <c r="A351" s="111">
        <v>38</v>
      </c>
      <c r="B351" s="191" t="s">
        <v>1057</v>
      </c>
      <c r="C351" s="114" t="s">
        <v>1277</v>
      </c>
      <c r="D351" s="174">
        <v>2373.13</v>
      </c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4"/>
      <c r="AA351" s="174"/>
      <c r="AB351" s="174"/>
      <c r="AC351" s="174"/>
      <c r="AD351" s="174"/>
      <c r="AE351" s="174"/>
      <c r="AF351" s="174"/>
      <c r="AG351" s="174"/>
      <c r="AH351" s="174"/>
      <c r="AI351" s="174"/>
      <c r="AJ351" s="174"/>
      <c r="AK351" s="174"/>
      <c r="AL351" s="174"/>
      <c r="AM351" s="174"/>
      <c r="AN351" s="174"/>
      <c r="AO351" s="174"/>
      <c r="AP351" s="174"/>
      <c r="AQ351" s="174"/>
      <c r="AR351" s="174"/>
      <c r="AS351" s="174"/>
      <c r="AT351" s="174"/>
      <c r="AU351" s="174"/>
      <c r="AV351" s="174"/>
      <c r="AW351" s="174"/>
      <c r="AX351" s="174"/>
      <c r="AY351" s="174"/>
      <c r="AZ351" s="174"/>
      <c r="BA351" s="174"/>
      <c r="BB351" s="174"/>
      <c r="BC351" s="174"/>
      <c r="BD351" s="174"/>
      <c r="BE351" s="174"/>
      <c r="BF351" s="174"/>
      <c r="BG351" s="174"/>
      <c r="BH351" s="174"/>
      <c r="BI351" s="174"/>
      <c r="BJ351" s="174"/>
      <c r="BK351" s="174"/>
      <c r="BL351" s="174"/>
      <c r="BM351" s="174">
        <v>3440.55</v>
      </c>
      <c r="BN351" s="174"/>
      <c r="BO351" s="174"/>
      <c r="BP351" s="174"/>
      <c r="BQ351" s="174"/>
      <c r="BR351" s="174"/>
      <c r="BS351" s="176">
        <v>36445.82</v>
      </c>
      <c r="BT351" s="174"/>
      <c r="BU351" s="176"/>
      <c r="BV351" s="174"/>
      <c r="BW351" s="176"/>
      <c r="BX351" s="176"/>
      <c r="BY351" s="174"/>
      <c r="BZ351" s="176"/>
      <c r="CA351" s="176"/>
      <c r="CB351" s="176"/>
      <c r="CC351" s="176"/>
      <c r="CD351" s="176"/>
      <c r="CE351" s="176"/>
      <c r="CF351" s="176"/>
      <c r="CG351" s="176"/>
      <c r="CH351" s="174"/>
      <c r="CI351" s="174"/>
      <c r="CJ351" s="176"/>
      <c r="CK351" s="176"/>
      <c r="CL351" s="176"/>
      <c r="CM351" s="174"/>
    </row>
    <row r="352" spans="1:91" ht="24.6">
      <c r="A352" s="111">
        <v>38</v>
      </c>
      <c r="B352" s="191" t="s">
        <v>1058</v>
      </c>
      <c r="C352" s="114" t="s">
        <v>1278</v>
      </c>
      <c r="D352" s="174">
        <v>17599917.640000001</v>
      </c>
      <c r="E352" s="174">
        <v>1347780.89</v>
      </c>
      <c r="F352" s="174">
        <v>311763.53000000003</v>
      </c>
      <c r="G352" s="174">
        <v>3505732.85</v>
      </c>
      <c r="H352" s="174">
        <v>302848.33</v>
      </c>
      <c r="I352" s="174"/>
      <c r="J352" s="174">
        <v>369419.33</v>
      </c>
      <c r="K352" s="174">
        <v>1585432.46</v>
      </c>
      <c r="L352" s="174">
        <v>1117198.7</v>
      </c>
      <c r="M352" s="174">
        <v>324649.23</v>
      </c>
      <c r="N352" s="174">
        <v>9743422.3000000007</v>
      </c>
      <c r="O352" s="174">
        <v>897043.96</v>
      </c>
      <c r="P352" s="174">
        <v>19479354.690000001</v>
      </c>
      <c r="Q352" s="174">
        <v>1008514.99</v>
      </c>
      <c r="R352" s="174">
        <v>966162.48</v>
      </c>
      <c r="S352" s="174">
        <v>249799.98</v>
      </c>
      <c r="T352" s="174">
        <v>1585113.89</v>
      </c>
      <c r="U352" s="174">
        <v>672323.82</v>
      </c>
      <c r="V352" s="174"/>
      <c r="W352" s="174">
        <v>578258.31999999995</v>
      </c>
      <c r="X352" s="174">
        <v>37875123.170000002</v>
      </c>
      <c r="Y352" s="174">
        <v>972683.3</v>
      </c>
      <c r="Z352" s="174">
        <v>2599192.08</v>
      </c>
      <c r="AA352" s="174">
        <v>470091.84</v>
      </c>
      <c r="AB352" s="174">
        <v>643602.80000000005</v>
      </c>
      <c r="AC352" s="174">
        <v>487174.06</v>
      </c>
      <c r="AD352" s="174">
        <v>1095243.17</v>
      </c>
      <c r="AE352" s="174">
        <v>3167194.71</v>
      </c>
      <c r="AF352" s="174">
        <v>395940.43</v>
      </c>
      <c r="AG352" s="174">
        <v>1040950.03</v>
      </c>
      <c r="AH352" s="174">
        <v>529295.99</v>
      </c>
      <c r="AI352" s="174">
        <v>1464147.24</v>
      </c>
      <c r="AJ352" s="174">
        <v>290163.23</v>
      </c>
      <c r="AK352" s="174">
        <v>261250.51</v>
      </c>
      <c r="AL352" s="174">
        <v>61470208.539999999</v>
      </c>
      <c r="AM352" s="174">
        <v>633944.67000000004</v>
      </c>
      <c r="AN352" s="174">
        <v>164925</v>
      </c>
      <c r="AO352" s="174">
        <v>1683924.42</v>
      </c>
      <c r="AP352" s="174">
        <v>2580142.6</v>
      </c>
      <c r="AQ352" s="174">
        <v>808200.18</v>
      </c>
      <c r="AR352" s="174">
        <v>1092416.1000000001</v>
      </c>
      <c r="AS352" s="174">
        <v>17784281.550000001</v>
      </c>
      <c r="AT352" s="174">
        <v>497943.03999999998</v>
      </c>
      <c r="AU352" s="174">
        <v>294587.34000000003</v>
      </c>
      <c r="AV352" s="174">
        <v>1832146.06</v>
      </c>
      <c r="AW352" s="174">
        <v>716721.98</v>
      </c>
      <c r="AX352" s="174">
        <v>630610.49</v>
      </c>
      <c r="AY352" s="174">
        <v>1203906.17</v>
      </c>
      <c r="AZ352" s="174">
        <v>1014976.14</v>
      </c>
      <c r="BA352" s="174">
        <v>673444.98</v>
      </c>
      <c r="BB352" s="174">
        <v>19924638.370000001</v>
      </c>
      <c r="BC352" s="174">
        <v>361775.02</v>
      </c>
      <c r="BD352" s="174">
        <v>14261393.42</v>
      </c>
      <c r="BE352" s="174">
        <v>3040662.87</v>
      </c>
      <c r="BF352" s="174">
        <v>819704.44</v>
      </c>
      <c r="BG352" s="174">
        <v>1163770.05</v>
      </c>
      <c r="BH352" s="174">
        <v>16600174.35</v>
      </c>
      <c r="BI352" s="174">
        <v>261350</v>
      </c>
      <c r="BJ352" s="174">
        <v>552763.55000000005</v>
      </c>
      <c r="BK352" s="174"/>
      <c r="BL352" s="174">
        <v>632278.99</v>
      </c>
      <c r="BM352" s="174">
        <v>19168293.899999999</v>
      </c>
      <c r="BN352" s="174">
        <v>2176938.33</v>
      </c>
      <c r="BO352" s="174">
        <v>1423617.32</v>
      </c>
      <c r="BP352" s="174">
        <v>3573289.98</v>
      </c>
      <c r="BQ352" s="174">
        <v>436685.7</v>
      </c>
      <c r="BR352" s="174"/>
      <c r="BS352" s="174">
        <v>92600703.939999998</v>
      </c>
      <c r="BT352" s="174">
        <v>1137342.8500000001</v>
      </c>
      <c r="BU352" s="174">
        <v>84914.28</v>
      </c>
      <c r="BV352" s="174">
        <v>21846303.190000001</v>
      </c>
      <c r="BW352" s="174">
        <v>477758.3</v>
      </c>
      <c r="BX352" s="174">
        <v>2032414.16</v>
      </c>
      <c r="BY352" s="176">
        <v>1485343</v>
      </c>
      <c r="BZ352" s="176">
        <v>391892.99</v>
      </c>
      <c r="CA352" s="176">
        <v>709785</v>
      </c>
      <c r="CB352" s="174">
        <v>1107723.33</v>
      </c>
      <c r="CC352" s="174">
        <v>716272</v>
      </c>
      <c r="CD352" s="174">
        <v>3668610.32</v>
      </c>
      <c r="CE352" s="174">
        <v>867578.58</v>
      </c>
      <c r="CF352" s="176">
        <v>1383324.81</v>
      </c>
      <c r="CG352" s="174">
        <v>1247656.1100000001</v>
      </c>
      <c r="CH352" s="174">
        <v>803247.3</v>
      </c>
      <c r="CI352" s="176">
        <v>717507.12</v>
      </c>
      <c r="CJ352" s="174">
        <v>46755</v>
      </c>
      <c r="CK352" s="176">
        <v>1335736</v>
      </c>
      <c r="CL352" s="174">
        <v>368736.68</v>
      </c>
      <c r="CM352" s="174">
        <v>230369.34</v>
      </c>
    </row>
    <row r="353" spans="1:91" ht="24.6">
      <c r="A353" s="111">
        <v>38</v>
      </c>
      <c r="B353" s="191" t="s">
        <v>1059</v>
      </c>
      <c r="C353" s="114" t="s">
        <v>1279</v>
      </c>
      <c r="D353" s="174">
        <v>882055.12</v>
      </c>
      <c r="E353" s="174"/>
      <c r="F353" s="174"/>
      <c r="G353" s="174"/>
      <c r="H353" s="174"/>
      <c r="I353" s="174"/>
      <c r="J353" s="174"/>
      <c r="K353" s="174"/>
      <c r="L353" s="174"/>
      <c r="M353" s="174"/>
      <c r="N353" s="174">
        <v>5817.19</v>
      </c>
      <c r="O353" s="174"/>
      <c r="P353" s="174">
        <v>545587.57999999996</v>
      </c>
      <c r="Q353" s="174"/>
      <c r="R353" s="174"/>
      <c r="S353" s="174"/>
      <c r="T353" s="174"/>
      <c r="U353" s="174"/>
      <c r="V353" s="174"/>
      <c r="W353" s="174"/>
      <c r="X353" s="174">
        <v>2131853.1</v>
      </c>
      <c r="Y353" s="174"/>
      <c r="Z353" s="174"/>
      <c r="AA353" s="174"/>
      <c r="AB353" s="174"/>
      <c r="AC353" s="174"/>
      <c r="AD353" s="174"/>
      <c r="AE353" s="174"/>
      <c r="AF353" s="174"/>
      <c r="AG353" s="174"/>
      <c r="AH353" s="174"/>
      <c r="AI353" s="174"/>
      <c r="AJ353" s="174"/>
      <c r="AK353" s="174"/>
      <c r="AL353" s="174">
        <v>1337241.74</v>
      </c>
      <c r="AM353" s="174"/>
      <c r="AN353" s="174"/>
      <c r="AO353" s="174"/>
      <c r="AP353" s="174"/>
      <c r="AQ353" s="174"/>
      <c r="AR353" s="174"/>
      <c r="AS353" s="174">
        <v>1142570.3</v>
      </c>
      <c r="AT353" s="174"/>
      <c r="AU353" s="174"/>
      <c r="AV353" s="174"/>
      <c r="AW353" s="174"/>
      <c r="AX353" s="174"/>
      <c r="AY353" s="174"/>
      <c r="AZ353" s="174"/>
      <c r="BA353" s="174"/>
      <c r="BB353" s="174">
        <v>1773222.01</v>
      </c>
      <c r="BC353" s="174"/>
      <c r="BD353" s="174"/>
      <c r="BE353" s="174">
        <v>73415.929999999993</v>
      </c>
      <c r="BF353" s="174"/>
      <c r="BG353" s="174"/>
      <c r="BH353" s="174"/>
      <c r="BI353" s="174"/>
      <c r="BJ353" s="174"/>
      <c r="BK353" s="174"/>
      <c r="BL353" s="174"/>
      <c r="BM353" s="174">
        <v>2667408.2799999998</v>
      </c>
      <c r="BN353" s="174">
        <v>96583.32</v>
      </c>
      <c r="BO353" s="174">
        <v>99633.36</v>
      </c>
      <c r="BP353" s="174"/>
      <c r="BQ353" s="174">
        <v>35250</v>
      </c>
      <c r="BR353" s="174"/>
      <c r="BS353" s="176">
        <v>10019192.75</v>
      </c>
      <c r="BT353" s="174">
        <v>70750.02</v>
      </c>
      <c r="BU353" s="174"/>
      <c r="BV353" s="174">
        <v>689189.3</v>
      </c>
      <c r="BW353" s="174"/>
      <c r="BX353" s="174"/>
      <c r="BY353" s="174">
        <v>86136.66</v>
      </c>
      <c r="BZ353" s="174"/>
      <c r="CA353" s="174"/>
      <c r="CB353" s="174"/>
      <c r="CC353" s="174"/>
      <c r="CD353" s="174">
        <v>115983.36</v>
      </c>
      <c r="CE353" s="174"/>
      <c r="CF353" s="174">
        <v>72799.98</v>
      </c>
      <c r="CG353" s="174"/>
      <c r="CH353" s="174"/>
      <c r="CI353" s="174"/>
      <c r="CJ353" s="174"/>
      <c r="CK353" s="174">
        <v>25000.02</v>
      </c>
      <c r="CL353" s="174"/>
      <c r="CM353" s="174"/>
    </row>
    <row r="354" spans="1:91" ht="24.6">
      <c r="A354" s="111">
        <v>38</v>
      </c>
      <c r="B354" s="191" t="s">
        <v>1060</v>
      </c>
      <c r="C354" s="114" t="s">
        <v>613</v>
      </c>
      <c r="D354" s="174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4"/>
      <c r="Q354" s="174"/>
      <c r="R354" s="174"/>
      <c r="S354" s="174"/>
      <c r="T354" s="174"/>
      <c r="U354" s="174"/>
      <c r="V354" s="174"/>
      <c r="W354" s="174"/>
      <c r="X354" s="174"/>
      <c r="Y354" s="174"/>
      <c r="Z354" s="174"/>
      <c r="AA354" s="174"/>
      <c r="AB354" s="174"/>
      <c r="AC354" s="174"/>
      <c r="AD354" s="174"/>
      <c r="AE354" s="174"/>
      <c r="AF354" s="174"/>
      <c r="AG354" s="174"/>
      <c r="AH354" s="174"/>
      <c r="AI354" s="174"/>
      <c r="AJ354" s="174"/>
      <c r="AK354" s="174"/>
      <c r="AL354" s="174">
        <v>256651.05</v>
      </c>
      <c r="AM354" s="174"/>
      <c r="AN354" s="174"/>
      <c r="AO354" s="174"/>
      <c r="AP354" s="174"/>
      <c r="AQ354" s="174"/>
      <c r="AR354" s="174"/>
      <c r="AS354" s="174"/>
      <c r="AT354" s="174"/>
      <c r="AU354" s="174"/>
      <c r="AV354" s="174">
        <v>51949.99</v>
      </c>
      <c r="AW354" s="174"/>
      <c r="AX354" s="174"/>
      <c r="AY354" s="174"/>
      <c r="AZ354" s="174"/>
      <c r="BA354" s="174"/>
      <c r="BB354" s="174"/>
      <c r="BC354" s="174"/>
      <c r="BD354" s="174"/>
      <c r="BE354" s="174"/>
      <c r="BF354" s="174"/>
      <c r="BG354" s="174"/>
      <c r="BH354" s="174"/>
      <c r="BI354" s="174"/>
      <c r="BJ354" s="174"/>
      <c r="BK354" s="174"/>
      <c r="BL354" s="174"/>
      <c r="BM354" s="174"/>
      <c r="BN354" s="174"/>
      <c r="BO354" s="174"/>
      <c r="BP354" s="174"/>
      <c r="BQ354" s="174"/>
      <c r="BR354" s="174"/>
      <c r="BS354" s="174">
        <v>1244618.33</v>
      </c>
      <c r="BT354" s="174"/>
      <c r="BU354" s="174"/>
      <c r="BV354" s="174">
        <v>21249.02</v>
      </c>
      <c r="BW354" s="174"/>
      <c r="BX354" s="174"/>
      <c r="BY354" s="174"/>
      <c r="BZ354" s="174"/>
      <c r="CA354" s="174"/>
      <c r="CB354" s="174"/>
      <c r="CC354" s="174"/>
      <c r="CD354" s="174"/>
      <c r="CE354" s="174"/>
      <c r="CF354" s="174"/>
      <c r="CG354" s="174"/>
      <c r="CH354" s="174"/>
      <c r="CI354" s="174"/>
      <c r="CJ354" s="174"/>
      <c r="CK354" s="174"/>
      <c r="CL354" s="174"/>
      <c r="CM354" s="174"/>
    </row>
    <row r="355" spans="1:91" ht="24.6">
      <c r="A355" s="111">
        <v>38</v>
      </c>
      <c r="B355" s="191" t="s">
        <v>1061</v>
      </c>
      <c r="C355" s="114" t="s">
        <v>1280</v>
      </c>
      <c r="D355" s="174">
        <v>350808.62</v>
      </c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4">
        <v>193612.68</v>
      </c>
      <c r="Q355" s="174"/>
      <c r="R355" s="174">
        <v>83333.34</v>
      </c>
      <c r="S355" s="174"/>
      <c r="T355" s="174"/>
      <c r="U355" s="174"/>
      <c r="V355" s="174"/>
      <c r="W355" s="174"/>
      <c r="X355" s="174">
        <v>334817.94</v>
      </c>
      <c r="Y355" s="174"/>
      <c r="Z355" s="174"/>
      <c r="AA355" s="174"/>
      <c r="AB355" s="174">
        <v>79780.820000000007</v>
      </c>
      <c r="AC355" s="174"/>
      <c r="AD355" s="174"/>
      <c r="AE355" s="174"/>
      <c r="AF355" s="174"/>
      <c r="AG355" s="174"/>
      <c r="AH355" s="174"/>
      <c r="AI355" s="174"/>
      <c r="AJ355" s="174">
        <v>10333.98</v>
      </c>
      <c r="AK355" s="174"/>
      <c r="AL355" s="174">
        <v>1412588.73</v>
      </c>
      <c r="AM355" s="174"/>
      <c r="AN355" s="174"/>
      <c r="AO355" s="174"/>
      <c r="AP355" s="174"/>
      <c r="AQ355" s="174"/>
      <c r="AR355" s="174"/>
      <c r="AS355" s="174">
        <v>313841.21999999997</v>
      </c>
      <c r="AT355" s="174"/>
      <c r="AU355" s="174"/>
      <c r="AV355" s="174"/>
      <c r="AW355" s="174"/>
      <c r="AX355" s="174"/>
      <c r="AY355" s="174"/>
      <c r="AZ355" s="174"/>
      <c r="BA355" s="174"/>
      <c r="BB355" s="174">
        <v>88995.15</v>
      </c>
      <c r="BC355" s="174"/>
      <c r="BD355" s="174">
        <v>166850.79999999999</v>
      </c>
      <c r="BE355" s="174"/>
      <c r="BF355" s="174"/>
      <c r="BG355" s="174"/>
      <c r="BH355" s="174"/>
      <c r="BI355" s="174">
        <v>22666.67</v>
      </c>
      <c r="BJ355" s="174"/>
      <c r="BK355" s="174"/>
      <c r="BL355" s="174">
        <v>95866.68</v>
      </c>
      <c r="BM355" s="174">
        <v>272078.45</v>
      </c>
      <c r="BN355" s="174"/>
      <c r="BO355" s="174"/>
      <c r="BP355" s="174"/>
      <c r="BQ355" s="174"/>
      <c r="BR355" s="174"/>
      <c r="BS355" s="174">
        <v>1898534.39</v>
      </c>
      <c r="BT355" s="174"/>
      <c r="BU355" s="174"/>
      <c r="BV355" s="174">
        <v>206633.07</v>
      </c>
      <c r="BW355" s="174"/>
      <c r="BX355" s="174"/>
      <c r="BY355" s="174"/>
      <c r="BZ355" s="174"/>
      <c r="CA355" s="174"/>
      <c r="CB355" s="174"/>
      <c r="CC355" s="174"/>
      <c r="CD355" s="174"/>
      <c r="CE355" s="174"/>
      <c r="CF355" s="174"/>
      <c r="CG355" s="174"/>
      <c r="CH355" s="174"/>
      <c r="CI355" s="174"/>
      <c r="CJ355" s="174"/>
      <c r="CK355" s="174"/>
      <c r="CL355" s="174"/>
      <c r="CM355" s="174"/>
    </row>
    <row r="356" spans="1:91" ht="24.6">
      <c r="A356" s="111">
        <v>38</v>
      </c>
      <c r="B356" s="191" t="s">
        <v>1062</v>
      </c>
      <c r="C356" s="114" t="s">
        <v>614</v>
      </c>
      <c r="D356" s="174">
        <v>3489.77</v>
      </c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  <c r="O356" s="174"/>
      <c r="P356" s="174"/>
      <c r="Q356" s="174"/>
      <c r="R356" s="174"/>
      <c r="S356" s="174"/>
      <c r="T356" s="174"/>
      <c r="U356" s="174"/>
      <c r="V356" s="174"/>
      <c r="W356" s="174"/>
      <c r="X356" s="174"/>
      <c r="Y356" s="174"/>
      <c r="Z356" s="174"/>
      <c r="AA356" s="174"/>
      <c r="AB356" s="174"/>
      <c r="AC356" s="174"/>
      <c r="AD356" s="174"/>
      <c r="AE356" s="174"/>
      <c r="AF356" s="174"/>
      <c r="AG356" s="174"/>
      <c r="AH356" s="174"/>
      <c r="AI356" s="174"/>
      <c r="AJ356" s="174"/>
      <c r="AK356" s="174"/>
      <c r="AL356" s="174">
        <v>31251.46</v>
      </c>
      <c r="AM356" s="174"/>
      <c r="AN356" s="174"/>
      <c r="AO356" s="174"/>
      <c r="AP356" s="174"/>
      <c r="AQ356" s="174"/>
      <c r="AR356" s="174"/>
      <c r="AS356" s="174">
        <v>7600.02</v>
      </c>
      <c r="AT356" s="174"/>
      <c r="AU356" s="174"/>
      <c r="AV356" s="174"/>
      <c r="AW356" s="174"/>
      <c r="AX356" s="174"/>
      <c r="AY356" s="174"/>
      <c r="AZ356" s="174"/>
      <c r="BA356" s="174"/>
      <c r="BB356" s="174"/>
      <c r="BC356" s="174"/>
      <c r="BD356" s="174"/>
      <c r="BE356" s="174"/>
      <c r="BF356" s="174"/>
      <c r="BG356" s="174"/>
      <c r="BH356" s="174"/>
      <c r="BI356" s="174">
        <v>28000.01</v>
      </c>
      <c r="BJ356" s="174"/>
      <c r="BK356" s="174"/>
      <c r="BL356" s="174"/>
      <c r="BM356" s="174"/>
      <c r="BN356" s="174"/>
      <c r="BO356" s="174"/>
      <c r="BP356" s="174"/>
      <c r="BQ356" s="174"/>
      <c r="BR356" s="174"/>
      <c r="BS356" s="176">
        <v>17083.34</v>
      </c>
      <c r="BT356" s="174"/>
      <c r="BU356" s="174"/>
      <c r="BV356" s="174">
        <v>11274.34</v>
      </c>
      <c r="BW356" s="174"/>
      <c r="BX356" s="174"/>
      <c r="BY356" s="176"/>
      <c r="BZ356" s="174"/>
      <c r="CA356" s="174"/>
      <c r="CB356" s="174"/>
      <c r="CC356" s="174"/>
      <c r="CD356" s="174"/>
      <c r="CE356" s="176"/>
      <c r="CF356" s="174"/>
      <c r="CG356" s="174"/>
      <c r="CH356" s="174"/>
      <c r="CI356" s="174"/>
      <c r="CJ356" s="174"/>
      <c r="CK356" s="174"/>
      <c r="CL356" s="174"/>
      <c r="CM356" s="174"/>
    </row>
    <row r="357" spans="1:91" ht="24.6">
      <c r="A357" s="111">
        <v>38</v>
      </c>
      <c r="B357" s="191" t="s">
        <v>1063</v>
      </c>
      <c r="C357" s="114" t="s">
        <v>615</v>
      </c>
      <c r="D357" s="174"/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  <c r="O357" s="174"/>
      <c r="P357" s="174"/>
      <c r="Q357" s="174"/>
      <c r="R357" s="174"/>
      <c r="S357" s="174"/>
      <c r="T357" s="174"/>
      <c r="U357" s="174"/>
      <c r="V357" s="174"/>
      <c r="W357" s="174"/>
      <c r="X357" s="174"/>
      <c r="Y357" s="174"/>
      <c r="Z357" s="174"/>
      <c r="AA357" s="174"/>
      <c r="AB357" s="174"/>
      <c r="AC357" s="174"/>
      <c r="AD357" s="174"/>
      <c r="AE357" s="174"/>
      <c r="AF357" s="174"/>
      <c r="AG357" s="174"/>
      <c r="AH357" s="174"/>
      <c r="AI357" s="174"/>
      <c r="AJ357" s="174"/>
      <c r="AK357" s="174"/>
      <c r="AL357" s="174"/>
      <c r="AM357" s="174"/>
      <c r="AN357" s="174"/>
      <c r="AO357" s="174"/>
      <c r="AP357" s="174"/>
      <c r="AQ357" s="174"/>
      <c r="AR357" s="174"/>
      <c r="AS357" s="174"/>
      <c r="AT357" s="174"/>
      <c r="AU357" s="174"/>
      <c r="AV357" s="174"/>
      <c r="AW357" s="174"/>
      <c r="AX357" s="174"/>
      <c r="AY357" s="174"/>
      <c r="AZ357" s="174"/>
      <c r="BA357" s="174"/>
      <c r="BB357" s="174"/>
      <c r="BC357" s="174"/>
      <c r="BD357" s="174"/>
      <c r="BE357" s="174"/>
      <c r="BF357" s="174"/>
      <c r="BG357" s="174"/>
      <c r="BH357" s="174"/>
      <c r="BI357" s="174"/>
      <c r="BJ357" s="174"/>
      <c r="BK357" s="174"/>
      <c r="BL357" s="174"/>
      <c r="BM357" s="174"/>
      <c r="BN357" s="174"/>
      <c r="BO357" s="174"/>
      <c r="BP357" s="174"/>
      <c r="BQ357" s="174"/>
      <c r="BR357" s="174"/>
      <c r="BS357" s="174"/>
      <c r="BT357" s="174"/>
      <c r="BU357" s="174"/>
      <c r="BV357" s="174"/>
      <c r="BW357" s="174"/>
      <c r="BX357" s="174"/>
      <c r="BY357" s="174"/>
      <c r="BZ357" s="174"/>
      <c r="CA357" s="174"/>
      <c r="CB357" s="174"/>
      <c r="CC357" s="174"/>
      <c r="CD357" s="174"/>
      <c r="CE357" s="174"/>
      <c r="CF357" s="174"/>
      <c r="CG357" s="174"/>
      <c r="CH357" s="174"/>
      <c r="CI357" s="174"/>
      <c r="CJ357" s="174"/>
      <c r="CK357" s="174"/>
      <c r="CL357" s="174"/>
      <c r="CM357" s="174"/>
    </row>
    <row r="358" spans="1:91" ht="24.6">
      <c r="A358" s="111">
        <v>38</v>
      </c>
      <c r="B358" s="191" t="s">
        <v>1064</v>
      </c>
      <c r="C358" s="114" t="s">
        <v>616</v>
      </c>
      <c r="D358" s="174"/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  <c r="O358" s="174"/>
      <c r="P358" s="174"/>
      <c r="Q358" s="174"/>
      <c r="R358" s="174"/>
      <c r="S358" s="174"/>
      <c r="T358" s="174"/>
      <c r="U358" s="174"/>
      <c r="V358" s="174"/>
      <c r="W358" s="174"/>
      <c r="X358" s="174"/>
      <c r="Y358" s="174"/>
      <c r="Z358" s="174"/>
      <c r="AA358" s="174"/>
      <c r="AB358" s="174"/>
      <c r="AC358" s="174"/>
      <c r="AD358" s="174"/>
      <c r="AE358" s="174"/>
      <c r="AF358" s="174"/>
      <c r="AG358" s="174"/>
      <c r="AH358" s="174"/>
      <c r="AI358" s="174"/>
      <c r="AJ358" s="174"/>
      <c r="AK358" s="174"/>
      <c r="AL358" s="174"/>
      <c r="AM358" s="174"/>
      <c r="AN358" s="174"/>
      <c r="AO358" s="174"/>
      <c r="AP358" s="174"/>
      <c r="AQ358" s="174"/>
      <c r="AR358" s="174"/>
      <c r="AS358" s="174"/>
      <c r="AT358" s="174"/>
      <c r="AU358" s="174"/>
      <c r="AV358" s="174"/>
      <c r="AW358" s="174"/>
      <c r="AX358" s="174"/>
      <c r="AY358" s="174"/>
      <c r="AZ358" s="174"/>
      <c r="BA358" s="174"/>
      <c r="BB358" s="174"/>
      <c r="BC358" s="174"/>
      <c r="BD358" s="174"/>
      <c r="BE358" s="174"/>
      <c r="BF358" s="174"/>
      <c r="BG358" s="174"/>
      <c r="BH358" s="174"/>
      <c r="BI358" s="174"/>
      <c r="BJ358" s="174"/>
      <c r="BK358" s="174"/>
      <c r="BL358" s="174"/>
      <c r="BM358" s="174"/>
      <c r="BN358" s="174"/>
      <c r="BO358" s="174"/>
      <c r="BP358" s="174"/>
      <c r="BQ358" s="174"/>
      <c r="BR358" s="174"/>
      <c r="BS358" s="174"/>
      <c r="BT358" s="174"/>
      <c r="BU358" s="174"/>
      <c r="BV358" s="174"/>
      <c r="BW358" s="174"/>
      <c r="BX358" s="174"/>
      <c r="BY358" s="174"/>
      <c r="BZ358" s="174"/>
      <c r="CA358" s="174"/>
      <c r="CB358" s="174"/>
      <c r="CC358" s="174"/>
      <c r="CD358" s="174"/>
      <c r="CE358" s="174"/>
      <c r="CF358" s="174"/>
      <c r="CG358" s="174"/>
      <c r="CH358" s="174"/>
      <c r="CI358" s="174"/>
      <c r="CJ358" s="174"/>
      <c r="CK358" s="174"/>
      <c r="CL358" s="174"/>
      <c r="CM358" s="174"/>
    </row>
    <row r="359" spans="1:91" ht="24.6">
      <c r="A359" s="111">
        <v>38</v>
      </c>
      <c r="B359" s="191" t="s">
        <v>1065</v>
      </c>
      <c r="C359" s="114" t="s">
        <v>1281</v>
      </c>
      <c r="D359" s="174"/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  <c r="O359" s="174"/>
      <c r="P359" s="174">
        <v>12561.14</v>
      </c>
      <c r="Q359" s="174"/>
      <c r="R359" s="174"/>
      <c r="S359" s="174"/>
      <c r="T359" s="174"/>
      <c r="U359" s="174"/>
      <c r="V359" s="174"/>
      <c r="W359" s="174"/>
      <c r="X359" s="174"/>
      <c r="Y359" s="174"/>
      <c r="Z359" s="174"/>
      <c r="AA359" s="174"/>
      <c r="AB359" s="174"/>
      <c r="AC359" s="174"/>
      <c r="AD359" s="174"/>
      <c r="AE359" s="174"/>
      <c r="AF359" s="174"/>
      <c r="AG359" s="174"/>
      <c r="AH359" s="174"/>
      <c r="AI359" s="174"/>
      <c r="AJ359" s="174"/>
      <c r="AK359" s="174"/>
      <c r="AL359" s="174"/>
      <c r="AM359" s="174"/>
      <c r="AN359" s="174"/>
      <c r="AO359" s="174"/>
      <c r="AP359" s="174"/>
      <c r="AQ359" s="174"/>
      <c r="AR359" s="174"/>
      <c r="AS359" s="174"/>
      <c r="AT359" s="174"/>
      <c r="AU359" s="174"/>
      <c r="AV359" s="174"/>
      <c r="AW359" s="174">
        <v>51949.98</v>
      </c>
      <c r="AX359" s="174"/>
      <c r="AY359" s="174"/>
      <c r="AZ359" s="174"/>
      <c r="BA359" s="174"/>
      <c r="BB359" s="174">
        <v>19538.759999999998</v>
      </c>
      <c r="BC359" s="174"/>
      <c r="BD359" s="174"/>
      <c r="BE359" s="174"/>
      <c r="BF359" s="174"/>
      <c r="BG359" s="174"/>
      <c r="BH359" s="174"/>
      <c r="BI359" s="174"/>
      <c r="BJ359" s="174"/>
      <c r="BK359" s="174"/>
      <c r="BL359" s="174"/>
      <c r="BM359" s="174">
        <v>54651.01</v>
      </c>
      <c r="BN359" s="174"/>
      <c r="BO359" s="174"/>
      <c r="BP359" s="174"/>
      <c r="BQ359" s="174"/>
      <c r="BR359" s="174"/>
      <c r="BS359" s="174">
        <v>193255.2</v>
      </c>
      <c r="BT359" s="174"/>
      <c r="BU359" s="174"/>
      <c r="BV359" s="174"/>
      <c r="BW359" s="174">
        <v>549933.35</v>
      </c>
      <c r="BX359" s="174"/>
      <c r="BY359" s="174"/>
      <c r="BZ359" s="174"/>
      <c r="CA359" s="174"/>
      <c r="CB359" s="174"/>
      <c r="CC359" s="174"/>
      <c r="CD359" s="174"/>
      <c r="CE359" s="174"/>
      <c r="CF359" s="174"/>
      <c r="CG359" s="174"/>
      <c r="CH359" s="174"/>
      <c r="CI359" s="174"/>
      <c r="CJ359" s="174"/>
      <c r="CK359" s="174"/>
      <c r="CL359" s="174"/>
      <c r="CM359" s="174"/>
    </row>
    <row r="360" spans="1:91" ht="24.6">
      <c r="A360" s="111">
        <v>38</v>
      </c>
      <c r="B360" s="191" t="s">
        <v>1066</v>
      </c>
      <c r="C360" s="114" t="s">
        <v>1282</v>
      </c>
      <c r="D360" s="174"/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  <c r="O360" s="174"/>
      <c r="P360" s="174">
        <v>40004.720000000001</v>
      </c>
      <c r="Q360" s="174"/>
      <c r="R360" s="174"/>
      <c r="S360" s="174"/>
      <c r="T360" s="174"/>
      <c r="U360" s="174"/>
      <c r="V360" s="174"/>
      <c r="W360" s="174"/>
      <c r="X360" s="174">
        <v>212403.03</v>
      </c>
      <c r="Y360" s="174"/>
      <c r="Z360" s="174"/>
      <c r="AA360" s="174"/>
      <c r="AB360" s="174"/>
      <c r="AC360" s="174"/>
      <c r="AD360" s="174"/>
      <c r="AE360" s="174"/>
      <c r="AF360" s="174"/>
      <c r="AG360" s="174"/>
      <c r="AH360" s="174"/>
      <c r="AI360" s="174"/>
      <c r="AJ360" s="174"/>
      <c r="AK360" s="174"/>
      <c r="AL360" s="174">
        <v>41477.620000000003</v>
      </c>
      <c r="AM360" s="174"/>
      <c r="AN360" s="174"/>
      <c r="AO360" s="174"/>
      <c r="AP360" s="174"/>
      <c r="AQ360" s="174"/>
      <c r="AR360" s="174"/>
      <c r="AS360" s="174">
        <v>22500</v>
      </c>
      <c r="AT360" s="174"/>
      <c r="AU360" s="174"/>
      <c r="AV360" s="174"/>
      <c r="AW360" s="174"/>
      <c r="AX360" s="174"/>
      <c r="AY360" s="174"/>
      <c r="AZ360" s="174"/>
      <c r="BA360" s="174"/>
      <c r="BB360" s="174"/>
      <c r="BC360" s="174"/>
      <c r="BD360" s="174"/>
      <c r="BE360" s="174"/>
      <c r="BF360" s="174"/>
      <c r="BG360" s="174"/>
      <c r="BH360" s="174"/>
      <c r="BI360" s="174"/>
      <c r="BJ360" s="174"/>
      <c r="BK360" s="174"/>
      <c r="BL360" s="174"/>
      <c r="BM360" s="174">
        <v>37219.879999999997</v>
      </c>
      <c r="BN360" s="174"/>
      <c r="BO360" s="174"/>
      <c r="BP360" s="174"/>
      <c r="BQ360" s="174">
        <v>44250</v>
      </c>
      <c r="BR360" s="174"/>
      <c r="BS360" s="174"/>
      <c r="BT360" s="174"/>
      <c r="BU360" s="174"/>
      <c r="BV360" s="174">
        <v>2</v>
      </c>
      <c r="BW360" s="174"/>
      <c r="BX360" s="174"/>
      <c r="BY360" s="174"/>
      <c r="BZ360" s="174"/>
      <c r="CA360" s="174"/>
      <c r="CB360" s="174"/>
      <c r="CC360" s="174"/>
      <c r="CD360" s="174"/>
      <c r="CE360" s="174"/>
      <c r="CF360" s="174"/>
      <c r="CG360" s="174"/>
      <c r="CH360" s="174"/>
      <c r="CI360" s="174"/>
      <c r="CJ360" s="174"/>
      <c r="CK360" s="174">
        <v>23333.34</v>
      </c>
      <c r="CL360" s="174"/>
      <c r="CM360" s="174"/>
    </row>
    <row r="361" spans="1:91" ht="24.6">
      <c r="A361" s="111">
        <v>38</v>
      </c>
      <c r="B361" s="191" t="s">
        <v>1067</v>
      </c>
      <c r="C361" s="114" t="s">
        <v>1283</v>
      </c>
      <c r="D361" s="174"/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  <c r="O361" s="174"/>
      <c r="P361" s="174"/>
      <c r="Q361" s="174"/>
      <c r="R361" s="174"/>
      <c r="S361" s="174"/>
      <c r="T361" s="174"/>
      <c r="U361" s="174"/>
      <c r="V361" s="174"/>
      <c r="W361" s="174"/>
      <c r="X361" s="174"/>
      <c r="Y361" s="174"/>
      <c r="Z361" s="174"/>
      <c r="AA361" s="174"/>
      <c r="AB361" s="174"/>
      <c r="AC361" s="174"/>
      <c r="AD361" s="174"/>
      <c r="AE361" s="174"/>
      <c r="AF361" s="174"/>
      <c r="AG361" s="174"/>
      <c r="AH361" s="174"/>
      <c r="AI361" s="174"/>
      <c r="AJ361" s="174"/>
      <c r="AK361" s="174"/>
      <c r="AL361" s="174"/>
      <c r="AM361" s="174"/>
      <c r="AN361" s="174"/>
      <c r="AO361" s="174"/>
      <c r="AP361" s="174"/>
      <c r="AQ361" s="174"/>
      <c r="AR361" s="174"/>
      <c r="AS361" s="174"/>
      <c r="AT361" s="174"/>
      <c r="AU361" s="174"/>
      <c r="AV361" s="174"/>
      <c r="AW361" s="174"/>
      <c r="AX361" s="174"/>
      <c r="AY361" s="174"/>
      <c r="AZ361" s="174"/>
      <c r="BA361" s="174"/>
      <c r="BB361" s="174"/>
      <c r="BC361" s="174"/>
      <c r="BD361" s="174"/>
      <c r="BE361" s="174"/>
      <c r="BF361" s="174"/>
      <c r="BG361" s="174"/>
      <c r="BH361" s="174"/>
      <c r="BI361" s="174"/>
      <c r="BJ361" s="174"/>
      <c r="BK361" s="174"/>
      <c r="BL361" s="174"/>
      <c r="BM361" s="174"/>
      <c r="BN361" s="174"/>
      <c r="BO361" s="174"/>
      <c r="BP361" s="174"/>
      <c r="BQ361" s="174"/>
      <c r="BR361" s="174"/>
      <c r="BS361" s="174"/>
      <c r="BT361" s="174"/>
      <c r="BU361" s="174"/>
      <c r="BV361" s="174"/>
      <c r="BW361" s="174"/>
      <c r="BX361" s="174"/>
      <c r="BY361" s="174"/>
      <c r="BZ361" s="174"/>
      <c r="CA361" s="174"/>
      <c r="CB361" s="174"/>
      <c r="CC361" s="174"/>
      <c r="CD361" s="174"/>
      <c r="CE361" s="174"/>
      <c r="CF361" s="174"/>
      <c r="CG361" s="174"/>
      <c r="CH361" s="174"/>
      <c r="CI361" s="174"/>
      <c r="CJ361" s="174"/>
      <c r="CK361" s="174"/>
      <c r="CL361" s="174"/>
      <c r="CM361" s="174"/>
    </row>
    <row r="362" spans="1:91" ht="24.6">
      <c r="A362" s="111">
        <v>38</v>
      </c>
      <c r="B362" s="191" t="s">
        <v>1068</v>
      </c>
      <c r="C362" s="114" t="s">
        <v>1284</v>
      </c>
      <c r="D362" s="174"/>
      <c r="E362" s="174"/>
      <c r="F362" s="174"/>
      <c r="G362" s="174"/>
      <c r="H362" s="174"/>
      <c r="I362" s="174">
        <v>16424.830000000002</v>
      </c>
      <c r="J362" s="174"/>
      <c r="K362" s="174"/>
      <c r="L362" s="174"/>
      <c r="M362" s="174"/>
      <c r="N362" s="174"/>
      <c r="O362" s="174"/>
      <c r="P362" s="174"/>
      <c r="Q362" s="174"/>
      <c r="R362" s="174"/>
      <c r="S362" s="174"/>
      <c r="T362" s="174"/>
      <c r="U362" s="174"/>
      <c r="V362" s="174"/>
      <c r="W362" s="174"/>
      <c r="X362" s="174"/>
      <c r="Y362" s="174"/>
      <c r="Z362" s="174"/>
      <c r="AA362" s="174"/>
      <c r="AB362" s="174"/>
      <c r="AC362" s="174"/>
      <c r="AD362" s="174"/>
      <c r="AE362" s="174"/>
      <c r="AF362" s="174"/>
      <c r="AG362" s="174"/>
      <c r="AH362" s="174"/>
      <c r="AI362" s="174"/>
      <c r="AJ362" s="174"/>
      <c r="AK362" s="174"/>
      <c r="AL362" s="174"/>
      <c r="AM362" s="174"/>
      <c r="AN362" s="174"/>
      <c r="AO362" s="174"/>
      <c r="AP362" s="174"/>
      <c r="AQ362" s="174"/>
      <c r="AR362" s="174"/>
      <c r="AS362" s="174"/>
      <c r="AT362" s="174"/>
      <c r="AU362" s="174"/>
      <c r="AV362" s="174"/>
      <c r="AW362" s="174"/>
      <c r="AX362" s="174">
        <v>67000.02</v>
      </c>
      <c r="AY362" s="174"/>
      <c r="AZ362" s="174"/>
      <c r="BA362" s="174"/>
      <c r="BB362" s="174"/>
      <c r="BC362" s="174"/>
      <c r="BD362" s="174"/>
      <c r="BE362" s="174"/>
      <c r="BF362" s="174"/>
      <c r="BG362" s="174"/>
      <c r="BH362" s="174"/>
      <c r="BI362" s="174"/>
      <c r="BJ362" s="174"/>
      <c r="BK362" s="174"/>
      <c r="BL362" s="174"/>
      <c r="BM362" s="174"/>
      <c r="BN362" s="174"/>
      <c r="BO362" s="174"/>
      <c r="BP362" s="174"/>
      <c r="BQ362" s="174"/>
      <c r="BR362" s="174"/>
      <c r="BS362" s="174"/>
      <c r="BT362" s="174"/>
      <c r="BU362" s="174"/>
      <c r="BV362" s="174"/>
      <c r="BW362" s="174"/>
      <c r="BX362" s="174"/>
      <c r="BY362" s="174"/>
      <c r="BZ362" s="174"/>
      <c r="CA362" s="174"/>
      <c r="CB362" s="174"/>
      <c r="CC362" s="174"/>
      <c r="CD362" s="174"/>
      <c r="CE362" s="174"/>
      <c r="CF362" s="174"/>
      <c r="CG362" s="174"/>
      <c r="CH362" s="174"/>
      <c r="CI362" s="174"/>
      <c r="CJ362" s="174"/>
      <c r="CK362" s="174"/>
      <c r="CL362" s="174"/>
      <c r="CM362" s="174"/>
    </row>
    <row r="363" spans="1:91" ht="24.6">
      <c r="A363" s="111">
        <v>38</v>
      </c>
      <c r="B363" s="191" t="s">
        <v>1069</v>
      </c>
      <c r="C363" s="114" t="s">
        <v>1285</v>
      </c>
      <c r="D363" s="174"/>
      <c r="E363" s="174"/>
      <c r="F363" s="174">
        <v>151045.03</v>
      </c>
      <c r="G363" s="174"/>
      <c r="H363" s="174">
        <v>162256.22</v>
      </c>
      <c r="I363" s="174">
        <v>123160.41</v>
      </c>
      <c r="J363" s="174">
        <v>23477.42</v>
      </c>
      <c r="K363" s="174"/>
      <c r="L363" s="174">
        <v>19994</v>
      </c>
      <c r="M363" s="174">
        <v>185613.65</v>
      </c>
      <c r="N363" s="174"/>
      <c r="O363" s="174"/>
      <c r="P363" s="174"/>
      <c r="Q363" s="174">
        <v>23091.16</v>
      </c>
      <c r="R363" s="174">
        <v>81006.539999999994</v>
      </c>
      <c r="S363" s="174">
        <v>147193.62</v>
      </c>
      <c r="T363" s="174">
        <v>233293.02</v>
      </c>
      <c r="U363" s="174">
        <v>44735.31</v>
      </c>
      <c r="V363" s="174">
        <v>7675.8</v>
      </c>
      <c r="W363" s="174"/>
      <c r="X363" s="174"/>
      <c r="Y363" s="174">
        <v>29810.12</v>
      </c>
      <c r="Z363" s="174">
        <v>143804.93</v>
      </c>
      <c r="AA363" s="174">
        <v>6280.02</v>
      </c>
      <c r="AB363" s="174">
        <v>12818.58</v>
      </c>
      <c r="AC363" s="174">
        <v>36663.18</v>
      </c>
      <c r="AD363" s="174"/>
      <c r="AE363" s="174">
        <v>146428</v>
      </c>
      <c r="AF363" s="174"/>
      <c r="AG363" s="174"/>
      <c r="AH363" s="174"/>
      <c r="AI363" s="174"/>
      <c r="AJ363" s="174"/>
      <c r="AK363" s="174"/>
      <c r="AL363" s="174"/>
      <c r="AM363" s="174"/>
      <c r="AN363" s="174"/>
      <c r="AO363" s="174"/>
      <c r="AP363" s="174"/>
      <c r="AQ363" s="174"/>
      <c r="AR363" s="174"/>
      <c r="AS363" s="174"/>
      <c r="AT363" s="174">
        <v>3320</v>
      </c>
      <c r="AU363" s="174">
        <v>3264</v>
      </c>
      <c r="AV363" s="174">
        <v>104577.1</v>
      </c>
      <c r="AW363" s="174">
        <v>22180.02</v>
      </c>
      <c r="AX363" s="174">
        <v>17760</v>
      </c>
      <c r="AY363" s="174">
        <v>1420</v>
      </c>
      <c r="AZ363" s="174">
        <v>15700.02</v>
      </c>
      <c r="BA363" s="174">
        <v>311400</v>
      </c>
      <c r="BB363" s="174"/>
      <c r="BC363" s="174">
        <v>583732.56000000006</v>
      </c>
      <c r="BD363" s="174">
        <v>79594.02</v>
      </c>
      <c r="BE363" s="174">
        <v>169375.62</v>
      </c>
      <c r="BF363" s="174"/>
      <c r="BG363" s="174">
        <v>3893.52</v>
      </c>
      <c r="BH363" s="174">
        <v>757796.52</v>
      </c>
      <c r="BI363" s="174">
        <v>303628.01</v>
      </c>
      <c r="BJ363" s="174">
        <v>157999.98000000001</v>
      </c>
      <c r="BK363" s="174">
        <v>155497.98000000001</v>
      </c>
      <c r="BL363" s="174"/>
      <c r="BM363" s="174"/>
      <c r="BN363" s="174">
        <v>30144</v>
      </c>
      <c r="BO363" s="174">
        <v>37411.980000000003</v>
      </c>
      <c r="BP363" s="174"/>
      <c r="BQ363" s="174"/>
      <c r="BR363" s="174">
        <v>10314</v>
      </c>
      <c r="BS363" s="174"/>
      <c r="BT363" s="174">
        <v>13240.02</v>
      </c>
      <c r="BU363" s="174">
        <v>117169.98</v>
      </c>
      <c r="BV363" s="174"/>
      <c r="BW363" s="174"/>
      <c r="BX363" s="174">
        <v>15199.98</v>
      </c>
      <c r="BY363" s="174">
        <v>258437.46</v>
      </c>
      <c r="BZ363" s="174">
        <v>6163.32</v>
      </c>
      <c r="CA363" s="174">
        <v>34541.160000000003</v>
      </c>
      <c r="CB363" s="174">
        <v>99919.98</v>
      </c>
      <c r="CC363" s="174">
        <v>241896.53</v>
      </c>
      <c r="CD363" s="174">
        <v>255226.26</v>
      </c>
      <c r="CE363" s="174">
        <v>213340.02</v>
      </c>
      <c r="CF363" s="174">
        <v>223534.02</v>
      </c>
      <c r="CG363" s="174"/>
      <c r="CH363" s="174">
        <v>35489.879999999997</v>
      </c>
      <c r="CI363" s="174">
        <v>166291.62</v>
      </c>
      <c r="CJ363" s="174"/>
      <c r="CK363" s="174">
        <v>235519.98</v>
      </c>
      <c r="CL363" s="174"/>
      <c r="CM363" s="174">
        <v>10960.02</v>
      </c>
    </row>
    <row r="364" spans="1:91" ht="24.6">
      <c r="A364" s="111">
        <v>38</v>
      </c>
      <c r="B364" s="191" t="s">
        <v>1070</v>
      </c>
      <c r="C364" s="114" t="s">
        <v>1286</v>
      </c>
      <c r="D364" s="174"/>
      <c r="E364" s="174"/>
      <c r="F364" s="174">
        <v>24889.45</v>
      </c>
      <c r="G364" s="174"/>
      <c r="H364" s="174">
        <v>207130.91</v>
      </c>
      <c r="I364" s="174">
        <v>337086.69</v>
      </c>
      <c r="J364" s="174">
        <v>76170.47</v>
      </c>
      <c r="K364" s="174">
        <v>470967.31</v>
      </c>
      <c r="L364" s="174">
        <v>115002.62</v>
      </c>
      <c r="M364" s="174">
        <v>119258.19</v>
      </c>
      <c r="N364" s="174">
        <v>1111173.95</v>
      </c>
      <c r="O364" s="174">
        <v>52167.46</v>
      </c>
      <c r="P364" s="174"/>
      <c r="Q364" s="174">
        <v>249623.32</v>
      </c>
      <c r="R364" s="174">
        <v>389772.66</v>
      </c>
      <c r="S364" s="174">
        <v>620564.82999999996</v>
      </c>
      <c r="T364" s="174">
        <v>183104.7</v>
      </c>
      <c r="U364" s="174">
        <v>159837.66</v>
      </c>
      <c r="V364" s="174">
        <v>131493.97</v>
      </c>
      <c r="W364" s="174">
        <v>92700</v>
      </c>
      <c r="X364" s="174"/>
      <c r="Y364" s="174">
        <v>149918.5</v>
      </c>
      <c r="Z364" s="174">
        <v>136331.68</v>
      </c>
      <c r="AA364" s="174">
        <v>191512.54</v>
      </c>
      <c r="AB364" s="174">
        <v>60775.98</v>
      </c>
      <c r="AC364" s="174">
        <v>28949.279999999999</v>
      </c>
      <c r="AD364" s="174">
        <v>136066.68</v>
      </c>
      <c r="AE364" s="174">
        <v>203514.06</v>
      </c>
      <c r="AF364" s="174">
        <v>731324.21</v>
      </c>
      <c r="AG364" s="174">
        <v>126444.01</v>
      </c>
      <c r="AH364" s="174">
        <v>217318.26</v>
      </c>
      <c r="AI364" s="174">
        <v>388213.28</v>
      </c>
      <c r="AJ364" s="174">
        <v>142466.60999999999</v>
      </c>
      <c r="AK364" s="174">
        <v>186657.62</v>
      </c>
      <c r="AL364" s="174"/>
      <c r="AM364" s="174">
        <v>182521.26</v>
      </c>
      <c r="AN364" s="174">
        <v>63559.98</v>
      </c>
      <c r="AO364" s="174">
        <v>906277.07</v>
      </c>
      <c r="AP364" s="174">
        <v>75283.740000000005</v>
      </c>
      <c r="AQ364" s="174">
        <v>247140.24</v>
      </c>
      <c r="AR364" s="174">
        <v>74665.02</v>
      </c>
      <c r="AS364" s="174"/>
      <c r="AT364" s="174">
        <v>197725.98</v>
      </c>
      <c r="AU364" s="174">
        <v>851809.56</v>
      </c>
      <c r="AV364" s="174">
        <v>718299.91</v>
      </c>
      <c r="AW364" s="174">
        <v>271462.02</v>
      </c>
      <c r="AX364" s="174">
        <v>40356</v>
      </c>
      <c r="AY364" s="174">
        <v>1248629.96</v>
      </c>
      <c r="AZ364" s="174">
        <v>9499.98</v>
      </c>
      <c r="BA364" s="174">
        <v>173256.72</v>
      </c>
      <c r="BB364" s="174"/>
      <c r="BC364" s="174">
        <v>2163128.88</v>
      </c>
      <c r="BD364" s="174">
        <v>3806498.44</v>
      </c>
      <c r="BE364" s="174">
        <v>903046.74</v>
      </c>
      <c r="BF364" s="174">
        <v>30984</v>
      </c>
      <c r="BG364" s="174">
        <v>3986995.8</v>
      </c>
      <c r="BH364" s="174">
        <v>3555505.93</v>
      </c>
      <c r="BI364" s="174">
        <v>154092</v>
      </c>
      <c r="BJ364" s="174">
        <v>75406.679999999993</v>
      </c>
      <c r="BK364" s="174">
        <v>123582.78</v>
      </c>
      <c r="BL364" s="174">
        <v>32140.02</v>
      </c>
      <c r="BM364" s="174"/>
      <c r="BN364" s="174">
        <v>287134.98</v>
      </c>
      <c r="BO364" s="174">
        <v>230551.74</v>
      </c>
      <c r="BP364" s="174">
        <v>33025.019999999997</v>
      </c>
      <c r="BQ364" s="174">
        <v>79891.97</v>
      </c>
      <c r="BR364" s="174">
        <v>250443.9</v>
      </c>
      <c r="BS364" s="174"/>
      <c r="BT364" s="174">
        <v>29002.02</v>
      </c>
      <c r="BU364" s="174">
        <v>319441.98</v>
      </c>
      <c r="BV364" s="174"/>
      <c r="BW364" s="174"/>
      <c r="BX364" s="174"/>
      <c r="BY364" s="174">
        <v>1466664.36</v>
      </c>
      <c r="BZ364" s="174">
        <v>107500.3</v>
      </c>
      <c r="CA364" s="174">
        <v>300298.2</v>
      </c>
      <c r="CB364" s="174">
        <v>199399.98</v>
      </c>
      <c r="CC364" s="174">
        <v>513576.3</v>
      </c>
      <c r="CD364" s="174"/>
      <c r="CE364" s="174"/>
      <c r="CF364" s="174">
        <v>180028.02</v>
      </c>
      <c r="CG364" s="174">
        <v>27222.2</v>
      </c>
      <c r="CH364" s="174">
        <v>26779.98</v>
      </c>
      <c r="CI364" s="174">
        <v>40729.980000000003</v>
      </c>
      <c r="CJ364" s="174"/>
      <c r="CK364" s="174">
        <v>1743558.2</v>
      </c>
      <c r="CL364" s="174">
        <v>14899.98</v>
      </c>
      <c r="CM364" s="174">
        <v>188834.16</v>
      </c>
    </row>
    <row r="365" spans="1:91" ht="24.6">
      <c r="A365" s="111">
        <v>38</v>
      </c>
      <c r="B365" s="191" t="s">
        <v>1071</v>
      </c>
      <c r="C365" s="114" t="s">
        <v>1287</v>
      </c>
      <c r="D365" s="174"/>
      <c r="E365" s="174">
        <v>32887.94</v>
      </c>
      <c r="F365" s="174">
        <v>40942.54</v>
      </c>
      <c r="G365" s="174"/>
      <c r="H365" s="174">
        <v>39890.449999999997</v>
      </c>
      <c r="I365" s="174"/>
      <c r="J365" s="174">
        <v>9946.1</v>
      </c>
      <c r="K365" s="174"/>
      <c r="L365" s="174">
        <v>128648.23</v>
      </c>
      <c r="M365" s="174">
        <v>48821.64</v>
      </c>
      <c r="N365" s="174">
        <v>9765.64</v>
      </c>
      <c r="O365" s="174">
        <v>42002.57</v>
      </c>
      <c r="P365" s="174"/>
      <c r="Q365" s="174">
        <v>5233.33</v>
      </c>
      <c r="R365" s="174">
        <v>94542.18</v>
      </c>
      <c r="S365" s="174"/>
      <c r="T365" s="174">
        <v>16566.66</v>
      </c>
      <c r="U365" s="174">
        <v>92091.54</v>
      </c>
      <c r="V365" s="174">
        <v>25200</v>
      </c>
      <c r="W365" s="174"/>
      <c r="X365" s="174"/>
      <c r="Y365" s="174">
        <v>65647.210000000006</v>
      </c>
      <c r="Z365" s="174">
        <v>9912.76</v>
      </c>
      <c r="AA365" s="174">
        <v>1180.02</v>
      </c>
      <c r="AB365" s="174">
        <v>27234.720000000001</v>
      </c>
      <c r="AC365" s="174">
        <v>21344.04</v>
      </c>
      <c r="AD365" s="174"/>
      <c r="AE365" s="174"/>
      <c r="AF365" s="174">
        <v>84642.46</v>
      </c>
      <c r="AG365" s="174"/>
      <c r="AH365" s="174"/>
      <c r="AI365" s="174">
        <v>8888.8799999999992</v>
      </c>
      <c r="AJ365" s="174">
        <v>50557.11</v>
      </c>
      <c r="AK365" s="174">
        <v>102426.67</v>
      </c>
      <c r="AL365" s="174"/>
      <c r="AM365" s="174">
        <v>7519.98</v>
      </c>
      <c r="AN365" s="174">
        <v>14050.02</v>
      </c>
      <c r="AO365" s="174"/>
      <c r="AP365" s="174"/>
      <c r="AQ365" s="174">
        <v>62719.92</v>
      </c>
      <c r="AR365" s="174">
        <v>31873.32</v>
      </c>
      <c r="AS365" s="174"/>
      <c r="AT365" s="174">
        <v>229630.2</v>
      </c>
      <c r="AU365" s="174">
        <v>86735.7</v>
      </c>
      <c r="AV365" s="174">
        <v>211015.18</v>
      </c>
      <c r="AW365" s="174">
        <v>128821.74</v>
      </c>
      <c r="AX365" s="174">
        <v>61000.02</v>
      </c>
      <c r="AY365" s="174">
        <v>14580</v>
      </c>
      <c r="AZ365" s="174">
        <v>94670.68</v>
      </c>
      <c r="BA365" s="174">
        <v>357844.62</v>
      </c>
      <c r="BB365" s="174"/>
      <c r="BC365" s="174">
        <v>96362.82</v>
      </c>
      <c r="BD365" s="174">
        <v>3129993.48</v>
      </c>
      <c r="BE365" s="174">
        <v>132350.78</v>
      </c>
      <c r="BF365" s="174"/>
      <c r="BG365" s="174">
        <v>65874</v>
      </c>
      <c r="BH365" s="174"/>
      <c r="BI365" s="174"/>
      <c r="BJ365" s="174"/>
      <c r="BK365" s="174">
        <v>66684</v>
      </c>
      <c r="BL365" s="174">
        <v>14800.02</v>
      </c>
      <c r="BM365" s="174"/>
      <c r="BN365" s="174">
        <v>9701.76</v>
      </c>
      <c r="BO365" s="174">
        <v>55989.18</v>
      </c>
      <c r="BP365" s="174"/>
      <c r="BQ365" s="174">
        <v>13158.42</v>
      </c>
      <c r="BR365" s="174">
        <v>36754.019999999997</v>
      </c>
      <c r="BS365" s="174"/>
      <c r="BT365" s="174">
        <v>139652.4</v>
      </c>
      <c r="BU365" s="174">
        <v>37164</v>
      </c>
      <c r="BV365" s="174"/>
      <c r="BW365" s="174">
        <v>352838.58</v>
      </c>
      <c r="BX365" s="174">
        <v>137933.76000000001</v>
      </c>
      <c r="BY365" s="174">
        <v>332656.62</v>
      </c>
      <c r="BZ365" s="174">
        <v>35733.360000000001</v>
      </c>
      <c r="CA365" s="174">
        <v>95899.98</v>
      </c>
      <c r="CB365" s="174">
        <v>3326.64</v>
      </c>
      <c r="CC365" s="174"/>
      <c r="CD365" s="174">
        <v>61780.02</v>
      </c>
      <c r="CE365" s="174">
        <v>232063.98</v>
      </c>
      <c r="CF365" s="174">
        <v>8989.98</v>
      </c>
      <c r="CG365" s="174">
        <v>41394.99</v>
      </c>
      <c r="CH365" s="174">
        <v>27199.919999999998</v>
      </c>
      <c r="CI365" s="174">
        <v>143247.84</v>
      </c>
      <c r="CJ365" s="174">
        <v>60804.639999999999</v>
      </c>
      <c r="CK365" s="174"/>
      <c r="CL365" s="174">
        <v>55824.3</v>
      </c>
      <c r="CM365" s="174">
        <v>54843.48</v>
      </c>
    </row>
    <row r="366" spans="1:91" ht="24.6">
      <c r="A366" s="111">
        <v>38</v>
      </c>
      <c r="B366" s="191" t="s">
        <v>1072</v>
      </c>
      <c r="C366" s="114" t="s">
        <v>1288</v>
      </c>
      <c r="D366" s="174"/>
      <c r="E366" s="174">
        <v>71089.78</v>
      </c>
      <c r="F366" s="174">
        <v>154509.56</v>
      </c>
      <c r="G366" s="174">
        <v>86588.08</v>
      </c>
      <c r="H366" s="174">
        <v>2993.26</v>
      </c>
      <c r="I366" s="174">
        <v>42229.13</v>
      </c>
      <c r="J366" s="174"/>
      <c r="K366" s="174">
        <v>16578.650000000001</v>
      </c>
      <c r="L366" s="174">
        <v>269445.84999999998</v>
      </c>
      <c r="M366" s="174">
        <v>9302.6299999999992</v>
      </c>
      <c r="N366" s="174">
        <v>228374.53</v>
      </c>
      <c r="O366" s="174">
        <v>42605.68</v>
      </c>
      <c r="P366" s="174"/>
      <c r="Q366" s="174">
        <v>20415.72</v>
      </c>
      <c r="R366" s="174">
        <v>296708.88</v>
      </c>
      <c r="S366" s="174">
        <v>223537.72</v>
      </c>
      <c r="T366" s="174">
        <v>80505.600000000006</v>
      </c>
      <c r="U366" s="174">
        <v>77995.47</v>
      </c>
      <c r="V366" s="174">
        <v>33960</v>
      </c>
      <c r="W366" s="174">
        <v>32229.48</v>
      </c>
      <c r="X366" s="174"/>
      <c r="Y366" s="174">
        <v>169047.06</v>
      </c>
      <c r="Z366" s="174">
        <v>132656.71</v>
      </c>
      <c r="AA366" s="174">
        <v>282478.48</v>
      </c>
      <c r="AB366" s="174">
        <v>9993.9599999999991</v>
      </c>
      <c r="AC366" s="174">
        <v>20222.64</v>
      </c>
      <c r="AD366" s="174">
        <v>149865.66</v>
      </c>
      <c r="AE366" s="174">
        <v>211947.37</v>
      </c>
      <c r="AF366" s="174"/>
      <c r="AG366" s="174">
        <v>17186.11</v>
      </c>
      <c r="AH366" s="174">
        <v>50806.14</v>
      </c>
      <c r="AI366" s="174">
        <v>149250.92000000001</v>
      </c>
      <c r="AJ366" s="174">
        <v>48859.29</v>
      </c>
      <c r="AK366" s="174">
        <v>22933.34</v>
      </c>
      <c r="AL366" s="174"/>
      <c r="AM366" s="174">
        <v>116515.43</v>
      </c>
      <c r="AN366" s="174">
        <v>51150</v>
      </c>
      <c r="AO366" s="174"/>
      <c r="AP366" s="174">
        <v>14891.34</v>
      </c>
      <c r="AQ366" s="174">
        <v>557068.68000000005</v>
      </c>
      <c r="AR366" s="174">
        <v>5133.3599999999997</v>
      </c>
      <c r="AS366" s="174"/>
      <c r="AT366" s="174">
        <v>186922.08</v>
      </c>
      <c r="AU366" s="174">
        <v>332348.45</v>
      </c>
      <c r="AV366" s="174">
        <v>60530.2</v>
      </c>
      <c r="AW366" s="174">
        <v>306243.03999999998</v>
      </c>
      <c r="AX366" s="174">
        <v>5749.98</v>
      </c>
      <c r="AY366" s="174"/>
      <c r="AZ366" s="174">
        <v>84408.12</v>
      </c>
      <c r="BA366" s="174">
        <v>94309.98</v>
      </c>
      <c r="BB366" s="174"/>
      <c r="BC366" s="174">
        <v>37800.42</v>
      </c>
      <c r="BD366" s="174">
        <v>593739.35</v>
      </c>
      <c r="BE366" s="174">
        <v>258932.4</v>
      </c>
      <c r="BF366" s="174">
        <v>64930.92</v>
      </c>
      <c r="BG366" s="174">
        <v>79658.039999999994</v>
      </c>
      <c r="BH366" s="174">
        <v>454397.24</v>
      </c>
      <c r="BI366" s="174">
        <v>291489.07</v>
      </c>
      <c r="BJ366" s="174">
        <v>85401.9</v>
      </c>
      <c r="BK366" s="174">
        <v>64489.98</v>
      </c>
      <c r="BL366" s="174">
        <v>341261.32</v>
      </c>
      <c r="BM366" s="174"/>
      <c r="BN366" s="174">
        <v>178831.68</v>
      </c>
      <c r="BO366" s="174">
        <v>309172.92</v>
      </c>
      <c r="BP366" s="174">
        <v>16066.62</v>
      </c>
      <c r="BQ366" s="174">
        <v>741740.8</v>
      </c>
      <c r="BR366" s="174">
        <v>126379.98</v>
      </c>
      <c r="BS366" s="174"/>
      <c r="BT366" s="174">
        <v>92703.28</v>
      </c>
      <c r="BU366" s="174"/>
      <c r="BV366" s="174"/>
      <c r="BW366" s="174"/>
      <c r="BX366" s="174"/>
      <c r="BY366" s="174">
        <v>343704.9</v>
      </c>
      <c r="BZ366" s="174"/>
      <c r="CA366" s="174">
        <v>58210.02</v>
      </c>
      <c r="CB366" s="174">
        <v>151633.93</v>
      </c>
      <c r="CC366" s="174">
        <v>42554.879999999997</v>
      </c>
      <c r="CD366" s="174">
        <v>106131.78</v>
      </c>
      <c r="CE366" s="174"/>
      <c r="CF366" s="174"/>
      <c r="CG366" s="174">
        <v>37092.31</v>
      </c>
      <c r="CH366" s="174">
        <v>34966.620000000003</v>
      </c>
      <c r="CI366" s="174"/>
      <c r="CJ366" s="174"/>
      <c r="CK366" s="174"/>
      <c r="CL366" s="174">
        <v>302261.40000000002</v>
      </c>
      <c r="CM366" s="174">
        <v>87305.46</v>
      </c>
    </row>
    <row r="367" spans="1:91" ht="24.6">
      <c r="A367" s="111">
        <v>38</v>
      </c>
      <c r="B367" s="191" t="s">
        <v>1073</v>
      </c>
      <c r="C367" s="114" t="s">
        <v>1289</v>
      </c>
      <c r="D367" s="174"/>
      <c r="E367" s="174"/>
      <c r="F367" s="174"/>
      <c r="G367" s="174"/>
      <c r="H367" s="174"/>
      <c r="I367" s="174"/>
      <c r="J367" s="174">
        <v>57267.53</v>
      </c>
      <c r="K367" s="174"/>
      <c r="L367" s="174"/>
      <c r="M367" s="174"/>
      <c r="N367" s="174"/>
      <c r="O367" s="174"/>
      <c r="P367" s="174"/>
      <c r="Q367" s="174">
        <v>5446.68</v>
      </c>
      <c r="R367" s="174"/>
      <c r="S367" s="174"/>
      <c r="T367" s="174">
        <v>1500</v>
      </c>
      <c r="U367" s="174"/>
      <c r="V367" s="174"/>
      <c r="W367" s="174"/>
      <c r="X367" s="174"/>
      <c r="Y367" s="174">
        <v>8576.43</v>
      </c>
      <c r="Z367" s="174"/>
      <c r="AA367" s="174"/>
      <c r="AB367" s="174">
        <v>16566.66</v>
      </c>
      <c r="AC367" s="174"/>
      <c r="AD367" s="174"/>
      <c r="AE367" s="174"/>
      <c r="AF367" s="174"/>
      <c r="AG367" s="174"/>
      <c r="AH367" s="174"/>
      <c r="AI367" s="174"/>
      <c r="AJ367" s="174"/>
      <c r="AK367" s="174"/>
      <c r="AL367" s="174"/>
      <c r="AM367" s="174"/>
      <c r="AN367" s="174"/>
      <c r="AO367" s="174"/>
      <c r="AP367" s="174"/>
      <c r="AQ367" s="174"/>
      <c r="AR367" s="174"/>
      <c r="AS367" s="174"/>
      <c r="AT367" s="174"/>
      <c r="AU367" s="174"/>
      <c r="AV367" s="174"/>
      <c r="AW367" s="174"/>
      <c r="AX367" s="174"/>
      <c r="AY367" s="174"/>
      <c r="AZ367" s="174"/>
      <c r="BA367" s="174"/>
      <c r="BB367" s="174"/>
      <c r="BC367" s="174"/>
      <c r="BD367" s="174">
        <v>4649.3999999999996</v>
      </c>
      <c r="BE367" s="174"/>
      <c r="BF367" s="174">
        <v>1306.98</v>
      </c>
      <c r="BG367" s="174">
        <v>10193.280000000001</v>
      </c>
      <c r="BH367" s="174">
        <v>56575.92</v>
      </c>
      <c r="BI367" s="174"/>
      <c r="BJ367" s="174">
        <v>31234.62</v>
      </c>
      <c r="BK367" s="174">
        <v>46833.36</v>
      </c>
      <c r="BL367" s="174"/>
      <c r="BM367" s="174"/>
      <c r="BN367" s="174"/>
      <c r="BO367" s="174"/>
      <c r="BP367" s="174">
        <v>41231.64</v>
      </c>
      <c r="BQ367" s="174">
        <v>29569.66</v>
      </c>
      <c r="BR367" s="174">
        <v>3266.64</v>
      </c>
      <c r="BS367" s="176"/>
      <c r="BT367" s="174"/>
      <c r="BU367" s="174">
        <v>104992.02</v>
      </c>
      <c r="BV367" s="176"/>
      <c r="BW367" s="174"/>
      <c r="BX367" s="174"/>
      <c r="BY367" s="176">
        <v>113610.23</v>
      </c>
      <c r="BZ367" s="174"/>
      <c r="CA367" s="174"/>
      <c r="CB367" s="174"/>
      <c r="CC367" s="174"/>
      <c r="CD367" s="174">
        <v>580.38</v>
      </c>
      <c r="CE367" s="174"/>
      <c r="CF367" s="174"/>
      <c r="CG367" s="174"/>
      <c r="CH367" s="174"/>
      <c r="CI367" s="174"/>
      <c r="CJ367" s="174"/>
      <c r="CK367" s="174"/>
      <c r="CL367" s="174"/>
      <c r="CM367" s="174"/>
    </row>
    <row r="368" spans="1:91" ht="24.6">
      <c r="A368" s="111">
        <v>38</v>
      </c>
      <c r="B368" s="191" t="s">
        <v>1074</v>
      </c>
      <c r="C368" s="114" t="s">
        <v>617</v>
      </c>
      <c r="D368" s="174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  <c r="V368" s="174"/>
      <c r="W368" s="174"/>
      <c r="X368" s="174"/>
      <c r="Y368" s="174"/>
      <c r="Z368" s="174"/>
      <c r="AA368" s="174"/>
      <c r="AB368" s="174"/>
      <c r="AC368" s="174"/>
      <c r="AD368" s="174"/>
      <c r="AE368" s="174"/>
      <c r="AF368" s="174"/>
      <c r="AG368" s="174"/>
      <c r="AH368" s="174"/>
      <c r="AI368" s="174"/>
      <c r="AJ368" s="174"/>
      <c r="AK368" s="174"/>
      <c r="AL368" s="174"/>
      <c r="AM368" s="174"/>
      <c r="AN368" s="174"/>
      <c r="AO368" s="174"/>
      <c r="AP368" s="174"/>
      <c r="AQ368" s="174"/>
      <c r="AR368" s="174"/>
      <c r="AS368" s="174"/>
      <c r="AT368" s="174"/>
      <c r="AU368" s="174"/>
      <c r="AV368" s="174"/>
      <c r="AW368" s="174"/>
      <c r="AX368" s="174"/>
      <c r="AY368" s="174"/>
      <c r="AZ368" s="174"/>
      <c r="BA368" s="174">
        <v>8400</v>
      </c>
      <c r="BB368" s="174"/>
      <c r="BC368" s="174">
        <v>4000.02</v>
      </c>
      <c r="BD368" s="174">
        <v>60000</v>
      </c>
      <c r="BE368" s="174">
        <v>13746.9</v>
      </c>
      <c r="BF368" s="174"/>
      <c r="BG368" s="174">
        <v>4786.68</v>
      </c>
      <c r="BH368" s="174">
        <v>11435.88</v>
      </c>
      <c r="BI368" s="174">
        <v>27115</v>
      </c>
      <c r="BJ368" s="174">
        <v>29495.94</v>
      </c>
      <c r="BK368" s="174">
        <v>4500.01</v>
      </c>
      <c r="BL368" s="174">
        <v>11735.28</v>
      </c>
      <c r="BM368" s="174"/>
      <c r="BN368" s="174"/>
      <c r="BO368" s="174"/>
      <c r="BP368" s="174">
        <v>132596.76</v>
      </c>
      <c r="BQ368" s="174"/>
      <c r="BR368" s="174"/>
      <c r="BS368" s="176"/>
      <c r="BT368" s="174"/>
      <c r="BU368" s="174">
        <v>17930.82</v>
      </c>
      <c r="BV368" s="176"/>
      <c r="BW368" s="174"/>
      <c r="BX368" s="174">
        <v>941.58</v>
      </c>
      <c r="BY368" s="174">
        <v>18150</v>
      </c>
      <c r="BZ368" s="174"/>
      <c r="CA368" s="174"/>
      <c r="CB368" s="174"/>
      <c r="CC368" s="174"/>
      <c r="CD368" s="174"/>
      <c r="CE368" s="174"/>
      <c r="CF368" s="174"/>
      <c r="CG368" s="174"/>
      <c r="CH368" s="174"/>
      <c r="CI368" s="174"/>
      <c r="CJ368" s="174"/>
      <c r="CK368" s="174">
        <v>2715.68</v>
      </c>
      <c r="CL368" s="174"/>
      <c r="CM368" s="174">
        <v>58664.7</v>
      </c>
    </row>
    <row r="369" spans="1:91" ht="24.6">
      <c r="A369" s="111">
        <v>38</v>
      </c>
      <c r="B369" s="191" t="s">
        <v>1075</v>
      </c>
      <c r="C369" s="114" t="s">
        <v>1290</v>
      </c>
      <c r="D369" s="174"/>
      <c r="E369" s="174">
        <v>165265.78</v>
      </c>
      <c r="F369" s="174"/>
      <c r="G369" s="174"/>
      <c r="H369" s="174"/>
      <c r="I369" s="174">
        <v>41733.550000000003</v>
      </c>
      <c r="J369" s="174"/>
      <c r="K369" s="174"/>
      <c r="L369" s="174">
        <v>115726.81</v>
      </c>
      <c r="M369" s="174"/>
      <c r="N369" s="174"/>
      <c r="O369" s="174"/>
      <c r="P369" s="174"/>
      <c r="Q369" s="174">
        <v>24833.33</v>
      </c>
      <c r="R369" s="174">
        <v>124150.62</v>
      </c>
      <c r="S369" s="174"/>
      <c r="T369" s="174"/>
      <c r="U369" s="174">
        <v>11029.86</v>
      </c>
      <c r="V369" s="174"/>
      <c r="W369" s="174"/>
      <c r="X369" s="174"/>
      <c r="Y369" s="174">
        <v>35498.92</v>
      </c>
      <c r="Z369" s="174"/>
      <c r="AA369" s="174"/>
      <c r="AB369" s="174"/>
      <c r="AC369" s="174"/>
      <c r="AD369" s="174"/>
      <c r="AE369" s="174"/>
      <c r="AF369" s="174"/>
      <c r="AG369" s="174"/>
      <c r="AH369" s="174"/>
      <c r="AI369" s="174"/>
      <c r="AJ369" s="174">
        <v>115515.98</v>
      </c>
      <c r="AK369" s="174">
        <v>1819</v>
      </c>
      <c r="AL369" s="174"/>
      <c r="AM369" s="174"/>
      <c r="AN369" s="174"/>
      <c r="AO369" s="174">
        <v>52497.91</v>
      </c>
      <c r="AP369" s="174"/>
      <c r="AQ369" s="174">
        <v>57000</v>
      </c>
      <c r="AR369" s="174"/>
      <c r="AS369" s="174"/>
      <c r="AT369" s="174">
        <v>56830.38</v>
      </c>
      <c r="AU369" s="174"/>
      <c r="AV369" s="174"/>
      <c r="AW369" s="174"/>
      <c r="AX369" s="174"/>
      <c r="AY369" s="174"/>
      <c r="AZ369" s="174"/>
      <c r="BA369" s="174">
        <v>46379.94</v>
      </c>
      <c r="BB369" s="174"/>
      <c r="BC369" s="174"/>
      <c r="BD369" s="174">
        <v>15435.84</v>
      </c>
      <c r="BE369" s="174">
        <v>279009.71999999997</v>
      </c>
      <c r="BF369" s="174">
        <v>23332.400000000001</v>
      </c>
      <c r="BG369" s="174"/>
      <c r="BH369" s="174">
        <v>2139262.54</v>
      </c>
      <c r="BI369" s="174"/>
      <c r="BJ369" s="174">
        <v>55538.879999999997</v>
      </c>
      <c r="BK369" s="174">
        <v>16712.82</v>
      </c>
      <c r="BL369" s="174">
        <v>58949.7</v>
      </c>
      <c r="BM369" s="174"/>
      <c r="BN369" s="174"/>
      <c r="BO369" s="174">
        <v>48249.99</v>
      </c>
      <c r="BP369" s="174"/>
      <c r="BQ369" s="174"/>
      <c r="BR369" s="174">
        <v>58321.08</v>
      </c>
      <c r="BS369" s="174"/>
      <c r="BT369" s="174"/>
      <c r="BU369" s="174"/>
      <c r="BV369" s="174"/>
      <c r="BW369" s="174"/>
      <c r="BX369" s="174"/>
      <c r="BY369" s="174">
        <v>109155.96</v>
      </c>
      <c r="BZ369" s="174"/>
      <c r="CA369" s="174">
        <v>83033.34</v>
      </c>
      <c r="CB369" s="174"/>
      <c r="CC369" s="174"/>
      <c r="CD369" s="174"/>
      <c r="CE369" s="174"/>
      <c r="CF369" s="174"/>
      <c r="CG369" s="174"/>
      <c r="CH369" s="174"/>
      <c r="CI369" s="174">
        <v>48199.98</v>
      </c>
      <c r="CJ369" s="174"/>
      <c r="CK369" s="174">
        <v>41532.660000000003</v>
      </c>
      <c r="CL369" s="174">
        <v>288799.98</v>
      </c>
      <c r="CM369" s="174">
        <v>3000</v>
      </c>
    </row>
    <row r="370" spans="1:91" ht="24.6">
      <c r="A370" s="111">
        <v>38</v>
      </c>
      <c r="B370" s="191" t="s">
        <v>1076</v>
      </c>
      <c r="C370" s="114" t="s">
        <v>618</v>
      </c>
      <c r="D370" s="174"/>
      <c r="E370" s="174"/>
      <c r="F370" s="174"/>
      <c r="G370" s="174"/>
      <c r="H370" s="174"/>
      <c r="I370" s="174"/>
      <c r="J370" s="174"/>
      <c r="K370" s="174"/>
      <c r="L370" s="174">
        <v>12000</v>
      </c>
      <c r="M370" s="174"/>
      <c r="N370" s="174"/>
      <c r="O370" s="174"/>
      <c r="P370" s="174"/>
      <c r="Q370" s="174"/>
      <c r="R370" s="174">
        <v>3324.12</v>
      </c>
      <c r="S370" s="174"/>
      <c r="T370" s="174"/>
      <c r="U370" s="174"/>
      <c r="V370" s="174"/>
      <c r="W370" s="174"/>
      <c r="X370" s="174"/>
      <c r="Y370" s="174"/>
      <c r="Z370" s="174"/>
      <c r="AA370" s="174"/>
      <c r="AB370" s="174"/>
      <c r="AC370" s="174"/>
      <c r="AD370" s="174"/>
      <c r="AE370" s="174"/>
      <c r="AF370" s="174"/>
      <c r="AG370" s="174"/>
      <c r="AH370" s="174"/>
      <c r="AI370" s="174"/>
      <c r="AJ370" s="174"/>
      <c r="AK370" s="174"/>
      <c r="AL370" s="174"/>
      <c r="AM370" s="174"/>
      <c r="AN370" s="174"/>
      <c r="AO370" s="174"/>
      <c r="AP370" s="174"/>
      <c r="AQ370" s="174"/>
      <c r="AR370" s="174"/>
      <c r="AS370" s="174"/>
      <c r="AT370" s="174">
        <v>5618.22</v>
      </c>
      <c r="AU370" s="174"/>
      <c r="AV370" s="174"/>
      <c r="AW370" s="174"/>
      <c r="AX370" s="174"/>
      <c r="AY370" s="174"/>
      <c r="AZ370" s="174"/>
      <c r="BA370" s="174"/>
      <c r="BB370" s="174"/>
      <c r="BC370" s="174"/>
      <c r="BD370" s="174">
        <v>131949.06</v>
      </c>
      <c r="BE370" s="174"/>
      <c r="BF370" s="174">
        <v>11966.64</v>
      </c>
      <c r="BG370" s="174"/>
      <c r="BH370" s="174">
        <v>78090.95</v>
      </c>
      <c r="BI370" s="174"/>
      <c r="BJ370" s="174"/>
      <c r="BK370" s="174">
        <v>32256.1</v>
      </c>
      <c r="BL370" s="174">
        <v>8256.84</v>
      </c>
      <c r="BM370" s="174"/>
      <c r="BN370" s="174"/>
      <c r="BO370" s="174"/>
      <c r="BP370" s="174"/>
      <c r="BQ370" s="174"/>
      <c r="BR370" s="174"/>
      <c r="BS370" s="176"/>
      <c r="BT370" s="176"/>
      <c r="BU370" s="176"/>
      <c r="BV370" s="176"/>
      <c r="BW370" s="176"/>
      <c r="BX370" s="176"/>
      <c r="BY370" s="176">
        <v>23379.48</v>
      </c>
      <c r="BZ370" s="176">
        <v>4822.8</v>
      </c>
      <c r="CA370" s="176"/>
      <c r="CB370" s="176"/>
      <c r="CC370" s="176"/>
      <c r="CD370" s="176"/>
      <c r="CE370" s="176"/>
      <c r="CF370" s="176"/>
      <c r="CG370" s="176"/>
      <c r="CH370" s="176"/>
      <c r="CI370" s="176"/>
      <c r="CJ370" s="176"/>
      <c r="CK370" s="176"/>
      <c r="CL370" s="176"/>
      <c r="CM370" s="176"/>
    </row>
    <row r="371" spans="1:91" ht="24.6">
      <c r="A371" s="111">
        <v>38</v>
      </c>
      <c r="B371" s="191" t="s">
        <v>1077</v>
      </c>
      <c r="C371" s="114" t="s">
        <v>619</v>
      </c>
      <c r="D371" s="174"/>
      <c r="E371" s="174"/>
      <c r="F371" s="174">
        <v>24881.64</v>
      </c>
      <c r="G371" s="174"/>
      <c r="H371" s="174">
        <v>5318.04</v>
      </c>
      <c r="I371" s="174"/>
      <c r="J371" s="174"/>
      <c r="K371" s="174">
        <v>111432.51</v>
      </c>
      <c r="L371" s="174">
        <v>24960</v>
      </c>
      <c r="M371" s="174"/>
      <c r="N371" s="174">
        <v>134027.98000000001</v>
      </c>
      <c r="O371" s="174"/>
      <c r="P371" s="174"/>
      <c r="Q371" s="174"/>
      <c r="R371" s="174">
        <v>74323.5</v>
      </c>
      <c r="S371" s="174"/>
      <c r="T371" s="174">
        <v>9733.32</v>
      </c>
      <c r="U371" s="174">
        <v>56216.639999999999</v>
      </c>
      <c r="V371" s="174">
        <v>61985.94</v>
      </c>
      <c r="W371" s="174"/>
      <c r="X371" s="174"/>
      <c r="Y371" s="174">
        <v>52000.46</v>
      </c>
      <c r="Z371" s="174"/>
      <c r="AA371" s="174">
        <v>1397.93</v>
      </c>
      <c r="AB371" s="174">
        <v>60233.279999999999</v>
      </c>
      <c r="AC371" s="174">
        <v>14250</v>
      </c>
      <c r="AD371" s="174"/>
      <c r="AE371" s="174">
        <v>23514.62</v>
      </c>
      <c r="AF371" s="174"/>
      <c r="AG371" s="174">
        <v>5425.1</v>
      </c>
      <c r="AH371" s="174"/>
      <c r="AI371" s="174">
        <v>47314.54</v>
      </c>
      <c r="AJ371" s="174">
        <v>30718.95</v>
      </c>
      <c r="AK371" s="174">
        <v>43983.34</v>
      </c>
      <c r="AL371" s="174"/>
      <c r="AM371" s="174"/>
      <c r="AN371" s="174"/>
      <c r="AO371" s="174"/>
      <c r="AP371" s="174"/>
      <c r="AQ371" s="174">
        <v>8565</v>
      </c>
      <c r="AR371" s="174">
        <v>7800</v>
      </c>
      <c r="AS371" s="174"/>
      <c r="AT371" s="174">
        <v>30096.959999999999</v>
      </c>
      <c r="AU371" s="174"/>
      <c r="AV371" s="174"/>
      <c r="AW371" s="174"/>
      <c r="AX371" s="174"/>
      <c r="AY371" s="174"/>
      <c r="AZ371" s="174"/>
      <c r="BA371" s="174">
        <v>114763.32</v>
      </c>
      <c r="BB371" s="174"/>
      <c r="BC371" s="174"/>
      <c r="BD371" s="174">
        <v>1461.96</v>
      </c>
      <c r="BE371" s="174">
        <v>213788.28</v>
      </c>
      <c r="BF371" s="174"/>
      <c r="BG371" s="174">
        <v>42625.02</v>
      </c>
      <c r="BH371" s="174">
        <v>137248.32000000001</v>
      </c>
      <c r="BI371" s="174">
        <v>30851.34</v>
      </c>
      <c r="BJ371" s="174">
        <v>81693.179999999993</v>
      </c>
      <c r="BK371" s="174">
        <v>3133.32</v>
      </c>
      <c r="BL371" s="174"/>
      <c r="BM371" s="174"/>
      <c r="BN371" s="174">
        <v>32746.560000000001</v>
      </c>
      <c r="BO371" s="174">
        <v>27885.06</v>
      </c>
      <c r="BP371" s="174">
        <v>44520</v>
      </c>
      <c r="BQ371" s="174">
        <v>7476.66</v>
      </c>
      <c r="BR371" s="174"/>
      <c r="BS371" s="176"/>
      <c r="BT371" s="176"/>
      <c r="BU371" s="176">
        <v>19583.919999999998</v>
      </c>
      <c r="BV371" s="176"/>
      <c r="BW371" s="174">
        <v>7976.32</v>
      </c>
      <c r="BX371" s="176">
        <v>17478.12</v>
      </c>
      <c r="BY371" s="176">
        <v>162127.62</v>
      </c>
      <c r="BZ371" s="176"/>
      <c r="CA371" s="176">
        <v>5663.58</v>
      </c>
      <c r="CB371" s="176"/>
      <c r="CC371" s="176">
        <v>65540.100000000006</v>
      </c>
      <c r="CD371" s="176">
        <v>81226.679999999993</v>
      </c>
      <c r="CE371" s="176"/>
      <c r="CF371" s="176"/>
      <c r="CG371" s="176">
        <v>6766.39</v>
      </c>
      <c r="CH371" s="176"/>
      <c r="CI371" s="176"/>
      <c r="CJ371" s="176"/>
      <c r="CK371" s="176">
        <v>94068.72</v>
      </c>
      <c r="CL371" s="176"/>
      <c r="CM371" s="176">
        <v>2950.02</v>
      </c>
    </row>
    <row r="372" spans="1:91" ht="24.6">
      <c r="A372" s="111">
        <v>38</v>
      </c>
      <c r="B372" s="191" t="s">
        <v>1078</v>
      </c>
      <c r="C372" s="114" t="s">
        <v>1291</v>
      </c>
      <c r="D372" s="174"/>
      <c r="E372" s="174">
        <v>286699.83</v>
      </c>
      <c r="F372" s="174">
        <v>234435.23</v>
      </c>
      <c r="G372" s="174">
        <v>291452.07</v>
      </c>
      <c r="H372" s="174">
        <v>126142.59</v>
      </c>
      <c r="I372" s="174">
        <v>153523.98000000001</v>
      </c>
      <c r="J372" s="174">
        <v>105708.26</v>
      </c>
      <c r="K372" s="174">
        <v>456469.63</v>
      </c>
      <c r="L372" s="174">
        <v>320070.5</v>
      </c>
      <c r="M372" s="174">
        <v>399699.35</v>
      </c>
      <c r="N372" s="174">
        <v>348601.89</v>
      </c>
      <c r="O372" s="174">
        <v>18161</v>
      </c>
      <c r="P372" s="174"/>
      <c r="Q372" s="174">
        <v>115190.44</v>
      </c>
      <c r="R372" s="174">
        <v>503529.6</v>
      </c>
      <c r="S372" s="174">
        <v>241706.66</v>
      </c>
      <c r="T372" s="174">
        <v>160152.35999999999</v>
      </c>
      <c r="U372" s="174">
        <v>302165.5</v>
      </c>
      <c r="V372" s="174">
        <v>396098.51</v>
      </c>
      <c r="W372" s="174">
        <v>96476.11</v>
      </c>
      <c r="X372" s="174"/>
      <c r="Y372" s="174">
        <v>175688.3</v>
      </c>
      <c r="Z372" s="174">
        <v>197365.02</v>
      </c>
      <c r="AA372" s="174">
        <v>450407.09</v>
      </c>
      <c r="AB372" s="174">
        <v>68630.210000000006</v>
      </c>
      <c r="AC372" s="174">
        <v>117548.5</v>
      </c>
      <c r="AD372" s="174">
        <v>78426.77</v>
      </c>
      <c r="AE372" s="174">
        <v>584838.59</v>
      </c>
      <c r="AF372" s="174">
        <v>87721</v>
      </c>
      <c r="AG372" s="174">
        <v>104013.66</v>
      </c>
      <c r="AH372" s="174">
        <v>52050</v>
      </c>
      <c r="AI372" s="174">
        <v>98780.26</v>
      </c>
      <c r="AJ372" s="174">
        <v>121984.71</v>
      </c>
      <c r="AK372" s="174">
        <v>223801.83</v>
      </c>
      <c r="AL372" s="174"/>
      <c r="AM372" s="174">
        <v>331719.92</v>
      </c>
      <c r="AN372" s="174">
        <v>174194.07</v>
      </c>
      <c r="AO372" s="174">
        <v>745584.01</v>
      </c>
      <c r="AP372" s="174">
        <v>355925.75</v>
      </c>
      <c r="AQ372" s="174">
        <v>437255.66</v>
      </c>
      <c r="AR372" s="174">
        <v>119581.51</v>
      </c>
      <c r="AS372" s="174"/>
      <c r="AT372" s="174">
        <v>497967.86</v>
      </c>
      <c r="AU372" s="174">
        <v>356050.55</v>
      </c>
      <c r="AV372" s="174">
        <v>332976.08</v>
      </c>
      <c r="AW372" s="174">
        <v>292772.15999999997</v>
      </c>
      <c r="AX372" s="174">
        <v>85766.65</v>
      </c>
      <c r="AY372" s="174">
        <v>49677.84</v>
      </c>
      <c r="AZ372" s="174">
        <v>282750.34000000003</v>
      </c>
      <c r="BA372" s="174">
        <v>351577.34</v>
      </c>
      <c r="BB372" s="174"/>
      <c r="BC372" s="174">
        <v>244936.1</v>
      </c>
      <c r="BD372" s="174">
        <v>1955732.5</v>
      </c>
      <c r="BE372" s="174">
        <v>127296.76</v>
      </c>
      <c r="BF372" s="174">
        <v>115338.97</v>
      </c>
      <c r="BG372" s="174">
        <v>258652.38</v>
      </c>
      <c r="BH372" s="174">
        <v>261766.76</v>
      </c>
      <c r="BI372" s="174">
        <v>245555.61</v>
      </c>
      <c r="BJ372" s="174">
        <v>120160.55</v>
      </c>
      <c r="BK372" s="174">
        <v>367050.13</v>
      </c>
      <c r="BL372" s="174">
        <v>129237.01</v>
      </c>
      <c r="BM372" s="174"/>
      <c r="BN372" s="174">
        <v>306203.59000000003</v>
      </c>
      <c r="BO372" s="174">
        <v>685452</v>
      </c>
      <c r="BP372" s="174">
        <v>382498.98</v>
      </c>
      <c r="BQ372" s="174">
        <v>947348.02</v>
      </c>
      <c r="BR372" s="174">
        <v>140905.56</v>
      </c>
      <c r="BS372" s="174"/>
      <c r="BT372" s="174">
        <v>343432.48</v>
      </c>
      <c r="BU372" s="174">
        <v>195470</v>
      </c>
      <c r="BV372" s="174"/>
      <c r="BW372" s="174">
        <v>249416.65</v>
      </c>
      <c r="BX372" s="174">
        <v>95943.78</v>
      </c>
      <c r="BY372" s="174">
        <v>367336.11</v>
      </c>
      <c r="BZ372" s="174">
        <v>91843.69</v>
      </c>
      <c r="CA372" s="174">
        <v>33199.980000000003</v>
      </c>
      <c r="CB372" s="174">
        <v>271518.2</v>
      </c>
      <c r="CC372" s="174">
        <v>166078.32999999999</v>
      </c>
      <c r="CD372" s="174">
        <v>270363.07</v>
      </c>
      <c r="CE372" s="174">
        <v>237184.66</v>
      </c>
      <c r="CF372" s="174">
        <v>377005.34</v>
      </c>
      <c r="CG372" s="174">
        <v>189593.36</v>
      </c>
      <c r="CH372" s="174">
        <v>91213.98</v>
      </c>
      <c r="CI372" s="174">
        <v>165868.46</v>
      </c>
      <c r="CJ372" s="174">
        <v>78389.22</v>
      </c>
      <c r="CK372" s="174">
        <v>419806.75</v>
      </c>
      <c r="CL372" s="174">
        <v>49708.61</v>
      </c>
      <c r="CM372" s="174">
        <v>56486.64</v>
      </c>
    </row>
    <row r="373" spans="1:91" ht="24.6">
      <c r="A373" s="111">
        <v>38</v>
      </c>
      <c r="B373" s="191" t="s">
        <v>1079</v>
      </c>
      <c r="C373" s="114" t="s">
        <v>1292</v>
      </c>
      <c r="D373" s="174"/>
      <c r="E373" s="174">
        <v>423647.13</v>
      </c>
      <c r="F373" s="174">
        <v>86562.19</v>
      </c>
      <c r="G373" s="174">
        <v>219995.61</v>
      </c>
      <c r="H373" s="174">
        <v>241639.15</v>
      </c>
      <c r="I373" s="174">
        <v>242635.94</v>
      </c>
      <c r="J373" s="174">
        <v>408938.87</v>
      </c>
      <c r="K373" s="174">
        <v>666502.80000000005</v>
      </c>
      <c r="L373" s="174">
        <v>627988.5</v>
      </c>
      <c r="M373" s="174">
        <v>480843.34</v>
      </c>
      <c r="N373" s="174">
        <v>448995.19</v>
      </c>
      <c r="O373" s="174">
        <v>781921.93</v>
      </c>
      <c r="P373" s="174"/>
      <c r="Q373" s="174">
        <v>207066.69</v>
      </c>
      <c r="R373" s="174">
        <v>455703.58</v>
      </c>
      <c r="S373" s="174">
        <v>785462.15</v>
      </c>
      <c r="T373" s="174">
        <v>259939.92</v>
      </c>
      <c r="U373" s="174">
        <v>221400</v>
      </c>
      <c r="V373" s="174">
        <v>282199.65000000002</v>
      </c>
      <c r="W373" s="174">
        <v>71539.98</v>
      </c>
      <c r="X373" s="174"/>
      <c r="Y373" s="174">
        <v>812601.47</v>
      </c>
      <c r="Z373" s="174">
        <v>445778.09</v>
      </c>
      <c r="AA373" s="174">
        <v>1051120.02</v>
      </c>
      <c r="AB373" s="174">
        <v>342299</v>
      </c>
      <c r="AC373" s="174">
        <v>257599.98</v>
      </c>
      <c r="AD373" s="174">
        <v>210000</v>
      </c>
      <c r="AE373" s="174">
        <v>269491.65999999997</v>
      </c>
      <c r="AF373" s="174"/>
      <c r="AG373" s="174">
        <v>260470.23</v>
      </c>
      <c r="AH373" s="174">
        <v>536625</v>
      </c>
      <c r="AI373" s="174">
        <v>464460.36</v>
      </c>
      <c r="AJ373" s="174">
        <v>917371.73</v>
      </c>
      <c r="AK373" s="174">
        <v>280400</v>
      </c>
      <c r="AL373" s="174"/>
      <c r="AM373" s="174">
        <v>682183.24</v>
      </c>
      <c r="AN373" s="174"/>
      <c r="AO373" s="174">
        <v>869198.94</v>
      </c>
      <c r="AP373" s="174">
        <v>330139.5</v>
      </c>
      <c r="AQ373" s="174">
        <v>4534.9799999999996</v>
      </c>
      <c r="AR373" s="174">
        <v>320646.42</v>
      </c>
      <c r="AS373" s="174"/>
      <c r="AT373" s="174">
        <v>464728.29</v>
      </c>
      <c r="AU373" s="174">
        <v>859062.4</v>
      </c>
      <c r="AV373" s="174">
        <v>471040</v>
      </c>
      <c r="AW373" s="174">
        <v>375943.67</v>
      </c>
      <c r="AX373" s="174">
        <v>115010</v>
      </c>
      <c r="AY373" s="174">
        <v>467157.94</v>
      </c>
      <c r="AZ373" s="174">
        <v>635342.81999999995</v>
      </c>
      <c r="BA373" s="174">
        <v>299895</v>
      </c>
      <c r="BB373" s="174"/>
      <c r="BC373" s="174"/>
      <c r="BD373" s="174">
        <v>1583348.34</v>
      </c>
      <c r="BE373" s="174">
        <v>534645.30000000005</v>
      </c>
      <c r="BF373" s="174"/>
      <c r="BG373" s="174"/>
      <c r="BH373" s="174">
        <v>544174.68000000005</v>
      </c>
      <c r="BI373" s="174">
        <v>334410</v>
      </c>
      <c r="BJ373" s="174">
        <v>844349.7</v>
      </c>
      <c r="BK373" s="174">
        <v>255400.32000000001</v>
      </c>
      <c r="BL373" s="174">
        <v>268803.96999999997</v>
      </c>
      <c r="BM373" s="174"/>
      <c r="BN373" s="174">
        <v>419861.66</v>
      </c>
      <c r="BO373" s="174">
        <v>74500.02</v>
      </c>
      <c r="BP373" s="174">
        <v>175539.99</v>
      </c>
      <c r="BQ373" s="174">
        <v>595383.32999999996</v>
      </c>
      <c r="BR373" s="174">
        <v>291390</v>
      </c>
      <c r="BS373" s="174"/>
      <c r="BT373" s="174">
        <v>476532.34</v>
      </c>
      <c r="BU373" s="174">
        <v>310999.98</v>
      </c>
      <c r="BV373" s="174"/>
      <c r="BW373" s="174">
        <v>339199.02</v>
      </c>
      <c r="BX373" s="174"/>
      <c r="BY373" s="174">
        <v>643903.74</v>
      </c>
      <c r="BZ373" s="174"/>
      <c r="CA373" s="174">
        <v>229999.98</v>
      </c>
      <c r="CB373" s="174">
        <v>753999.01</v>
      </c>
      <c r="CC373" s="174">
        <v>468916.8</v>
      </c>
      <c r="CD373" s="174">
        <v>725583.34</v>
      </c>
      <c r="CE373" s="174">
        <v>163000.01999999999</v>
      </c>
      <c r="CF373" s="174">
        <v>1221533.3500000001</v>
      </c>
      <c r="CG373" s="174">
        <v>385500</v>
      </c>
      <c r="CH373" s="174">
        <v>150399.78</v>
      </c>
      <c r="CI373" s="174">
        <v>721308.3</v>
      </c>
      <c r="CJ373" s="174">
        <v>249799.98</v>
      </c>
      <c r="CK373" s="174">
        <v>811900.02</v>
      </c>
      <c r="CL373" s="174">
        <v>247999.98</v>
      </c>
      <c r="CM373" s="174">
        <v>368737.92</v>
      </c>
    </row>
    <row r="374" spans="1:91" ht="24.6">
      <c r="A374" s="111">
        <v>38</v>
      </c>
      <c r="B374" s="191" t="s">
        <v>1080</v>
      </c>
      <c r="C374" s="114" t="s">
        <v>620</v>
      </c>
      <c r="D374" s="174"/>
      <c r="E374" s="174">
        <v>123357.61</v>
      </c>
      <c r="F374" s="174">
        <v>102415.75</v>
      </c>
      <c r="G374" s="174">
        <v>102347.83</v>
      </c>
      <c r="H374" s="174">
        <v>49783.27</v>
      </c>
      <c r="I374" s="174">
        <v>53596.83</v>
      </c>
      <c r="J374" s="174">
        <v>249097.15</v>
      </c>
      <c r="K374" s="174">
        <v>495969.06</v>
      </c>
      <c r="L374" s="174">
        <v>325205.65999999997</v>
      </c>
      <c r="M374" s="174">
        <v>155380.06</v>
      </c>
      <c r="N374" s="174">
        <v>156371.26</v>
      </c>
      <c r="O374" s="174">
        <v>76027.72</v>
      </c>
      <c r="P374" s="174"/>
      <c r="Q374" s="174">
        <v>365050.8</v>
      </c>
      <c r="R374" s="174">
        <v>45729.01</v>
      </c>
      <c r="S374" s="174"/>
      <c r="T374" s="174">
        <v>4500</v>
      </c>
      <c r="U374" s="174">
        <v>534232.79</v>
      </c>
      <c r="V374" s="174">
        <v>322725.65000000002</v>
      </c>
      <c r="W374" s="174">
        <v>50933.34</v>
      </c>
      <c r="X374" s="174"/>
      <c r="Y374" s="174">
        <v>92420.59</v>
      </c>
      <c r="Z374" s="174">
        <v>239472.1</v>
      </c>
      <c r="AA374" s="174">
        <v>84141.16</v>
      </c>
      <c r="AB374" s="174">
        <v>20986.7</v>
      </c>
      <c r="AC374" s="174">
        <v>3604.92</v>
      </c>
      <c r="AD374" s="174">
        <v>45297.11</v>
      </c>
      <c r="AE374" s="174">
        <v>279329.02</v>
      </c>
      <c r="AF374" s="174">
        <v>996.25</v>
      </c>
      <c r="AG374" s="174">
        <v>112781.79</v>
      </c>
      <c r="AH374" s="174">
        <v>71455.66</v>
      </c>
      <c r="AI374" s="174">
        <v>929742.84</v>
      </c>
      <c r="AJ374" s="174">
        <v>8077.81</v>
      </c>
      <c r="AK374" s="174">
        <v>291234.34999999998</v>
      </c>
      <c r="AL374" s="174"/>
      <c r="AM374" s="174">
        <v>110674.86</v>
      </c>
      <c r="AN374" s="174">
        <v>151634.88</v>
      </c>
      <c r="AO374" s="174">
        <v>42759.96</v>
      </c>
      <c r="AP374" s="174">
        <v>76495.69</v>
      </c>
      <c r="AQ374" s="174">
        <v>207253.26</v>
      </c>
      <c r="AR374" s="174">
        <v>234490.02</v>
      </c>
      <c r="AS374" s="174"/>
      <c r="AT374" s="174">
        <v>113739.51</v>
      </c>
      <c r="AU374" s="174">
        <v>231383.87</v>
      </c>
      <c r="AV374" s="174">
        <v>49990</v>
      </c>
      <c r="AW374" s="174">
        <v>99999.72</v>
      </c>
      <c r="AX374" s="174">
        <v>97813.59</v>
      </c>
      <c r="AY374" s="174">
        <v>7270</v>
      </c>
      <c r="AZ374" s="174">
        <v>192504.6</v>
      </c>
      <c r="BA374" s="174">
        <v>498388.8</v>
      </c>
      <c r="BB374" s="174"/>
      <c r="BC374" s="174">
        <v>55286.16</v>
      </c>
      <c r="BD374" s="174">
        <v>387434.45</v>
      </c>
      <c r="BE374" s="174">
        <v>123725.12</v>
      </c>
      <c r="BF374" s="174">
        <v>16798.8</v>
      </c>
      <c r="BG374" s="174">
        <v>17826.39</v>
      </c>
      <c r="BH374" s="174">
        <v>363742.08</v>
      </c>
      <c r="BI374" s="174">
        <v>380887.31</v>
      </c>
      <c r="BJ374" s="174">
        <v>613067.5</v>
      </c>
      <c r="BK374" s="174">
        <v>213728.62</v>
      </c>
      <c r="BL374" s="174">
        <v>138182.16</v>
      </c>
      <c r="BM374" s="174"/>
      <c r="BN374" s="174">
        <v>64156.2</v>
      </c>
      <c r="BO374" s="174">
        <v>14667.39</v>
      </c>
      <c r="BP374" s="174">
        <v>57156.9</v>
      </c>
      <c r="BQ374" s="174">
        <v>471924.26</v>
      </c>
      <c r="BR374" s="174">
        <v>489941.78</v>
      </c>
      <c r="BS374" s="176"/>
      <c r="BT374" s="176">
        <v>66041.17</v>
      </c>
      <c r="BU374" s="176">
        <v>51889.98</v>
      </c>
      <c r="BV374" s="176"/>
      <c r="BW374" s="174">
        <v>56260.02</v>
      </c>
      <c r="BX374" s="176">
        <v>51784.62</v>
      </c>
      <c r="BY374" s="176">
        <v>251601.18</v>
      </c>
      <c r="BZ374" s="176">
        <v>31164.38</v>
      </c>
      <c r="CA374" s="176">
        <v>7225.02</v>
      </c>
      <c r="CB374" s="176">
        <v>149109.68</v>
      </c>
      <c r="CC374" s="176">
        <v>181728.66</v>
      </c>
      <c r="CD374" s="176">
        <v>42101.919999999998</v>
      </c>
      <c r="CE374" s="176">
        <v>26658.36</v>
      </c>
      <c r="CF374" s="176">
        <v>18053.34</v>
      </c>
      <c r="CG374" s="174">
        <v>12216.83</v>
      </c>
      <c r="CH374" s="174">
        <v>39472.379999999997</v>
      </c>
      <c r="CI374" s="176">
        <v>5640</v>
      </c>
      <c r="CJ374" s="176">
        <v>37599.31</v>
      </c>
      <c r="CK374" s="176">
        <v>604545.48</v>
      </c>
      <c r="CL374" s="176"/>
      <c r="CM374" s="176"/>
    </row>
    <row r="375" spans="1:91" ht="24.6">
      <c r="A375" s="111">
        <v>38</v>
      </c>
      <c r="B375" s="191" t="s">
        <v>1081</v>
      </c>
      <c r="C375" s="114" t="s">
        <v>621</v>
      </c>
      <c r="D375" s="174"/>
      <c r="E375" s="174">
        <v>21491.51</v>
      </c>
      <c r="F375" s="174">
        <v>22333.64</v>
      </c>
      <c r="G375" s="174">
        <v>92296.43</v>
      </c>
      <c r="H375" s="174">
        <v>14977.79</v>
      </c>
      <c r="I375" s="174">
        <v>12039.77</v>
      </c>
      <c r="J375" s="174">
        <v>13416.05</v>
      </c>
      <c r="K375" s="174">
        <v>88523.22</v>
      </c>
      <c r="L375" s="174">
        <v>38484.67</v>
      </c>
      <c r="M375" s="174">
        <v>89801.23</v>
      </c>
      <c r="N375" s="174">
        <v>117213.29</v>
      </c>
      <c r="O375" s="174">
        <v>17311.36</v>
      </c>
      <c r="P375" s="174"/>
      <c r="Q375" s="174">
        <v>28730</v>
      </c>
      <c r="R375" s="174">
        <v>49422.86</v>
      </c>
      <c r="S375" s="174">
        <v>21679.55</v>
      </c>
      <c r="T375" s="174">
        <v>53647.02</v>
      </c>
      <c r="U375" s="174">
        <v>52333.2</v>
      </c>
      <c r="V375" s="174">
        <v>26582.52</v>
      </c>
      <c r="W375" s="174">
        <v>3000</v>
      </c>
      <c r="X375" s="174"/>
      <c r="Y375" s="174">
        <v>73069.72</v>
      </c>
      <c r="Z375" s="174">
        <v>3982.24</v>
      </c>
      <c r="AA375" s="174">
        <v>10433.33</v>
      </c>
      <c r="AB375" s="174">
        <v>6931.92</v>
      </c>
      <c r="AC375" s="174">
        <v>8079.02</v>
      </c>
      <c r="AD375" s="174">
        <v>23296.83</v>
      </c>
      <c r="AE375" s="174">
        <v>32268.67</v>
      </c>
      <c r="AF375" s="174">
        <v>29850.34</v>
      </c>
      <c r="AG375" s="174">
        <v>43400.77</v>
      </c>
      <c r="AH375" s="174">
        <v>12450</v>
      </c>
      <c r="AI375" s="174">
        <v>1412.32</v>
      </c>
      <c r="AJ375" s="174">
        <v>121688.68</v>
      </c>
      <c r="AK375" s="174">
        <v>14229.9</v>
      </c>
      <c r="AL375" s="174"/>
      <c r="AM375" s="174">
        <v>123359.16</v>
      </c>
      <c r="AN375" s="174">
        <v>55828.02</v>
      </c>
      <c r="AO375" s="174">
        <v>39777.660000000003</v>
      </c>
      <c r="AP375" s="174">
        <v>28087.1</v>
      </c>
      <c r="AQ375" s="174">
        <v>23382.74</v>
      </c>
      <c r="AR375" s="174">
        <v>2860.02</v>
      </c>
      <c r="AS375" s="174"/>
      <c r="AT375" s="174">
        <v>15677.89</v>
      </c>
      <c r="AU375" s="174">
        <v>59987.1</v>
      </c>
      <c r="AV375" s="174">
        <v>58392.9</v>
      </c>
      <c r="AW375" s="174">
        <v>18545.28</v>
      </c>
      <c r="AX375" s="174">
        <v>17088</v>
      </c>
      <c r="AY375" s="174">
        <v>28250</v>
      </c>
      <c r="AZ375" s="174">
        <v>21351.38</v>
      </c>
      <c r="BA375" s="174">
        <v>6597</v>
      </c>
      <c r="BB375" s="174"/>
      <c r="BC375" s="174">
        <v>26356.82</v>
      </c>
      <c r="BD375" s="174">
        <v>324115.3</v>
      </c>
      <c r="BE375" s="174">
        <v>2608.34</v>
      </c>
      <c r="BF375" s="174">
        <v>16778.759999999998</v>
      </c>
      <c r="BG375" s="174">
        <v>54349.2</v>
      </c>
      <c r="BH375" s="174">
        <v>134986.57999999999</v>
      </c>
      <c r="BI375" s="174">
        <v>53693.89</v>
      </c>
      <c r="BJ375" s="174">
        <v>47562.97</v>
      </c>
      <c r="BK375" s="174">
        <v>88773.33</v>
      </c>
      <c r="BL375" s="174">
        <v>30615.45</v>
      </c>
      <c r="BM375" s="174"/>
      <c r="BN375" s="174">
        <v>57070.98</v>
      </c>
      <c r="BO375" s="174">
        <v>84220.02</v>
      </c>
      <c r="BP375" s="174">
        <v>153787.92000000001</v>
      </c>
      <c r="BQ375" s="174">
        <v>119248.01</v>
      </c>
      <c r="BR375" s="174">
        <v>16594.98</v>
      </c>
      <c r="BS375" s="174"/>
      <c r="BT375" s="174">
        <v>76720.740000000005</v>
      </c>
      <c r="BU375" s="174">
        <v>7311.68</v>
      </c>
      <c r="BV375" s="174"/>
      <c r="BW375" s="174">
        <v>90690.67</v>
      </c>
      <c r="BX375" s="174">
        <v>9221.1</v>
      </c>
      <c r="BY375" s="174">
        <v>265624.38</v>
      </c>
      <c r="BZ375" s="174">
        <v>3310.02</v>
      </c>
      <c r="CA375" s="174"/>
      <c r="CB375" s="174">
        <v>55729.69</v>
      </c>
      <c r="CC375" s="174">
        <v>90674.6</v>
      </c>
      <c r="CD375" s="174">
        <v>23422.99</v>
      </c>
      <c r="CE375" s="174">
        <v>36605.24</v>
      </c>
      <c r="CF375" s="174">
        <v>122179.26</v>
      </c>
      <c r="CG375" s="174">
        <v>15719</v>
      </c>
      <c r="CH375" s="174">
        <v>2891.6</v>
      </c>
      <c r="CI375" s="174">
        <v>9697.32</v>
      </c>
      <c r="CJ375" s="174">
        <v>11028.98</v>
      </c>
      <c r="CK375" s="174">
        <v>3598.98</v>
      </c>
      <c r="CL375" s="174">
        <v>17499.02</v>
      </c>
      <c r="CM375" s="174">
        <v>21356.39</v>
      </c>
    </row>
    <row r="376" spans="1:91" ht="24.6">
      <c r="A376" s="111">
        <v>38</v>
      </c>
      <c r="B376" s="191" t="s">
        <v>1082</v>
      </c>
      <c r="C376" s="114" t="s">
        <v>622</v>
      </c>
      <c r="D376" s="174"/>
      <c r="E376" s="174">
        <v>44640.01</v>
      </c>
      <c r="F376" s="174">
        <v>10105.23</v>
      </c>
      <c r="G376" s="174"/>
      <c r="H376" s="174"/>
      <c r="I376" s="174">
        <v>10024.629999999999</v>
      </c>
      <c r="J376" s="174">
        <v>20256.310000000001</v>
      </c>
      <c r="K376" s="174">
        <v>54598.45</v>
      </c>
      <c r="L376" s="174"/>
      <c r="M376" s="174">
        <v>2452.81</v>
      </c>
      <c r="N376" s="174">
        <v>35820.19</v>
      </c>
      <c r="O376" s="174"/>
      <c r="P376" s="174"/>
      <c r="Q376" s="174"/>
      <c r="R376" s="174">
        <v>68023.210000000006</v>
      </c>
      <c r="S376" s="174">
        <v>12625.02</v>
      </c>
      <c r="T376" s="174">
        <v>9534.9599999999991</v>
      </c>
      <c r="U376" s="174">
        <v>15404.98</v>
      </c>
      <c r="V376" s="174">
        <v>12534.81</v>
      </c>
      <c r="W376" s="174"/>
      <c r="X376" s="174"/>
      <c r="Y376" s="174"/>
      <c r="Z376" s="174"/>
      <c r="AA376" s="174">
        <v>21761.26</v>
      </c>
      <c r="AB376" s="174">
        <v>26076.86</v>
      </c>
      <c r="AC376" s="174">
        <v>2675</v>
      </c>
      <c r="AD376" s="174">
        <v>23806</v>
      </c>
      <c r="AE376" s="174"/>
      <c r="AF376" s="174">
        <v>3059.64</v>
      </c>
      <c r="AG376" s="174">
        <v>58061.32</v>
      </c>
      <c r="AH376" s="174">
        <v>5875</v>
      </c>
      <c r="AI376" s="174">
        <v>47485.23</v>
      </c>
      <c r="AJ376" s="174"/>
      <c r="AK376" s="174">
        <v>3622.5</v>
      </c>
      <c r="AL376" s="174"/>
      <c r="AM376" s="174">
        <v>13500</v>
      </c>
      <c r="AN376" s="174">
        <v>10238.76</v>
      </c>
      <c r="AO376" s="174">
        <v>5250</v>
      </c>
      <c r="AP376" s="174">
        <v>8988</v>
      </c>
      <c r="AQ376" s="174"/>
      <c r="AR376" s="174">
        <v>12539.25</v>
      </c>
      <c r="AS376" s="174"/>
      <c r="AT376" s="174">
        <v>13111.92</v>
      </c>
      <c r="AU376" s="174">
        <v>35046.6</v>
      </c>
      <c r="AV376" s="174">
        <v>8718.5</v>
      </c>
      <c r="AW376" s="174">
        <v>3499.98</v>
      </c>
      <c r="AX376" s="174"/>
      <c r="AY376" s="174"/>
      <c r="AZ376" s="174">
        <v>25775.040000000001</v>
      </c>
      <c r="BA376" s="174">
        <v>19135.02</v>
      </c>
      <c r="BB376" s="174"/>
      <c r="BC376" s="174">
        <v>22999.98</v>
      </c>
      <c r="BD376" s="174"/>
      <c r="BE376" s="174">
        <v>41681.300000000003</v>
      </c>
      <c r="BF376" s="174"/>
      <c r="BG376" s="174">
        <v>23254.99</v>
      </c>
      <c r="BH376" s="174"/>
      <c r="BI376" s="174">
        <v>3165.67</v>
      </c>
      <c r="BJ376" s="174"/>
      <c r="BK376" s="174">
        <v>6966.67</v>
      </c>
      <c r="BL376" s="174">
        <v>10999.98</v>
      </c>
      <c r="BM376" s="174"/>
      <c r="BN376" s="174">
        <v>11583</v>
      </c>
      <c r="BO376" s="174">
        <v>20305.330000000002</v>
      </c>
      <c r="BP376" s="174">
        <v>17296.03</v>
      </c>
      <c r="BQ376" s="174">
        <v>67681.02</v>
      </c>
      <c r="BR376" s="174">
        <v>3154.17</v>
      </c>
      <c r="BS376" s="174"/>
      <c r="BT376" s="174">
        <v>1305</v>
      </c>
      <c r="BU376" s="174"/>
      <c r="BV376" s="174"/>
      <c r="BW376" s="174"/>
      <c r="BX376" s="174">
        <v>12037.5</v>
      </c>
      <c r="BY376" s="174"/>
      <c r="BZ376" s="174"/>
      <c r="CA376" s="174"/>
      <c r="CB376" s="174">
        <v>20212.02</v>
      </c>
      <c r="CC376" s="174"/>
      <c r="CD376" s="174">
        <v>20749.98</v>
      </c>
      <c r="CE376" s="174">
        <v>66996.539999999994</v>
      </c>
      <c r="CF376" s="174">
        <v>2874.02</v>
      </c>
      <c r="CG376" s="174">
        <v>10097.5</v>
      </c>
      <c r="CH376" s="174">
        <v>8596.32</v>
      </c>
      <c r="CI376" s="174">
        <v>1624.98</v>
      </c>
      <c r="CJ376" s="174">
        <v>3900</v>
      </c>
      <c r="CK376" s="174"/>
      <c r="CL376" s="174">
        <v>15790.02</v>
      </c>
      <c r="CM376" s="174"/>
    </row>
    <row r="377" spans="1:91" ht="24.6">
      <c r="A377" s="111">
        <v>38</v>
      </c>
      <c r="B377" s="191" t="s">
        <v>1083</v>
      </c>
      <c r="C377" s="114" t="s">
        <v>1293</v>
      </c>
      <c r="D377" s="174"/>
      <c r="E377" s="174"/>
      <c r="F377" s="174"/>
      <c r="G377" s="174"/>
      <c r="H377" s="174"/>
      <c r="I377" s="174">
        <v>3884.95</v>
      </c>
      <c r="J377" s="174">
        <v>8802.67</v>
      </c>
      <c r="K377" s="174"/>
      <c r="L377" s="174"/>
      <c r="M377" s="174"/>
      <c r="N377" s="174"/>
      <c r="O377" s="174"/>
      <c r="P377" s="174"/>
      <c r="Q377" s="174"/>
      <c r="R377" s="174">
        <v>2193</v>
      </c>
      <c r="S377" s="174">
        <v>6500</v>
      </c>
      <c r="T377" s="174">
        <v>5819.94</v>
      </c>
      <c r="U377" s="174">
        <v>23145.71</v>
      </c>
      <c r="V377" s="174"/>
      <c r="W377" s="174"/>
      <c r="X377" s="174"/>
      <c r="Y377" s="174"/>
      <c r="Z377" s="174"/>
      <c r="AA377" s="174"/>
      <c r="AB377" s="174"/>
      <c r="AC377" s="174"/>
      <c r="AD377" s="174">
        <v>1066.24</v>
      </c>
      <c r="AE377" s="174"/>
      <c r="AF377" s="174"/>
      <c r="AG377" s="174">
        <v>1395.32</v>
      </c>
      <c r="AH377" s="174"/>
      <c r="AI377" s="174"/>
      <c r="AJ377" s="174"/>
      <c r="AK377" s="174"/>
      <c r="AL377" s="174"/>
      <c r="AM377" s="174"/>
      <c r="AN377" s="174"/>
      <c r="AO377" s="174">
        <v>14622</v>
      </c>
      <c r="AP377" s="174"/>
      <c r="AQ377" s="174">
        <v>3690</v>
      </c>
      <c r="AR377" s="174"/>
      <c r="AS377" s="174"/>
      <c r="AT377" s="174"/>
      <c r="AU377" s="174"/>
      <c r="AV377" s="174">
        <v>15840</v>
      </c>
      <c r="AW377" s="174"/>
      <c r="AX377" s="174">
        <v>3900</v>
      </c>
      <c r="AY377" s="174"/>
      <c r="AZ377" s="174"/>
      <c r="BA377" s="174"/>
      <c r="BB377" s="174"/>
      <c r="BC377" s="174"/>
      <c r="BD377" s="174"/>
      <c r="BE377" s="174">
        <v>5729.16</v>
      </c>
      <c r="BF377" s="174"/>
      <c r="BG377" s="174"/>
      <c r="BH377" s="174">
        <v>74499.78</v>
      </c>
      <c r="BI377" s="174"/>
      <c r="BJ377" s="174"/>
      <c r="BK377" s="174">
        <v>9143.32</v>
      </c>
      <c r="BL377" s="174">
        <v>2706.18</v>
      </c>
      <c r="BM377" s="174"/>
      <c r="BN377" s="174"/>
      <c r="BO377" s="174"/>
      <c r="BP377" s="174"/>
      <c r="BQ377" s="174"/>
      <c r="BR377" s="174"/>
      <c r="BS377" s="174"/>
      <c r="BT377" s="174"/>
      <c r="BU377" s="174">
        <v>36099.96</v>
      </c>
      <c r="BV377" s="174"/>
      <c r="BW377" s="174"/>
      <c r="BX377" s="174">
        <v>9135.86</v>
      </c>
      <c r="BY377" s="174"/>
      <c r="BZ377" s="174"/>
      <c r="CA377" s="174"/>
      <c r="CB377" s="174">
        <v>27000</v>
      </c>
      <c r="CC377" s="174"/>
      <c r="CD377" s="174"/>
      <c r="CE377" s="174"/>
      <c r="CF377" s="174"/>
      <c r="CG377" s="174"/>
      <c r="CH377" s="174">
        <v>3999.78</v>
      </c>
      <c r="CI377" s="174"/>
      <c r="CJ377" s="174">
        <v>4895.8500000000004</v>
      </c>
      <c r="CK377" s="174"/>
      <c r="CL377" s="174"/>
      <c r="CM377" s="174">
        <v>20700</v>
      </c>
    </row>
    <row r="378" spans="1:91" ht="24.6">
      <c r="A378" s="111">
        <v>38</v>
      </c>
      <c r="B378" s="191" t="s">
        <v>1084</v>
      </c>
      <c r="C378" s="114" t="s">
        <v>1294</v>
      </c>
      <c r="D378" s="174"/>
      <c r="E378" s="174">
        <v>1235141.56</v>
      </c>
      <c r="F378" s="174">
        <v>681422.83</v>
      </c>
      <c r="G378" s="174">
        <v>1325380.5900000001</v>
      </c>
      <c r="H378" s="174">
        <v>1031200.39</v>
      </c>
      <c r="I378" s="174">
        <v>1236281.02</v>
      </c>
      <c r="J378" s="174">
        <v>2286951.85</v>
      </c>
      <c r="K378" s="174">
        <v>3856691.64</v>
      </c>
      <c r="L378" s="174">
        <v>1300839.67</v>
      </c>
      <c r="M378" s="174">
        <v>3005522.19</v>
      </c>
      <c r="N378" s="174">
        <v>5507108.4000000004</v>
      </c>
      <c r="O378" s="174">
        <v>560109.28</v>
      </c>
      <c r="P378" s="174"/>
      <c r="Q378" s="174">
        <v>1234439.6200000001</v>
      </c>
      <c r="R378" s="174">
        <v>1595483.33</v>
      </c>
      <c r="S378" s="174">
        <v>7816130.8700000001</v>
      </c>
      <c r="T378" s="174">
        <v>781463.98</v>
      </c>
      <c r="U378" s="174">
        <v>1939935.33</v>
      </c>
      <c r="V378" s="174">
        <v>717884.01</v>
      </c>
      <c r="W378" s="174">
        <v>917279.73</v>
      </c>
      <c r="X378" s="174"/>
      <c r="Y378" s="174">
        <v>1607793.41</v>
      </c>
      <c r="Z378" s="174">
        <v>9204682.8499999996</v>
      </c>
      <c r="AA378" s="174">
        <v>2356069.7799999998</v>
      </c>
      <c r="AB378" s="174">
        <v>525718.71</v>
      </c>
      <c r="AC378" s="174">
        <v>1190983.6399999999</v>
      </c>
      <c r="AD378" s="174">
        <v>1018053.33</v>
      </c>
      <c r="AE378" s="174">
        <v>6236891.8700000001</v>
      </c>
      <c r="AF378" s="174">
        <v>1379740.8</v>
      </c>
      <c r="AG378" s="174">
        <v>934371.41</v>
      </c>
      <c r="AH378" s="174">
        <v>1568952.93</v>
      </c>
      <c r="AI378" s="174">
        <v>2982496.45</v>
      </c>
      <c r="AJ378" s="174">
        <v>1046437.94</v>
      </c>
      <c r="AK378" s="174">
        <v>837324.33</v>
      </c>
      <c r="AL378" s="174"/>
      <c r="AM378" s="174">
        <v>2008811.01</v>
      </c>
      <c r="AN378" s="174">
        <v>1285421.53</v>
      </c>
      <c r="AO378" s="174">
        <v>3879737.45</v>
      </c>
      <c r="AP378" s="174">
        <v>3023749.56</v>
      </c>
      <c r="AQ378" s="174">
        <v>2154603.2000000002</v>
      </c>
      <c r="AR378" s="174">
        <v>400702.16</v>
      </c>
      <c r="AS378" s="174"/>
      <c r="AT378" s="174">
        <v>1770737.35</v>
      </c>
      <c r="AU378" s="174">
        <v>3155846.11</v>
      </c>
      <c r="AV378" s="174">
        <v>2192033.34</v>
      </c>
      <c r="AW378" s="174">
        <v>1353062.5</v>
      </c>
      <c r="AX378" s="174">
        <v>1781826.34</v>
      </c>
      <c r="AY378" s="174">
        <v>744300.51</v>
      </c>
      <c r="AZ378" s="174">
        <v>1955539.25</v>
      </c>
      <c r="BA378" s="174">
        <v>1876843.21</v>
      </c>
      <c r="BB378" s="174"/>
      <c r="BC378" s="174">
        <v>1734066</v>
      </c>
      <c r="BD378" s="174">
        <v>29638275.010000002</v>
      </c>
      <c r="BE378" s="174">
        <v>5178723.1900000004</v>
      </c>
      <c r="BF378" s="174">
        <v>726839.33</v>
      </c>
      <c r="BG378" s="174">
        <v>2507092.11</v>
      </c>
      <c r="BH378" s="174">
        <v>9176093.4199999999</v>
      </c>
      <c r="BI378" s="174">
        <v>645494.19999999995</v>
      </c>
      <c r="BJ378" s="174">
        <v>837759.93</v>
      </c>
      <c r="BK378" s="174">
        <v>712212.92</v>
      </c>
      <c r="BL378" s="174">
        <v>942199.56</v>
      </c>
      <c r="BM378" s="174"/>
      <c r="BN378" s="174">
        <v>2388398.63</v>
      </c>
      <c r="BO378" s="174">
        <v>1317340.9099999999</v>
      </c>
      <c r="BP378" s="174">
        <v>2864773.62</v>
      </c>
      <c r="BQ378" s="174">
        <v>1754005.32</v>
      </c>
      <c r="BR378" s="174">
        <v>1503569.82</v>
      </c>
      <c r="BS378" s="174"/>
      <c r="BT378" s="174">
        <v>1959918.73</v>
      </c>
      <c r="BU378" s="174">
        <v>1463358.63</v>
      </c>
      <c r="BV378" s="174"/>
      <c r="BW378" s="174">
        <v>772968.36</v>
      </c>
      <c r="BX378" s="174">
        <v>1172661.6299999999</v>
      </c>
      <c r="BY378" s="174">
        <v>8133952.2800000003</v>
      </c>
      <c r="BZ378" s="174">
        <v>1131278.0900000001</v>
      </c>
      <c r="CA378" s="174">
        <v>1124630.02</v>
      </c>
      <c r="CB378" s="174">
        <v>1574179.62</v>
      </c>
      <c r="CC378" s="174">
        <v>1877562.59</v>
      </c>
      <c r="CD378" s="174">
        <v>6718683.2199999997</v>
      </c>
      <c r="CE378" s="174">
        <v>2355580.42</v>
      </c>
      <c r="CF378" s="174">
        <v>6978705.0499999998</v>
      </c>
      <c r="CG378" s="174">
        <v>979224.34</v>
      </c>
      <c r="CH378" s="174">
        <v>1039751.82</v>
      </c>
      <c r="CI378" s="174">
        <v>927409.08</v>
      </c>
      <c r="CJ378" s="174">
        <v>957449.67</v>
      </c>
      <c r="CK378" s="174">
        <v>9587113.8200000003</v>
      </c>
      <c r="CL378" s="174">
        <v>1087413.04</v>
      </c>
      <c r="CM378" s="174">
        <v>1210598.6499999999</v>
      </c>
    </row>
    <row r="379" spans="1:91" ht="24.6">
      <c r="A379" s="111">
        <v>38</v>
      </c>
      <c r="B379" s="191" t="s">
        <v>1085</v>
      </c>
      <c r="C379" s="114" t="s">
        <v>623</v>
      </c>
      <c r="D379" s="174"/>
      <c r="E379" s="174">
        <v>324705.65000000002</v>
      </c>
      <c r="F379" s="174">
        <v>217283.21</v>
      </c>
      <c r="G379" s="174">
        <v>423337.6</v>
      </c>
      <c r="H379" s="174">
        <v>244324.23</v>
      </c>
      <c r="I379" s="174">
        <v>293510.15999999997</v>
      </c>
      <c r="J379" s="174">
        <v>182491.34</v>
      </c>
      <c r="K379" s="174">
        <v>404303.96</v>
      </c>
      <c r="L379" s="174">
        <v>190762.33</v>
      </c>
      <c r="M379" s="174">
        <v>449669.81</v>
      </c>
      <c r="N379" s="174">
        <v>737845.01</v>
      </c>
      <c r="O379" s="174">
        <v>82073.990000000005</v>
      </c>
      <c r="P379" s="174"/>
      <c r="Q379" s="174">
        <v>583869.68000000005</v>
      </c>
      <c r="R379" s="174">
        <v>433479.5</v>
      </c>
      <c r="S379" s="174">
        <v>832731.66</v>
      </c>
      <c r="T379" s="174">
        <v>663106.96</v>
      </c>
      <c r="U379" s="174">
        <v>292620.44</v>
      </c>
      <c r="V379" s="174">
        <v>475286.46</v>
      </c>
      <c r="W379" s="174">
        <v>188220.55</v>
      </c>
      <c r="X379" s="174"/>
      <c r="Y379" s="174">
        <v>403799.95</v>
      </c>
      <c r="Z379" s="174">
        <v>432418.24</v>
      </c>
      <c r="AA379" s="174">
        <v>467744.15</v>
      </c>
      <c r="AB379" s="174">
        <v>210713.53</v>
      </c>
      <c r="AC379" s="174">
        <v>85616.71</v>
      </c>
      <c r="AD379" s="174">
        <v>207276.35</v>
      </c>
      <c r="AE379" s="174">
        <v>307522</v>
      </c>
      <c r="AF379" s="174">
        <v>160235.63</v>
      </c>
      <c r="AG379" s="174">
        <v>313143.03999999998</v>
      </c>
      <c r="AH379" s="174">
        <v>175266.22</v>
      </c>
      <c r="AI379" s="174">
        <v>97239.23</v>
      </c>
      <c r="AJ379" s="174">
        <v>215364.73</v>
      </c>
      <c r="AK379" s="174">
        <v>369519.53</v>
      </c>
      <c r="AL379" s="174"/>
      <c r="AM379" s="174">
        <v>311907.58</v>
      </c>
      <c r="AN379" s="174">
        <v>196549.02</v>
      </c>
      <c r="AO379" s="174">
        <v>460966.53</v>
      </c>
      <c r="AP379" s="174">
        <v>266059.34000000003</v>
      </c>
      <c r="AQ379" s="174">
        <v>283824.43</v>
      </c>
      <c r="AR379" s="174">
        <v>76916.929999999993</v>
      </c>
      <c r="AS379" s="174"/>
      <c r="AT379" s="174">
        <v>331246.13</v>
      </c>
      <c r="AU379" s="174">
        <v>594295.02</v>
      </c>
      <c r="AV379" s="174">
        <v>177586.14</v>
      </c>
      <c r="AW379" s="174">
        <v>344373.56</v>
      </c>
      <c r="AX379" s="174">
        <v>242617.26</v>
      </c>
      <c r="AY379" s="174">
        <v>415835</v>
      </c>
      <c r="AZ379" s="174">
        <v>147977.9</v>
      </c>
      <c r="BA379" s="174">
        <v>230188.49</v>
      </c>
      <c r="BB379" s="174"/>
      <c r="BC379" s="174">
        <v>307766.42</v>
      </c>
      <c r="BD379" s="174">
        <v>2909998.35</v>
      </c>
      <c r="BE379" s="174">
        <v>552593.81999999995</v>
      </c>
      <c r="BF379" s="174">
        <v>101097.68</v>
      </c>
      <c r="BG379" s="174">
        <v>12914.15</v>
      </c>
      <c r="BH379" s="174">
        <v>1085244.8</v>
      </c>
      <c r="BI379" s="174">
        <v>222282.78</v>
      </c>
      <c r="BJ379" s="174">
        <v>147565.32</v>
      </c>
      <c r="BK379" s="174">
        <v>326934.74</v>
      </c>
      <c r="BL379" s="174">
        <v>309890.53999999998</v>
      </c>
      <c r="BM379" s="174"/>
      <c r="BN379" s="174">
        <v>470570.27</v>
      </c>
      <c r="BO379" s="174">
        <v>619071.22</v>
      </c>
      <c r="BP379" s="174">
        <v>545779.5</v>
      </c>
      <c r="BQ379" s="174">
        <v>565554.9</v>
      </c>
      <c r="BR379" s="174">
        <v>157822.98000000001</v>
      </c>
      <c r="BS379" s="174"/>
      <c r="BT379" s="174">
        <v>158562.39000000001</v>
      </c>
      <c r="BU379" s="174">
        <v>99990</v>
      </c>
      <c r="BV379" s="174"/>
      <c r="BW379" s="174">
        <v>158000.01</v>
      </c>
      <c r="BX379" s="174">
        <v>207363.88</v>
      </c>
      <c r="BY379" s="174">
        <v>1581096.62</v>
      </c>
      <c r="BZ379" s="174">
        <v>137985.16</v>
      </c>
      <c r="CA379" s="174">
        <v>149666.64000000001</v>
      </c>
      <c r="CB379" s="174">
        <v>366520.45</v>
      </c>
      <c r="CC379" s="174">
        <v>136308.34</v>
      </c>
      <c r="CD379" s="174">
        <v>383243</v>
      </c>
      <c r="CE379" s="174">
        <v>424794.74</v>
      </c>
      <c r="CF379" s="174">
        <v>538098.67000000004</v>
      </c>
      <c r="CG379" s="174">
        <v>187253.55</v>
      </c>
      <c r="CH379" s="174">
        <v>108000.9</v>
      </c>
      <c r="CI379" s="174">
        <v>190277.36</v>
      </c>
      <c r="CJ379" s="174">
        <v>179713.55</v>
      </c>
      <c r="CK379" s="174">
        <v>956056.77</v>
      </c>
      <c r="CL379" s="174">
        <v>71267.63</v>
      </c>
      <c r="CM379" s="174">
        <v>170564.82</v>
      </c>
    </row>
    <row r="380" spans="1:91" ht="24.6">
      <c r="A380" s="111">
        <v>38</v>
      </c>
      <c r="B380" s="191" t="s">
        <v>1086</v>
      </c>
      <c r="C380" s="114" t="s">
        <v>624</v>
      </c>
      <c r="D380" s="174"/>
      <c r="E380" s="174">
        <v>182293.28</v>
      </c>
      <c r="F380" s="174">
        <v>34167.03</v>
      </c>
      <c r="G380" s="174">
        <v>86240.07</v>
      </c>
      <c r="H380" s="174">
        <v>95583.83</v>
      </c>
      <c r="I380" s="174">
        <v>187613.33</v>
      </c>
      <c r="J380" s="174">
        <v>219244.4</v>
      </c>
      <c r="K380" s="174">
        <v>180292.25</v>
      </c>
      <c r="L380" s="174">
        <v>166800</v>
      </c>
      <c r="M380" s="174">
        <v>74738.929999999993</v>
      </c>
      <c r="N380" s="174">
        <v>39065.33</v>
      </c>
      <c r="O380" s="174"/>
      <c r="P380" s="174"/>
      <c r="Q380" s="174">
        <v>29185.06</v>
      </c>
      <c r="R380" s="174">
        <v>257204.43</v>
      </c>
      <c r="S380" s="174">
        <v>371323.32</v>
      </c>
      <c r="T380" s="174">
        <v>15134.53</v>
      </c>
      <c r="U380" s="174">
        <v>64000.02</v>
      </c>
      <c r="V380" s="174">
        <v>6633.32</v>
      </c>
      <c r="W380" s="174">
        <v>49665</v>
      </c>
      <c r="X380" s="174"/>
      <c r="Y380" s="174">
        <v>151478.60999999999</v>
      </c>
      <c r="Z380" s="174">
        <v>94331.51</v>
      </c>
      <c r="AA380" s="174">
        <v>424196.21</v>
      </c>
      <c r="AB380" s="174">
        <v>184110.12</v>
      </c>
      <c r="AC380" s="174">
        <v>63563.64</v>
      </c>
      <c r="AD380" s="174">
        <v>60001.21</v>
      </c>
      <c r="AE380" s="174">
        <v>340342.89</v>
      </c>
      <c r="AF380" s="174">
        <v>4944.8100000000004</v>
      </c>
      <c r="AG380" s="174">
        <v>19371.599999999999</v>
      </c>
      <c r="AH380" s="174">
        <v>20862.89</v>
      </c>
      <c r="AI380" s="174">
        <v>206211.46</v>
      </c>
      <c r="AJ380" s="174">
        <v>174656.02</v>
      </c>
      <c r="AK380" s="174">
        <v>131284.29999999999</v>
      </c>
      <c r="AL380" s="174"/>
      <c r="AM380" s="174">
        <v>35355.65</v>
      </c>
      <c r="AN380" s="174">
        <v>177283.32</v>
      </c>
      <c r="AO380" s="174">
        <v>201676.87</v>
      </c>
      <c r="AP380" s="174">
        <v>123531.9</v>
      </c>
      <c r="AQ380" s="174">
        <v>97742.24</v>
      </c>
      <c r="AR380" s="174">
        <v>8449.98</v>
      </c>
      <c r="AS380" s="174"/>
      <c r="AT380" s="174">
        <v>8664.9599999999991</v>
      </c>
      <c r="AU380" s="174">
        <v>119042.25</v>
      </c>
      <c r="AV380" s="174">
        <v>147129.4</v>
      </c>
      <c r="AW380" s="174">
        <v>17632.34</v>
      </c>
      <c r="AX380" s="174">
        <v>29166.65</v>
      </c>
      <c r="AY380" s="174">
        <v>56558.34</v>
      </c>
      <c r="AZ380" s="174">
        <v>23741.439999999999</v>
      </c>
      <c r="BA380" s="174">
        <v>50975.44</v>
      </c>
      <c r="BB380" s="174"/>
      <c r="BC380" s="174">
        <v>68124.44</v>
      </c>
      <c r="BD380" s="174">
        <v>281923.65999999997</v>
      </c>
      <c r="BE380" s="174">
        <v>237365.46</v>
      </c>
      <c r="BF380" s="174">
        <v>7333.14</v>
      </c>
      <c r="BG380" s="174">
        <v>102915</v>
      </c>
      <c r="BH380" s="174">
        <v>47826.34</v>
      </c>
      <c r="BI380" s="174">
        <v>129840.08</v>
      </c>
      <c r="BJ380" s="174">
        <v>77749.14</v>
      </c>
      <c r="BK380" s="174">
        <v>142433.31</v>
      </c>
      <c r="BL380" s="174">
        <v>272274.96000000002</v>
      </c>
      <c r="BM380" s="174"/>
      <c r="BN380" s="174">
        <v>39960.26</v>
      </c>
      <c r="BO380" s="174">
        <v>20099</v>
      </c>
      <c r="BP380" s="174">
        <v>16249.98</v>
      </c>
      <c r="BQ380" s="174">
        <v>51513</v>
      </c>
      <c r="BR380" s="174">
        <v>131748.54999999999</v>
      </c>
      <c r="BS380" s="174"/>
      <c r="BT380" s="174">
        <v>29776.76</v>
      </c>
      <c r="BU380" s="174">
        <v>4183.32</v>
      </c>
      <c r="BV380" s="174"/>
      <c r="BW380" s="174">
        <v>2331.66</v>
      </c>
      <c r="BX380" s="174">
        <v>22716.67</v>
      </c>
      <c r="BY380" s="174">
        <v>234822.88</v>
      </c>
      <c r="BZ380" s="174">
        <v>57111.79</v>
      </c>
      <c r="CA380" s="174">
        <v>11666.64</v>
      </c>
      <c r="CB380" s="174">
        <v>125837.71</v>
      </c>
      <c r="CC380" s="174">
        <v>65010</v>
      </c>
      <c r="CD380" s="174">
        <v>204036.66</v>
      </c>
      <c r="CE380" s="174">
        <v>43052.77</v>
      </c>
      <c r="CF380" s="174">
        <v>62890.5</v>
      </c>
      <c r="CG380" s="174">
        <v>39249.97</v>
      </c>
      <c r="CH380" s="174"/>
      <c r="CI380" s="174">
        <v>47485.62</v>
      </c>
      <c r="CJ380" s="174">
        <v>8570.5400000000009</v>
      </c>
      <c r="CK380" s="174">
        <v>365332.34</v>
      </c>
      <c r="CL380" s="174">
        <v>60454.82</v>
      </c>
      <c r="CM380" s="174">
        <v>60998.34</v>
      </c>
    </row>
    <row r="381" spans="1:91" ht="24.6">
      <c r="A381" s="111">
        <v>38</v>
      </c>
      <c r="B381" s="191" t="s">
        <v>1087</v>
      </c>
      <c r="C381" s="114" t="s">
        <v>625</v>
      </c>
      <c r="D381" s="174"/>
      <c r="E381" s="174">
        <v>2571.33</v>
      </c>
      <c r="F381" s="174">
        <v>25463.119999999999</v>
      </c>
      <c r="G381" s="174">
        <v>10456.94</v>
      </c>
      <c r="H381" s="174"/>
      <c r="I381" s="174">
        <v>7507.97</v>
      </c>
      <c r="J381" s="174"/>
      <c r="K381" s="174">
        <v>8372.1</v>
      </c>
      <c r="L381" s="174"/>
      <c r="M381" s="174">
        <v>1594.65</v>
      </c>
      <c r="N381" s="174">
        <v>11321.14</v>
      </c>
      <c r="O381" s="174"/>
      <c r="P381" s="174"/>
      <c r="Q381" s="174">
        <v>1374.01</v>
      </c>
      <c r="R381" s="174">
        <v>8593.99</v>
      </c>
      <c r="S381" s="174"/>
      <c r="T381" s="174">
        <v>4590</v>
      </c>
      <c r="U381" s="174">
        <v>8131.82</v>
      </c>
      <c r="V381" s="174"/>
      <c r="W381" s="174"/>
      <c r="X381" s="174"/>
      <c r="Y381" s="174">
        <v>26178.080000000002</v>
      </c>
      <c r="Z381" s="174">
        <v>4734.49</v>
      </c>
      <c r="AA381" s="174">
        <v>3300</v>
      </c>
      <c r="AB381" s="174"/>
      <c r="AC381" s="174"/>
      <c r="AD381" s="174">
        <v>8898.99</v>
      </c>
      <c r="AE381" s="174">
        <v>57803</v>
      </c>
      <c r="AF381" s="174"/>
      <c r="AG381" s="174">
        <v>0.02</v>
      </c>
      <c r="AH381" s="174"/>
      <c r="AI381" s="174"/>
      <c r="AJ381" s="174"/>
      <c r="AK381" s="174"/>
      <c r="AL381" s="174"/>
      <c r="AM381" s="174"/>
      <c r="AN381" s="174"/>
      <c r="AO381" s="174">
        <v>11748.98</v>
      </c>
      <c r="AP381" s="174">
        <v>42822.58</v>
      </c>
      <c r="AQ381" s="174"/>
      <c r="AR381" s="174"/>
      <c r="AS381" s="174"/>
      <c r="AT381" s="174"/>
      <c r="AU381" s="174">
        <v>6804.82</v>
      </c>
      <c r="AV381" s="174">
        <v>25333.4</v>
      </c>
      <c r="AW381" s="174"/>
      <c r="AX381" s="174"/>
      <c r="AY381" s="174"/>
      <c r="AZ381" s="174">
        <v>24486.93</v>
      </c>
      <c r="BA381" s="174"/>
      <c r="BB381" s="174"/>
      <c r="BC381" s="174"/>
      <c r="BD381" s="174">
        <v>51353.31</v>
      </c>
      <c r="BE381" s="174"/>
      <c r="BF381" s="174"/>
      <c r="BG381" s="174">
        <v>5082.51</v>
      </c>
      <c r="BH381" s="174">
        <v>159999.9</v>
      </c>
      <c r="BI381" s="174"/>
      <c r="BJ381" s="174"/>
      <c r="BK381" s="174">
        <v>4999.9799999999996</v>
      </c>
      <c r="BL381" s="174"/>
      <c r="BM381" s="174"/>
      <c r="BN381" s="174"/>
      <c r="BO381" s="174"/>
      <c r="BP381" s="174"/>
      <c r="BQ381" s="174">
        <v>4833.3599999999997</v>
      </c>
      <c r="BR381" s="174">
        <v>32145</v>
      </c>
      <c r="BS381" s="174"/>
      <c r="BT381" s="174">
        <v>70029.86</v>
      </c>
      <c r="BU381" s="174">
        <v>2733.36</v>
      </c>
      <c r="BV381" s="174"/>
      <c r="BW381" s="174">
        <v>436804.14</v>
      </c>
      <c r="BX381" s="174"/>
      <c r="BY381" s="174"/>
      <c r="BZ381" s="174">
        <v>4800</v>
      </c>
      <c r="CA381" s="174">
        <v>5329.98</v>
      </c>
      <c r="CB381" s="174">
        <v>65800.02</v>
      </c>
      <c r="CC381" s="174">
        <v>50412.23</v>
      </c>
      <c r="CD381" s="174"/>
      <c r="CE381" s="174"/>
      <c r="CF381" s="174">
        <v>31705.32</v>
      </c>
      <c r="CG381" s="174">
        <v>4899.9799999999996</v>
      </c>
      <c r="CH381" s="174"/>
      <c r="CI381" s="174"/>
      <c r="CJ381" s="174">
        <v>1210.02</v>
      </c>
      <c r="CK381" s="174">
        <v>149541.29</v>
      </c>
      <c r="CL381" s="174">
        <v>2667.9</v>
      </c>
      <c r="CM381" s="174">
        <v>3700.02</v>
      </c>
    </row>
    <row r="382" spans="1:91" ht="24.6">
      <c r="A382" s="111">
        <v>38</v>
      </c>
      <c r="B382" s="191" t="s">
        <v>1088</v>
      </c>
      <c r="C382" s="114" t="s">
        <v>1295</v>
      </c>
      <c r="D382" s="174"/>
      <c r="E382" s="174"/>
      <c r="F382" s="174">
        <v>37629.96</v>
      </c>
      <c r="G382" s="174"/>
      <c r="H382" s="174"/>
      <c r="I382" s="174">
        <v>74726.09</v>
      </c>
      <c r="J382" s="174"/>
      <c r="K382" s="174">
        <v>37471.410000000003</v>
      </c>
      <c r="L382" s="174">
        <v>98866.67</v>
      </c>
      <c r="M382" s="174"/>
      <c r="N382" s="174">
        <v>11715.14</v>
      </c>
      <c r="O382" s="174">
        <v>11334.82</v>
      </c>
      <c r="P382" s="174"/>
      <c r="Q382" s="174"/>
      <c r="R382" s="174">
        <v>148509.74</v>
      </c>
      <c r="S382" s="174">
        <v>668083.31999999995</v>
      </c>
      <c r="T382" s="174">
        <v>150000</v>
      </c>
      <c r="U382" s="174">
        <v>8916.66</v>
      </c>
      <c r="V382" s="174">
        <v>36816.660000000003</v>
      </c>
      <c r="W382" s="174"/>
      <c r="X382" s="174"/>
      <c r="Y382" s="174">
        <v>112673.79</v>
      </c>
      <c r="Z382" s="174"/>
      <c r="AA382" s="174">
        <v>29983.32</v>
      </c>
      <c r="AB382" s="174">
        <v>30000</v>
      </c>
      <c r="AC382" s="174"/>
      <c r="AD382" s="174"/>
      <c r="AE382" s="174"/>
      <c r="AF382" s="174">
        <v>183608.22</v>
      </c>
      <c r="AG382" s="174">
        <v>82772.61</v>
      </c>
      <c r="AH382" s="174"/>
      <c r="AI382" s="174">
        <v>46870.559999999998</v>
      </c>
      <c r="AJ382" s="174">
        <v>189398.01</v>
      </c>
      <c r="AK382" s="174"/>
      <c r="AL382" s="174"/>
      <c r="AM382" s="174">
        <v>15555.56</v>
      </c>
      <c r="AN382" s="174"/>
      <c r="AO382" s="174">
        <v>6836.11</v>
      </c>
      <c r="AP382" s="174">
        <v>13166.89</v>
      </c>
      <c r="AQ382" s="174">
        <v>43497.84</v>
      </c>
      <c r="AR382" s="174"/>
      <c r="AS382" s="174"/>
      <c r="AT382" s="174">
        <v>82033.320000000007</v>
      </c>
      <c r="AU382" s="174">
        <v>53499.96</v>
      </c>
      <c r="AV382" s="174">
        <v>57499</v>
      </c>
      <c r="AW382" s="174">
        <v>150000.01999999999</v>
      </c>
      <c r="AX382" s="174"/>
      <c r="AY382" s="174"/>
      <c r="AZ382" s="174">
        <v>1026.2</v>
      </c>
      <c r="BA382" s="174">
        <v>113432.32000000001</v>
      </c>
      <c r="BB382" s="174"/>
      <c r="BC382" s="174">
        <v>8100</v>
      </c>
      <c r="BD382" s="174">
        <v>79916.639999999999</v>
      </c>
      <c r="BE382" s="174"/>
      <c r="BF382" s="174">
        <v>33333.18</v>
      </c>
      <c r="BG382" s="174">
        <v>184951.14</v>
      </c>
      <c r="BH382" s="174">
        <v>91582.96</v>
      </c>
      <c r="BI382" s="174">
        <v>75000</v>
      </c>
      <c r="BJ382" s="174"/>
      <c r="BK382" s="174"/>
      <c r="BL382" s="174">
        <v>47987.06</v>
      </c>
      <c r="BM382" s="174"/>
      <c r="BN382" s="174">
        <v>223333.32</v>
      </c>
      <c r="BO382" s="174">
        <v>288655.40000000002</v>
      </c>
      <c r="BP382" s="174"/>
      <c r="BQ382" s="174">
        <v>87355.83</v>
      </c>
      <c r="BR382" s="174"/>
      <c r="BS382" s="174"/>
      <c r="BT382" s="174">
        <v>23333.34</v>
      </c>
      <c r="BU382" s="174"/>
      <c r="BV382" s="174"/>
      <c r="BW382" s="174">
        <v>70500</v>
      </c>
      <c r="BX382" s="174">
        <v>39659.58</v>
      </c>
      <c r="BY382" s="174">
        <v>357622</v>
      </c>
      <c r="BZ382" s="174"/>
      <c r="CA382" s="174"/>
      <c r="CB382" s="174">
        <v>290833.34999999998</v>
      </c>
      <c r="CC382" s="174">
        <v>31589.99</v>
      </c>
      <c r="CD382" s="174"/>
      <c r="CE382" s="174"/>
      <c r="CF382" s="174">
        <v>3269.44</v>
      </c>
      <c r="CG382" s="174"/>
      <c r="CH382" s="174"/>
      <c r="CI382" s="174">
        <v>62991.360000000001</v>
      </c>
      <c r="CJ382" s="174"/>
      <c r="CK382" s="174">
        <v>110254.14</v>
      </c>
      <c r="CL382" s="174"/>
      <c r="CM382" s="174">
        <v>42000</v>
      </c>
    </row>
    <row r="383" spans="1:91" ht="24.6">
      <c r="A383" s="111">
        <v>38</v>
      </c>
      <c r="B383" s="191" t="s">
        <v>1089</v>
      </c>
      <c r="C383" s="114" t="s">
        <v>1296</v>
      </c>
      <c r="D383" s="174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4"/>
      <c r="Q383" s="174"/>
      <c r="R383" s="174"/>
      <c r="S383" s="174"/>
      <c r="T383" s="174"/>
      <c r="U383" s="174"/>
      <c r="V383" s="174"/>
      <c r="W383" s="174"/>
      <c r="X383" s="174"/>
      <c r="Y383" s="174"/>
      <c r="Z383" s="174"/>
      <c r="AA383" s="174"/>
      <c r="AB383" s="174"/>
      <c r="AC383" s="174"/>
      <c r="AD383" s="174"/>
      <c r="AE383" s="174"/>
      <c r="AF383" s="174"/>
      <c r="AG383" s="174"/>
      <c r="AH383" s="174"/>
      <c r="AI383" s="174"/>
      <c r="AJ383" s="174"/>
      <c r="AK383" s="174"/>
      <c r="AL383" s="174"/>
      <c r="AM383" s="174"/>
      <c r="AN383" s="174"/>
      <c r="AO383" s="174">
        <v>34180.550000000003</v>
      </c>
      <c r="AP383" s="174"/>
      <c r="AQ383" s="174"/>
      <c r="AR383" s="174"/>
      <c r="AS383" s="174"/>
      <c r="AT383" s="174"/>
      <c r="AU383" s="174"/>
      <c r="AV383" s="174"/>
      <c r="AW383" s="174"/>
      <c r="AX383" s="174"/>
      <c r="AY383" s="174"/>
      <c r="AZ383" s="174"/>
      <c r="BA383" s="174"/>
      <c r="BB383" s="174"/>
      <c r="BC383" s="174"/>
      <c r="BD383" s="174"/>
      <c r="BE383" s="174"/>
      <c r="BF383" s="174"/>
      <c r="BG383" s="174"/>
      <c r="BH383" s="174"/>
      <c r="BI383" s="174"/>
      <c r="BJ383" s="174"/>
      <c r="BK383" s="174"/>
      <c r="BL383" s="174"/>
      <c r="BM383" s="174"/>
      <c r="BN383" s="174"/>
      <c r="BO383" s="174"/>
      <c r="BP383" s="174"/>
      <c r="BQ383" s="174"/>
      <c r="BR383" s="174"/>
      <c r="BS383" s="174"/>
      <c r="BT383" s="174"/>
      <c r="BU383" s="174"/>
      <c r="BV383" s="174"/>
      <c r="BW383" s="174"/>
      <c r="BX383" s="174"/>
      <c r="BY383" s="174"/>
      <c r="BZ383" s="174"/>
      <c r="CA383" s="174"/>
      <c r="CB383" s="174"/>
      <c r="CC383" s="174"/>
      <c r="CD383" s="174"/>
      <c r="CE383" s="174"/>
      <c r="CF383" s="174"/>
      <c r="CG383" s="174"/>
      <c r="CH383" s="174"/>
      <c r="CI383" s="174"/>
      <c r="CJ383" s="174"/>
      <c r="CK383" s="174"/>
      <c r="CL383" s="174"/>
      <c r="CM383" s="174"/>
    </row>
    <row r="384" spans="1:91" ht="24.6">
      <c r="A384" s="111">
        <v>38</v>
      </c>
      <c r="B384" s="191" t="s">
        <v>1090</v>
      </c>
      <c r="C384" s="114" t="s">
        <v>1297</v>
      </c>
      <c r="D384" s="174"/>
      <c r="E384" s="174"/>
      <c r="F384" s="174"/>
      <c r="G384" s="174"/>
      <c r="H384" s="174"/>
      <c r="I384" s="174"/>
      <c r="J384" s="174"/>
      <c r="K384" s="174"/>
      <c r="L384" s="174"/>
      <c r="M384" s="174"/>
      <c r="N384" s="174"/>
      <c r="O384" s="174"/>
      <c r="P384" s="174"/>
      <c r="Q384" s="174"/>
      <c r="R384" s="174"/>
      <c r="S384" s="174"/>
      <c r="T384" s="174"/>
      <c r="U384" s="174"/>
      <c r="V384" s="174"/>
      <c r="W384" s="174"/>
      <c r="X384" s="174"/>
      <c r="Y384" s="174"/>
      <c r="Z384" s="174"/>
      <c r="AA384" s="174"/>
      <c r="AB384" s="174"/>
      <c r="AC384" s="174"/>
      <c r="AD384" s="174"/>
      <c r="AE384" s="174"/>
      <c r="AF384" s="174"/>
      <c r="AG384" s="174"/>
      <c r="AH384" s="174"/>
      <c r="AI384" s="174"/>
      <c r="AJ384" s="174"/>
      <c r="AK384" s="174"/>
      <c r="AL384" s="174"/>
      <c r="AM384" s="174"/>
      <c r="AN384" s="174"/>
      <c r="AO384" s="174"/>
      <c r="AP384" s="174"/>
      <c r="AQ384" s="174"/>
      <c r="AR384" s="174"/>
      <c r="AS384" s="174"/>
      <c r="AT384" s="174"/>
      <c r="AU384" s="174"/>
      <c r="AV384" s="174"/>
      <c r="AW384" s="174"/>
      <c r="AX384" s="174"/>
      <c r="AY384" s="174"/>
      <c r="AZ384" s="174"/>
      <c r="BA384" s="174"/>
      <c r="BB384" s="174"/>
      <c r="BC384" s="174"/>
      <c r="BD384" s="174"/>
      <c r="BE384" s="174"/>
      <c r="BF384" s="174"/>
      <c r="BG384" s="174"/>
      <c r="BH384" s="174"/>
      <c r="BI384" s="174"/>
      <c r="BJ384" s="174"/>
      <c r="BK384" s="174"/>
      <c r="BL384" s="174"/>
      <c r="BM384" s="174"/>
      <c r="BN384" s="174"/>
      <c r="BO384" s="174"/>
      <c r="BP384" s="174"/>
      <c r="BQ384" s="174"/>
      <c r="BR384" s="174"/>
      <c r="BS384" s="174"/>
      <c r="BT384" s="174"/>
      <c r="BU384" s="174"/>
      <c r="BV384" s="174"/>
      <c r="BW384" s="174"/>
      <c r="BX384" s="174"/>
      <c r="BY384" s="174"/>
      <c r="BZ384" s="174"/>
      <c r="CA384" s="174"/>
      <c r="CB384" s="174"/>
      <c r="CC384" s="174"/>
      <c r="CD384" s="174"/>
      <c r="CE384" s="174"/>
      <c r="CF384" s="174"/>
      <c r="CG384" s="174"/>
      <c r="CH384" s="174"/>
      <c r="CI384" s="174"/>
      <c r="CJ384" s="174"/>
      <c r="CK384" s="174"/>
      <c r="CL384" s="174"/>
      <c r="CM384" s="174"/>
    </row>
    <row r="385" spans="1:91" ht="24.6">
      <c r="A385" s="111">
        <v>38</v>
      </c>
      <c r="B385" s="191" t="s">
        <v>1091</v>
      </c>
      <c r="C385" s="114" t="s">
        <v>1298</v>
      </c>
      <c r="D385" s="174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4"/>
      <c r="Q385" s="174"/>
      <c r="R385" s="174"/>
      <c r="S385" s="174"/>
      <c r="T385" s="174"/>
      <c r="U385" s="174"/>
      <c r="V385" s="174"/>
      <c r="W385" s="174"/>
      <c r="X385" s="174"/>
      <c r="Y385" s="174"/>
      <c r="Z385" s="174"/>
      <c r="AA385" s="174"/>
      <c r="AB385" s="174"/>
      <c r="AC385" s="174"/>
      <c r="AD385" s="174"/>
      <c r="AE385" s="174"/>
      <c r="AF385" s="174"/>
      <c r="AG385" s="174"/>
      <c r="AH385" s="174"/>
      <c r="AI385" s="174"/>
      <c r="AJ385" s="174"/>
      <c r="AK385" s="174"/>
      <c r="AL385" s="174"/>
      <c r="AM385" s="174"/>
      <c r="AN385" s="174"/>
      <c r="AO385" s="174"/>
      <c r="AP385" s="174"/>
      <c r="AQ385" s="174"/>
      <c r="AR385" s="174"/>
      <c r="AS385" s="174"/>
      <c r="AT385" s="174"/>
      <c r="AU385" s="174"/>
      <c r="AV385" s="174"/>
      <c r="AW385" s="174"/>
      <c r="AX385" s="174"/>
      <c r="AY385" s="174"/>
      <c r="AZ385" s="174"/>
      <c r="BA385" s="174"/>
      <c r="BB385" s="174"/>
      <c r="BC385" s="174"/>
      <c r="BD385" s="174"/>
      <c r="BE385" s="174"/>
      <c r="BF385" s="174"/>
      <c r="BG385" s="174"/>
      <c r="BH385" s="174"/>
      <c r="BI385" s="174"/>
      <c r="BJ385" s="174"/>
      <c r="BK385" s="174"/>
      <c r="BL385" s="174"/>
      <c r="BM385" s="174"/>
      <c r="BN385" s="174"/>
      <c r="BO385" s="174"/>
      <c r="BP385" s="174"/>
      <c r="BQ385" s="174"/>
      <c r="BR385" s="174"/>
      <c r="BS385" s="174"/>
      <c r="BT385" s="174"/>
      <c r="BU385" s="174"/>
      <c r="BV385" s="174"/>
      <c r="BW385" s="174"/>
      <c r="BX385" s="174"/>
      <c r="BY385" s="174"/>
      <c r="BZ385" s="174"/>
      <c r="CA385" s="174"/>
      <c r="CB385" s="174"/>
      <c r="CC385" s="174"/>
      <c r="CD385" s="174"/>
      <c r="CE385" s="174"/>
      <c r="CF385" s="174"/>
      <c r="CG385" s="174"/>
      <c r="CH385" s="174"/>
      <c r="CI385" s="174"/>
      <c r="CJ385" s="174"/>
      <c r="CK385" s="174"/>
      <c r="CL385" s="174"/>
      <c r="CM385" s="174"/>
    </row>
    <row r="386" spans="1:91" s="244" customFormat="1" ht="24.6">
      <c r="A386" s="241">
        <v>34</v>
      </c>
      <c r="B386" s="240" t="s">
        <v>1331</v>
      </c>
      <c r="C386" s="245" t="s">
        <v>1333</v>
      </c>
      <c r="D386" s="243"/>
      <c r="E386" s="243"/>
      <c r="F386" s="243"/>
      <c r="G386" s="243"/>
      <c r="H386" s="243"/>
      <c r="I386" s="243"/>
      <c r="J386" s="243"/>
      <c r="K386" s="243"/>
      <c r="L386" s="243"/>
      <c r="M386" s="243"/>
      <c r="N386" s="243"/>
      <c r="O386" s="243"/>
      <c r="P386" s="243"/>
      <c r="Q386" s="243"/>
      <c r="R386" s="243"/>
      <c r="S386" s="243"/>
      <c r="T386" s="243"/>
      <c r="U386" s="243"/>
      <c r="V386" s="243"/>
      <c r="W386" s="243"/>
      <c r="X386" s="243"/>
      <c r="Y386" s="243"/>
      <c r="Z386" s="243"/>
      <c r="AA386" s="243"/>
      <c r="AB386" s="243"/>
      <c r="AC386" s="243"/>
      <c r="AD386" s="243"/>
      <c r="AE386" s="243"/>
      <c r="AF386" s="243"/>
      <c r="AG386" s="243"/>
      <c r="AH386" s="243"/>
      <c r="AI386" s="243"/>
      <c r="AJ386" s="243"/>
      <c r="AK386" s="243"/>
      <c r="AL386" s="243"/>
      <c r="AM386" s="243"/>
      <c r="AN386" s="243"/>
      <c r="AO386" s="243"/>
      <c r="AP386" s="243"/>
      <c r="AQ386" s="243"/>
      <c r="AR386" s="243"/>
      <c r="AS386" s="243"/>
      <c r="AT386" s="243"/>
      <c r="AU386" s="243"/>
      <c r="AV386" s="243"/>
      <c r="AW386" s="243"/>
      <c r="AX386" s="243"/>
      <c r="AY386" s="243"/>
      <c r="AZ386" s="243"/>
      <c r="BA386" s="243"/>
      <c r="BB386" s="243"/>
      <c r="BC386" s="243"/>
      <c r="BD386" s="243"/>
      <c r="BE386" s="243"/>
      <c r="BF386" s="243"/>
      <c r="BG386" s="243"/>
      <c r="BH386" s="243"/>
      <c r="BI386" s="243"/>
      <c r="BJ386" s="243"/>
      <c r="BK386" s="243"/>
      <c r="BL386" s="243"/>
      <c r="BM386" s="243"/>
      <c r="BN386" s="243"/>
      <c r="BO386" s="243"/>
      <c r="BP386" s="243"/>
      <c r="BQ386" s="243"/>
      <c r="BR386" s="243"/>
      <c r="BS386" s="243"/>
      <c r="BT386" s="243"/>
      <c r="BU386" s="243"/>
      <c r="BV386" s="243"/>
      <c r="BW386" s="243"/>
      <c r="BX386" s="243"/>
      <c r="BY386" s="243"/>
      <c r="BZ386" s="243"/>
      <c r="CA386" s="243"/>
      <c r="CB386" s="243"/>
      <c r="CC386" s="243"/>
      <c r="CD386" s="243"/>
      <c r="CE386" s="243"/>
      <c r="CF386" s="243"/>
      <c r="CG386" s="243"/>
      <c r="CH386" s="243"/>
      <c r="CI386" s="243"/>
      <c r="CJ386" s="243"/>
      <c r="CK386" s="243"/>
      <c r="CL386" s="243"/>
      <c r="CM386" s="243"/>
    </row>
    <row r="387" spans="1:91" ht="24.6">
      <c r="A387" s="111">
        <v>34</v>
      </c>
      <c r="B387" s="191" t="s">
        <v>1092</v>
      </c>
      <c r="C387" s="114" t="s">
        <v>626</v>
      </c>
      <c r="D387" s="174"/>
      <c r="E387" s="174"/>
      <c r="F387" s="174"/>
      <c r="G387" s="174"/>
      <c r="H387" s="174"/>
      <c r="I387" s="174"/>
      <c r="J387" s="174"/>
      <c r="K387" s="174"/>
      <c r="L387" s="174"/>
      <c r="M387" s="174"/>
      <c r="N387" s="174"/>
      <c r="O387" s="174"/>
      <c r="P387" s="174"/>
      <c r="Q387" s="174"/>
      <c r="R387" s="174"/>
      <c r="S387" s="174"/>
      <c r="T387" s="174"/>
      <c r="U387" s="174"/>
      <c r="V387" s="174"/>
      <c r="W387" s="174"/>
      <c r="X387" s="174"/>
      <c r="Y387" s="174"/>
      <c r="Z387" s="174"/>
      <c r="AA387" s="174"/>
      <c r="AB387" s="174"/>
      <c r="AC387" s="174"/>
      <c r="AD387" s="174"/>
      <c r="AE387" s="174"/>
      <c r="AF387" s="174"/>
      <c r="AG387" s="174"/>
      <c r="AH387" s="174"/>
      <c r="AI387" s="174"/>
      <c r="AJ387" s="174"/>
      <c r="AK387" s="174"/>
      <c r="AL387" s="174"/>
      <c r="AM387" s="174">
        <v>116174</v>
      </c>
      <c r="AN387" s="174"/>
      <c r="AO387" s="174"/>
      <c r="AP387" s="174"/>
      <c r="AQ387" s="174"/>
      <c r="AR387" s="174"/>
      <c r="AS387" s="174">
        <v>602755</v>
      </c>
      <c r="AT387" s="174"/>
      <c r="AU387" s="174"/>
      <c r="AV387" s="174"/>
      <c r="AW387" s="174"/>
      <c r="AX387" s="174"/>
      <c r="AY387" s="174"/>
      <c r="AZ387" s="174"/>
      <c r="BA387" s="174"/>
      <c r="BB387" s="174"/>
      <c r="BC387" s="174"/>
      <c r="BD387" s="174"/>
      <c r="BE387" s="174">
        <v>160000</v>
      </c>
      <c r="BF387" s="174"/>
      <c r="BG387" s="174"/>
      <c r="BH387" s="174">
        <v>2075000</v>
      </c>
      <c r="BI387" s="174"/>
      <c r="BJ387" s="174"/>
      <c r="BK387" s="174"/>
      <c r="BL387" s="174"/>
      <c r="BM387" s="174"/>
      <c r="BN387" s="174"/>
      <c r="BO387" s="174"/>
      <c r="BP387" s="174"/>
      <c r="BQ387" s="174"/>
      <c r="BR387" s="174"/>
      <c r="BS387" s="174"/>
      <c r="BT387" s="174"/>
      <c r="BU387" s="174"/>
      <c r="BV387" s="174"/>
      <c r="BW387" s="174"/>
      <c r="BX387" s="174"/>
      <c r="BY387" s="174"/>
      <c r="BZ387" s="174"/>
      <c r="CA387" s="174"/>
      <c r="CB387" s="174"/>
      <c r="CC387" s="174"/>
      <c r="CD387" s="174"/>
      <c r="CE387" s="174"/>
      <c r="CF387" s="174"/>
      <c r="CG387" s="174"/>
      <c r="CH387" s="174"/>
      <c r="CI387" s="174"/>
      <c r="CJ387" s="174"/>
      <c r="CK387" s="174"/>
      <c r="CL387" s="174"/>
      <c r="CM387" s="174"/>
    </row>
    <row r="388" spans="1:91" ht="24.6">
      <c r="A388" s="111">
        <v>34</v>
      </c>
      <c r="B388" s="191" t="s">
        <v>1093</v>
      </c>
      <c r="C388" s="114" t="s">
        <v>627</v>
      </c>
      <c r="D388" s="174"/>
      <c r="E388" s="174"/>
      <c r="F388" s="174"/>
      <c r="G388" s="174"/>
      <c r="H388" s="174"/>
      <c r="I388" s="174"/>
      <c r="J388" s="174"/>
      <c r="K388" s="174"/>
      <c r="L388" s="174"/>
      <c r="M388" s="174"/>
      <c r="N388" s="174"/>
      <c r="O388" s="174"/>
      <c r="P388" s="174"/>
      <c r="Q388" s="174"/>
      <c r="R388" s="174"/>
      <c r="S388" s="174"/>
      <c r="T388" s="174"/>
      <c r="U388" s="174"/>
      <c r="V388" s="174"/>
      <c r="W388" s="174"/>
      <c r="X388" s="174"/>
      <c r="Y388" s="174"/>
      <c r="Z388" s="174"/>
      <c r="AA388" s="174"/>
      <c r="AB388" s="174"/>
      <c r="AC388" s="174"/>
      <c r="AD388" s="174"/>
      <c r="AE388" s="174"/>
      <c r="AF388" s="174"/>
      <c r="AG388" s="174"/>
      <c r="AH388" s="174"/>
      <c r="AI388" s="174"/>
      <c r="AJ388" s="174"/>
      <c r="AK388" s="174"/>
      <c r="AL388" s="174"/>
      <c r="AM388" s="174"/>
      <c r="AN388" s="174"/>
      <c r="AO388" s="174"/>
      <c r="AP388" s="174"/>
      <c r="AQ388" s="174"/>
      <c r="AR388" s="174"/>
      <c r="AS388" s="174"/>
      <c r="AT388" s="174"/>
      <c r="AU388" s="174"/>
      <c r="AV388" s="174"/>
      <c r="AW388" s="174"/>
      <c r="AX388" s="174"/>
      <c r="AY388" s="174"/>
      <c r="AZ388" s="174"/>
      <c r="BA388" s="174"/>
      <c r="BB388" s="174"/>
      <c r="BC388" s="174"/>
      <c r="BD388" s="174"/>
      <c r="BE388" s="174"/>
      <c r="BF388" s="174"/>
      <c r="BG388" s="174"/>
      <c r="BH388" s="174"/>
      <c r="BI388" s="174"/>
      <c r="BJ388" s="174"/>
      <c r="BK388" s="174"/>
      <c r="BL388" s="174"/>
      <c r="BM388" s="174"/>
      <c r="BN388" s="174"/>
      <c r="BO388" s="174"/>
      <c r="BP388" s="174"/>
      <c r="BQ388" s="174"/>
      <c r="BR388" s="174"/>
      <c r="BS388" s="174"/>
      <c r="BT388" s="174"/>
      <c r="BU388" s="174"/>
      <c r="BV388" s="174"/>
      <c r="BW388" s="174"/>
      <c r="BX388" s="174"/>
      <c r="BY388" s="174"/>
      <c r="BZ388" s="174"/>
      <c r="CA388" s="174"/>
      <c r="CB388" s="174"/>
      <c r="CC388" s="174"/>
      <c r="CD388" s="174"/>
      <c r="CE388" s="174"/>
      <c r="CF388" s="174"/>
      <c r="CG388" s="174"/>
      <c r="CH388" s="174"/>
      <c r="CI388" s="174"/>
      <c r="CJ388" s="174"/>
      <c r="CK388" s="174"/>
      <c r="CL388" s="174"/>
      <c r="CM388" s="174"/>
    </row>
    <row r="389" spans="1:91" ht="24.6">
      <c r="A389" s="111">
        <v>34</v>
      </c>
      <c r="B389" s="191" t="s">
        <v>1094</v>
      </c>
      <c r="C389" s="114" t="s">
        <v>628</v>
      </c>
      <c r="D389" s="174"/>
      <c r="E389" s="174"/>
      <c r="F389" s="174"/>
      <c r="G389" s="174"/>
      <c r="H389" s="174"/>
      <c r="I389" s="174"/>
      <c r="J389" s="174"/>
      <c r="K389" s="174"/>
      <c r="L389" s="174"/>
      <c r="M389" s="174"/>
      <c r="N389" s="174"/>
      <c r="O389" s="174"/>
      <c r="P389" s="174"/>
      <c r="Q389" s="174"/>
      <c r="R389" s="174"/>
      <c r="S389" s="174"/>
      <c r="T389" s="174"/>
      <c r="U389" s="174"/>
      <c r="V389" s="174"/>
      <c r="W389" s="174"/>
      <c r="X389" s="174"/>
      <c r="Y389" s="174"/>
      <c r="Z389" s="174"/>
      <c r="AA389" s="174"/>
      <c r="AB389" s="174"/>
      <c r="AC389" s="174"/>
      <c r="AD389" s="174"/>
      <c r="AE389" s="174"/>
      <c r="AF389" s="174"/>
      <c r="AG389" s="174"/>
      <c r="AH389" s="174"/>
      <c r="AI389" s="174"/>
      <c r="AJ389" s="174"/>
      <c r="AK389" s="174"/>
      <c r="AL389" s="174"/>
      <c r="AM389" s="174"/>
      <c r="AN389" s="174"/>
      <c r="AO389" s="174"/>
      <c r="AP389" s="174"/>
      <c r="AQ389" s="174"/>
      <c r="AR389" s="174"/>
      <c r="AS389" s="174"/>
      <c r="AT389" s="174"/>
      <c r="AU389" s="174"/>
      <c r="AV389" s="174"/>
      <c r="AW389" s="174"/>
      <c r="AX389" s="174"/>
      <c r="AY389" s="174"/>
      <c r="AZ389" s="174"/>
      <c r="BA389" s="174"/>
      <c r="BB389" s="174"/>
      <c r="BC389" s="174"/>
      <c r="BD389" s="174"/>
      <c r="BE389" s="174"/>
      <c r="BF389" s="174"/>
      <c r="BG389" s="174"/>
      <c r="BH389" s="174"/>
      <c r="BI389" s="174"/>
      <c r="BJ389" s="174"/>
      <c r="BK389" s="174"/>
      <c r="BL389" s="174"/>
      <c r="BM389" s="174"/>
      <c r="BN389" s="174"/>
      <c r="BO389" s="174"/>
      <c r="BP389" s="174"/>
      <c r="BQ389" s="174"/>
      <c r="BR389" s="174"/>
      <c r="BS389" s="174"/>
      <c r="BT389" s="174"/>
      <c r="BU389" s="174"/>
      <c r="BV389" s="174"/>
      <c r="BW389" s="174"/>
      <c r="BX389" s="174"/>
      <c r="BY389" s="174"/>
      <c r="BZ389" s="174"/>
      <c r="CA389" s="174"/>
      <c r="CB389" s="174"/>
      <c r="CC389" s="174"/>
      <c r="CD389" s="174"/>
      <c r="CE389" s="174"/>
      <c r="CF389" s="174"/>
      <c r="CG389" s="174"/>
      <c r="CH389" s="174"/>
      <c r="CI389" s="174"/>
      <c r="CJ389" s="174"/>
      <c r="CK389" s="174"/>
      <c r="CL389" s="174"/>
      <c r="CM389" s="174"/>
    </row>
    <row r="390" spans="1:91" ht="24.6">
      <c r="A390" s="111">
        <v>37</v>
      </c>
      <c r="B390" s="191" t="s">
        <v>1095</v>
      </c>
      <c r="C390" s="127" t="s">
        <v>629</v>
      </c>
      <c r="D390" s="174"/>
      <c r="E390" s="174"/>
      <c r="F390" s="174"/>
      <c r="G390" s="174"/>
      <c r="H390" s="174"/>
      <c r="I390" s="174"/>
      <c r="J390" s="174"/>
      <c r="K390" s="174"/>
      <c r="L390" s="174"/>
      <c r="M390" s="174"/>
      <c r="N390" s="174"/>
      <c r="O390" s="174"/>
      <c r="P390" s="174"/>
      <c r="Q390" s="174"/>
      <c r="R390" s="174"/>
      <c r="S390" s="174"/>
      <c r="T390" s="174"/>
      <c r="U390" s="174"/>
      <c r="V390" s="174"/>
      <c r="W390" s="174"/>
      <c r="X390" s="174"/>
      <c r="Y390" s="174"/>
      <c r="Z390" s="174"/>
      <c r="AA390" s="174"/>
      <c r="AB390" s="174"/>
      <c r="AC390" s="174"/>
      <c r="AD390" s="174"/>
      <c r="AE390" s="174"/>
      <c r="AF390" s="174"/>
      <c r="AG390" s="174"/>
      <c r="AH390" s="174"/>
      <c r="AI390" s="174"/>
      <c r="AJ390" s="174"/>
      <c r="AK390" s="174"/>
      <c r="AL390" s="174"/>
      <c r="AM390" s="174"/>
      <c r="AN390" s="174"/>
      <c r="AO390" s="174"/>
      <c r="AP390" s="174"/>
      <c r="AQ390" s="174"/>
      <c r="AR390" s="174"/>
      <c r="AS390" s="174"/>
      <c r="AT390" s="174"/>
      <c r="AU390" s="174"/>
      <c r="AV390" s="174"/>
      <c r="AW390" s="174"/>
      <c r="AX390" s="174"/>
      <c r="AY390" s="174"/>
      <c r="AZ390" s="174"/>
      <c r="BA390" s="174"/>
      <c r="BB390" s="174"/>
      <c r="BC390" s="174"/>
      <c r="BD390" s="174"/>
      <c r="BE390" s="174"/>
      <c r="BF390" s="174"/>
      <c r="BG390" s="174"/>
      <c r="BH390" s="174"/>
      <c r="BI390" s="174"/>
      <c r="BJ390" s="174"/>
      <c r="BK390" s="174"/>
      <c r="BL390" s="174"/>
      <c r="BM390" s="174"/>
      <c r="BN390" s="174"/>
      <c r="BO390" s="174"/>
      <c r="BP390" s="174"/>
      <c r="BQ390" s="174"/>
      <c r="BR390" s="174"/>
      <c r="BS390" s="174"/>
      <c r="BT390" s="174"/>
      <c r="BU390" s="174"/>
      <c r="BV390" s="174"/>
      <c r="BW390" s="174"/>
      <c r="BX390" s="174"/>
      <c r="BY390" s="174"/>
      <c r="BZ390" s="174"/>
      <c r="CA390" s="174"/>
      <c r="CB390" s="174"/>
      <c r="CC390" s="174"/>
      <c r="CD390" s="174"/>
      <c r="CE390" s="174"/>
      <c r="CF390" s="174"/>
      <c r="CG390" s="174"/>
      <c r="CH390" s="174"/>
      <c r="CI390" s="174"/>
      <c r="CJ390" s="174"/>
      <c r="CK390" s="174"/>
      <c r="CL390" s="174"/>
      <c r="CM390" s="174"/>
    </row>
    <row r="391" spans="1:91" ht="24.6">
      <c r="A391" s="111">
        <v>37</v>
      </c>
      <c r="B391" s="191" t="s">
        <v>1096</v>
      </c>
      <c r="C391" s="117" t="s">
        <v>630</v>
      </c>
      <c r="D391" s="174"/>
      <c r="E391" s="174"/>
      <c r="F391" s="174"/>
      <c r="G391" s="174"/>
      <c r="H391" s="174"/>
      <c r="I391" s="174"/>
      <c r="J391" s="174"/>
      <c r="K391" s="174"/>
      <c r="L391" s="174"/>
      <c r="M391" s="174"/>
      <c r="N391" s="174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4"/>
      <c r="AA391" s="174"/>
      <c r="AB391" s="174"/>
      <c r="AC391" s="174"/>
      <c r="AD391" s="174"/>
      <c r="AE391" s="174"/>
      <c r="AF391" s="174"/>
      <c r="AG391" s="174"/>
      <c r="AH391" s="174"/>
      <c r="AI391" s="174"/>
      <c r="AJ391" s="174"/>
      <c r="AK391" s="174"/>
      <c r="AL391" s="174"/>
      <c r="AM391" s="174"/>
      <c r="AN391" s="174"/>
      <c r="AO391" s="174"/>
      <c r="AP391" s="174"/>
      <c r="AQ391" s="174"/>
      <c r="AR391" s="174"/>
      <c r="AS391" s="174"/>
      <c r="AT391" s="174"/>
      <c r="AU391" s="174"/>
      <c r="AV391" s="174"/>
      <c r="AW391" s="174"/>
      <c r="AX391" s="174"/>
      <c r="AY391" s="174"/>
      <c r="AZ391" s="174"/>
      <c r="BA391" s="174"/>
      <c r="BB391" s="174"/>
      <c r="BC391" s="174"/>
      <c r="BD391" s="174"/>
      <c r="BE391" s="174"/>
      <c r="BF391" s="174"/>
      <c r="BG391" s="174"/>
      <c r="BH391" s="174"/>
      <c r="BI391" s="174"/>
      <c r="BJ391" s="174"/>
      <c r="BK391" s="174"/>
      <c r="BL391" s="174"/>
      <c r="BM391" s="174"/>
      <c r="BN391" s="174"/>
      <c r="BO391" s="174"/>
      <c r="BP391" s="174"/>
      <c r="BQ391" s="174"/>
      <c r="BR391" s="174"/>
      <c r="BS391" s="174"/>
      <c r="BT391" s="174"/>
      <c r="BU391" s="174"/>
      <c r="BV391" s="174"/>
      <c r="BW391" s="174"/>
      <c r="BX391" s="174"/>
      <c r="BY391" s="174"/>
      <c r="BZ391" s="174"/>
      <c r="CA391" s="174"/>
      <c r="CB391" s="174"/>
      <c r="CC391" s="174"/>
      <c r="CD391" s="174"/>
      <c r="CE391" s="174"/>
      <c r="CF391" s="174"/>
      <c r="CG391" s="174"/>
      <c r="CH391" s="174"/>
      <c r="CI391" s="174"/>
      <c r="CJ391" s="174"/>
      <c r="CK391" s="174"/>
      <c r="CL391" s="174"/>
      <c r="CM391" s="174"/>
    </row>
    <row r="392" spans="1:91" ht="24.6">
      <c r="A392" s="111">
        <v>37</v>
      </c>
      <c r="B392" s="191" t="s">
        <v>1097</v>
      </c>
      <c r="C392" s="117" t="s">
        <v>631</v>
      </c>
      <c r="D392" s="174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4"/>
      <c r="Q392" s="174"/>
      <c r="R392" s="174"/>
      <c r="S392" s="174"/>
      <c r="T392" s="174"/>
      <c r="U392" s="174"/>
      <c r="V392" s="174"/>
      <c r="W392" s="174"/>
      <c r="X392" s="174"/>
      <c r="Y392" s="174"/>
      <c r="Z392" s="174"/>
      <c r="AA392" s="174"/>
      <c r="AB392" s="174"/>
      <c r="AC392" s="174"/>
      <c r="AD392" s="174"/>
      <c r="AE392" s="174"/>
      <c r="AF392" s="174"/>
      <c r="AG392" s="174"/>
      <c r="AH392" s="174"/>
      <c r="AI392" s="174"/>
      <c r="AJ392" s="174"/>
      <c r="AK392" s="174"/>
      <c r="AL392" s="174"/>
      <c r="AM392" s="174"/>
      <c r="AN392" s="174"/>
      <c r="AO392" s="174"/>
      <c r="AP392" s="174"/>
      <c r="AQ392" s="174"/>
      <c r="AR392" s="174"/>
      <c r="AS392" s="174"/>
      <c r="AT392" s="174"/>
      <c r="AU392" s="174"/>
      <c r="AV392" s="174"/>
      <c r="AW392" s="174"/>
      <c r="AX392" s="174"/>
      <c r="AY392" s="174"/>
      <c r="AZ392" s="174"/>
      <c r="BA392" s="174"/>
      <c r="BB392" s="174"/>
      <c r="BC392" s="174"/>
      <c r="BD392" s="174"/>
      <c r="BE392" s="174"/>
      <c r="BF392" s="174"/>
      <c r="BG392" s="174"/>
      <c r="BH392" s="174"/>
      <c r="BI392" s="174"/>
      <c r="BJ392" s="174"/>
      <c r="BK392" s="174"/>
      <c r="BL392" s="174"/>
      <c r="BM392" s="174"/>
      <c r="BN392" s="174"/>
      <c r="BO392" s="174"/>
      <c r="BP392" s="174"/>
      <c r="BQ392" s="174"/>
      <c r="BR392" s="174"/>
      <c r="BS392" s="174"/>
      <c r="BT392" s="174"/>
      <c r="BU392" s="174"/>
      <c r="BV392" s="174"/>
      <c r="BW392" s="174"/>
      <c r="BX392" s="174"/>
      <c r="BY392" s="174"/>
      <c r="BZ392" s="174"/>
      <c r="CA392" s="174"/>
      <c r="CB392" s="174"/>
      <c r="CC392" s="174"/>
      <c r="CD392" s="174"/>
      <c r="CE392" s="174"/>
      <c r="CF392" s="174"/>
      <c r="CG392" s="174"/>
      <c r="CH392" s="174"/>
      <c r="CI392" s="174"/>
      <c r="CJ392" s="174"/>
      <c r="CK392" s="174"/>
      <c r="CL392" s="174"/>
      <c r="CM392" s="174"/>
    </row>
    <row r="393" spans="1:91" ht="24.6">
      <c r="A393" s="111">
        <v>37</v>
      </c>
      <c r="B393" s="191" t="s">
        <v>1098</v>
      </c>
      <c r="C393" s="117" t="s">
        <v>632</v>
      </c>
      <c r="D393" s="174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4"/>
      <c r="Q393" s="174"/>
      <c r="R393" s="174"/>
      <c r="S393" s="174"/>
      <c r="T393" s="174"/>
      <c r="U393" s="174"/>
      <c r="V393" s="174"/>
      <c r="W393" s="174"/>
      <c r="X393" s="174"/>
      <c r="Y393" s="174"/>
      <c r="Z393" s="174"/>
      <c r="AA393" s="174"/>
      <c r="AB393" s="174"/>
      <c r="AC393" s="174"/>
      <c r="AD393" s="174"/>
      <c r="AE393" s="174"/>
      <c r="AF393" s="174"/>
      <c r="AG393" s="174"/>
      <c r="AH393" s="174"/>
      <c r="AI393" s="174"/>
      <c r="AJ393" s="174"/>
      <c r="AK393" s="174"/>
      <c r="AL393" s="174"/>
      <c r="AM393" s="174"/>
      <c r="AN393" s="174"/>
      <c r="AO393" s="174"/>
      <c r="AP393" s="174"/>
      <c r="AQ393" s="174"/>
      <c r="AR393" s="174"/>
      <c r="AS393" s="174"/>
      <c r="AT393" s="174"/>
      <c r="AU393" s="174"/>
      <c r="AV393" s="174"/>
      <c r="AW393" s="174"/>
      <c r="AX393" s="174"/>
      <c r="AY393" s="174"/>
      <c r="AZ393" s="174"/>
      <c r="BA393" s="174"/>
      <c r="BB393" s="174"/>
      <c r="BC393" s="174"/>
      <c r="BD393" s="174"/>
      <c r="BE393" s="174"/>
      <c r="BF393" s="174"/>
      <c r="BG393" s="174"/>
      <c r="BH393" s="174"/>
      <c r="BI393" s="174"/>
      <c r="BJ393" s="174"/>
      <c r="BK393" s="174"/>
      <c r="BL393" s="174"/>
      <c r="BM393" s="174"/>
      <c r="BN393" s="174"/>
      <c r="BO393" s="174"/>
      <c r="BP393" s="174"/>
      <c r="BQ393" s="174"/>
      <c r="BR393" s="174"/>
      <c r="BS393" s="174"/>
      <c r="BT393" s="174"/>
      <c r="BU393" s="174"/>
      <c r="BV393" s="174"/>
      <c r="BW393" s="174"/>
      <c r="BX393" s="174"/>
      <c r="BY393" s="174"/>
      <c r="BZ393" s="174"/>
      <c r="CA393" s="174"/>
      <c r="CB393" s="174"/>
      <c r="CC393" s="174"/>
      <c r="CD393" s="174"/>
      <c r="CE393" s="174"/>
      <c r="CF393" s="174"/>
      <c r="CG393" s="174"/>
      <c r="CH393" s="174"/>
      <c r="CI393" s="174"/>
      <c r="CJ393" s="174"/>
      <c r="CK393" s="174"/>
      <c r="CL393" s="174"/>
      <c r="CM393" s="174"/>
    </row>
    <row r="394" spans="1:91" ht="24.6">
      <c r="A394" s="111">
        <v>37</v>
      </c>
      <c r="B394" s="191" t="s">
        <v>1099</v>
      </c>
      <c r="C394" s="114" t="s">
        <v>633</v>
      </c>
      <c r="D394" s="174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4"/>
      <c r="Q394" s="174"/>
      <c r="R394" s="174"/>
      <c r="S394" s="174"/>
      <c r="T394" s="174"/>
      <c r="U394" s="174"/>
      <c r="V394" s="174"/>
      <c r="W394" s="174"/>
      <c r="X394" s="174"/>
      <c r="Y394" s="174"/>
      <c r="Z394" s="174"/>
      <c r="AA394" s="174"/>
      <c r="AB394" s="174"/>
      <c r="AC394" s="174"/>
      <c r="AD394" s="174"/>
      <c r="AE394" s="174"/>
      <c r="AF394" s="174"/>
      <c r="AG394" s="174"/>
      <c r="AH394" s="174"/>
      <c r="AI394" s="174"/>
      <c r="AJ394" s="174"/>
      <c r="AK394" s="174"/>
      <c r="AL394" s="174"/>
      <c r="AM394" s="174"/>
      <c r="AN394" s="174"/>
      <c r="AO394" s="174"/>
      <c r="AP394" s="174"/>
      <c r="AQ394" s="174"/>
      <c r="AR394" s="174"/>
      <c r="AS394" s="174"/>
      <c r="AT394" s="174"/>
      <c r="AU394" s="174"/>
      <c r="AV394" s="174"/>
      <c r="AW394" s="174"/>
      <c r="AX394" s="174"/>
      <c r="AY394" s="174"/>
      <c r="AZ394" s="174"/>
      <c r="BA394" s="174"/>
      <c r="BB394" s="174"/>
      <c r="BC394" s="174"/>
      <c r="BD394" s="174"/>
      <c r="BE394" s="174"/>
      <c r="BF394" s="174"/>
      <c r="BG394" s="174"/>
      <c r="BH394" s="174"/>
      <c r="BI394" s="174"/>
      <c r="BJ394" s="174"/>
      <c r="BK394" s="174"/>
      <c r="BL394" s="174"/>
      <c r="BM394" s="174"/>
      <c r="BN394" s="174"/>
      <c r="BO394" s="174"/>
      <c r="BP394" s="174"/>
      <c r="BQ394" s="174"/>
      <c r="BR394" s="174"/>
      <c r="BS394" s="174"/>
      <c r="BT394" s="174"/>
      <c r="BU394" s="174"/>
      <c r="BV394" s="174"/>
      <c r="BW394" s="174"/>
      <c r="BX394" s="174"/>
      <c r="BY394" s="174"/>
      <c r="BZ394" s="174"/>
      <c r="CA394" s="174"/>
      <c r="CB394" s="174"/>
      <c r="CC394" s="174"/>
      <c r="CD394" s="174"/>
      <c r="CE394" s="174"/>
      <c r="CF394" s="174"/>
      <c r="CG394" s="174"/>
      <c r="CH394" s="174"/>
      <c r="CI394" s="174"/>
      <c r="CJ394" s="174"/>
      <c r="CK394" s="174"/>
      <c r="CL394" s="174"/>
      <c r="CM394" s="174"/>
    </row>
    <row r="395" spans="1:91" ht="24.6">
      <c r="A395" s="111">
        <v>37</v>
      </c>
      <c r="B395" s="191" t="s">
        <v>1100</v>
      </c>
      <c r="C395" s="114" t="s">
        <v>634</v>
      </c>
      <c r="D395" s="174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4"/>
      <c r="Q395" s="174"/>
      <c r="R395" s="174"/>
      <c r="S395" s="174"/>
      <c r="T395" s="174"/>
      <c r="U395" s="174"/>
      <c r="V395" s="174"/>
      <c r="W395" s="174"/>
      <c r="X395" s="174"/>
      <c r="Y395" s="174"/>
      <c r="Z395" s="174"/>
      <c r="AA395" s="174"/>
      <c r="AB395" s="174"/>
      <c r="AC395" s="174"/>
      <c r="AD395" s="174"/>
      <c r="AE395" s="174"/>
      <c r="AF395" s="174"/>
      <c r="AG395" s="174"/>
      <c r="AH395" s="174"/>
      <c r="AI395" s="174"/>
      <c r="AJ395" s="174"/>
      <c r="AK395" s="174"/>
      <c r="AL395" s="174"/>
      <c r="AM395" s="174"/>
      <c r="AN395" s="174"/>
      <c r="AO395" s="174"/>
      <c r="AP395" s="174"/>
      <c r="AQ395" s="174"/>
      <c r="AR395" s="174"/>
      <c r="AS395" s="174"/>
      <c r="AT395" s="174"/>
      <c r="AU395" s="174"/>
      <c r="AV395" s="174"/>
      <c r="AW395" s="174"/>
      <c r="AX395" s="174"/>
      <c r="AY395" s="174"/>
      <c r="AZ395" s="174"/>
      <c r="BA395" s="174"/>
      <c r="BB395" s="174"/>
      <c r="BC395" s="174"/>
      <c r="BD395" s="174"/>
      <c r="BE395" s="174"/>
      <c r="BF395" s="174"/>
      <c r="BG395" s="174"/>
      <c r="BH395" s="174"/>
      <c r="BI395" s="174"/>
      <c r="BJ395" s="174"/>
      <c r="BK395" s="174"/>
      <c r="BL395" s="174"/>
      <c r="BM395" s="174"/>
      <c r="BN395" s="174"/>
      <c r="BO395" s="174"/>
      <c r="BP395" s="174"/>
      <c r="BQ395" s="174"/>
      <c r="BR395" s="174"/>
      <c r="BS395" s="174"/>
      <c r="BT395" s="174"/>
      <c r="BU395" s="174"/>
      <c r="BV395" s="174"/>
      <c r="BW395" s="174"/>
      <c r="BX395" s="174"/>
      <c r="BY395" s="174"/>
      <c r="BZ395" s="174"/>
      <c r="CA395" s="174"/>
      <c r="CB395" s="174"/>
      <c r="CC395" s="174"/>
      <c r="CD395" s="174"/>
      <c r="CE395" s="174"/>
      <c r="CF395" s="174"/>
      <c r="CG395" s="174"/>
      <c r="CH395" s="174"/>
      <c r="CI395" s="174"/>
      <c r="CJ395" s="174"/>
      <c r="CK395" s="174"/>
      <c r="CL395" s="174"/>
      <c r="CM395" s="174"/>
    </row>
    <row r="396" spans="1:91" ht="24.6">
      <c r="A396" s="111">
        <v>37</v>
      </c>
      <c r="B396" s="191" t="s">
        <v>1101</v>
      </c>
      <c r="C396" s="114" t="s">
        <v>635</v>
      </c>
      <c r="D396" s="174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4"/>
      <c r="Q396" s="174"/>
      <c r="R396" s="174"/>
      <c r="S396" s="174"/>
      <c r="T396" s="174"/>
      <c r="U396" s="174"/>
      <c r="V396" s="174"/>
      <c r="W396" s="174"/>
      <c r="X396" s="174"/>
      <c r="Y396" s="174"/>
      <c r="Z396" s="174"/>
      <c r="AA396" s="174"/>
      <c r="AB396" s="174"/>
      <c r="AC396" s="174"/>
      <c r="AD396" s="174"/>
      <c r="AE396" s="174"/>
      <c r="AF396" s="174"/>
      <c r="AG396" s="174"/>
      <c r="AH396" s="174"/>
      <c r="AI396" s="174"/>
      <c r="AJ396" s="174"/>
      <c r="AK396" s="174"/>
      <c r="AL396" s="174"/>
      <c r="AM396" s="174"/>
      <c r="AN396" s="174"/>
      <c r="AO396" s="174"/>
      <c r="AP396" s="174"/>
      <c r="AQ396" s="174"/>
      <c r="AR396" s="174"/>
      <c r="AS396" s="174"/>
      <c r="AT396" s="174"/>
      <c r="AU396" s="174"/>
      <c r="AV396" s="174"/>
      <c r="AW396" s="174"/>
      <c r="AX396" s="174"/>
      <c r="AY396" s="174"/>
      <c r="AZ396" s="174"/>
      <c r="BA396" s="174"/>
      <c r="BB396" s="174"/>
      <c r="BC396" s="174"/>
      <c r="BD396" s="174"/>
      <c r="BE396" s="174"/>
      <c r="BF396" s="174"/>
      <c r="BG396" s="174"/>
      <c r="BH396" s="174"/>
      <c r="BI396" s="174"/>
      <c r="BJ396" s="174"/>
      <c r="BK396" s="174"/>
      <c r="BL396" s="174"/>
      <c r="BM396" s="174"/>
      <c r="BN396" s="174"/>
      <c r="BO396" s="174"/>
      <c r="BP396" s="174"/>
      <c r="BQ396" s="174"/>
      <c r="BR396" s="174"/>
      <c r="BS396" s="174"/>
      <c r="BT396" s="174"/>
      <c r="BU396" s="174"/>
      <c r="BV396" s="174"/>
      <c r="BW396" s="174"/>
      <c r="BX396" s="174"/>
      <c r="BY396" s="174"/>
      <c r="BZ396" s="174"/>
      <c r="CA396" s="174"/>
      <c r="CB396" s="174"/>
      <c r="CC396" s="174"/>
      <c r="CD396" s="174"/>
      <c r="CE396" s="174"/>
      <c r="CF396" s="174"/>
      <c r="CG396" s="174"/>
      <c r="CH396" s="174"/>
      <c r="CI396" s="174"/>
      <c r="CJ396" s="174"/>
      <c r="CK396" s="174"/>
      <c r="CL396" s="174"/>
      <c r="CM396" s="174"/>
    </row>
    <row r="397" spans="1:91" ht="24.6">
      <c r="A397" s="111">
        <v>37</v>
      </c>
      <c r="B397" s="191" t="s">
        <v>1102</v>
      </c>
      <c r="C397" s="114" t="s">
        <v>636</v>
      </c>
      <c r="D397" s="174">
        <v>930945.25</v>
      </c>
      <c r="E397" s="174"/>
      <c r="F397" s="174"/>
      <c r="G397" s="174"/>
      <c r="H397" s="174"/>
      <c r="I397" s="174">
        <v>80</v>
      </c>
      <c r="J397" s="174"/>
      <c r="K397" s="174">
        <v>160</v>
      </c>
      <c r="L397" s="174"/>
      <c r="M397" s="174"/>
      <c r="N397" s="174">
        <v>825.6</v>
      </c>
      <c r="O397" s="174"/>
      <c r="P397" s="174">
        <v>2977.32</v>
      </c>
      <c r="Q397" s="174"/>
      <c r="R397" s="174"/>
      <c r="S397" s="174"/>
      <c r="T397" s="174"/>
      <c r="U397" s="174"/>
      <c r="V397" s="174"/>
      <c r="W397" s="174"/>
      <c r="X397" s="174">
        <v>747029.96</v>
      </c>
      <c r="Y397" s="174"/>
      <c r="Z397" s="174"/>
      <c r="AA397" s="174"/>
      <c r="AB397" s="174"/>
      <c r="AC397" s="174"/>
      <c r="AD397" s="174"/>
      <c r="AE397" s="174"/>
      <c r="AF397" s="174"/>
      <c r="AG397" s="174"/>
      <c r="AH397" s="174"/>
      <c r="AI397" s="174">
        <v>5962.4</v>
      </c>
      <c r="AJ397" s="174"/>
      <c r="AK397" s="174"/>
      <c r="AL397" s="174">
        <v>136164.99</v>
      </c>
      <c r="AM397" s="174"/>
      <c r="AN397" s="174"/>
      <c r="AO397" s="174"/>
      <c r="AP397" s="174"/>
      <c r="AQ397" s="174"/>
      <c r="AR397" s="174"/>
      <c r="AS397" s="174"/>
      <c r="AT397" s="174"/>
      <c r="AU397" s="174"/>
      <c r="AV397" s="174"/>
      <c r="AW397" s="174"/>
      <c r="AX397" s="174"/>
      <c r="AY397" s="174"/>
      <c r="AZ397" s="174"/>
      <c r="BA397" s="174"/>
      <c r="BB397" s="174">
        <v>16126.4</v>
      </c>
      <c r="BC397" s="174"/>
      <c r="BD397" s="174">
        <v>9631</v>
      </c>
      <c r="BE397" s="174">
        <v>135.19999999999999</v>
      </c>
      <c r="BF397" s="174"/>
      <c r="BG397" s="174"/>
      <c r="BH397" s="174">
        <v>8160.6</v>
      </c>
      <c r="BI397" s="174"/>
      <c r="BJ397" s="174"/>
      <c r="BK397" s="174"/>
      <c r="BL397" s="174"/>
      <c r="BM397" s="174">
        <v>193849.16</v>
      </c>
      <c r="BN397" s="174"/>
      <c r="BO397" s="174"/>
      <c r="BP397" s="174"/>
      <c r="BQ397" s="174"/>
      <c r="BR397" s="174"/>
      <c r="BS397" s="174">
        <v>622782.80000000005</v>
      </c>
      <c r="BT397" s="174"/>
      <c r="BU397" s="174"/>
      <c r="BV397" s="174">
        <v>17457.919999999998</v>
      </c>
      <c r="BW397" s="174"/>
      <c r="BX397" s="174"/>
      <c r="BY397" s="174">
        <v>11432.64</v>
      </c>
      <c r="BZ397" s="174"/>
      <c r="CA397" s="174"/>
      <c r="CB397" s="174"/>
      <c r="CC397" s="174"/>
      <c r="CD397" s="174"/>
      <c r="CE397" s="174"/>
      <c r="CF397" s="174"/>
      <c r="CG397" s="174"/>
      <c r="CH397" s="174"/>
      <c r="CI397" s="174"/>
      <c r="CJ397" s="174"/>
      <c r="CK397" s="174"/>
      <c r="CL397" s="174"/>
      <c r="CM397" s="174"/>
    </row>
    <row r="398" spans="1:91" ht="24.6">
      <c r="A398" s="111">
        <v>37</v>
      </c>
      <c r="B398" s="191" t="s">
        <v>1103</v>
      </c>
      <c r="C398" s="114" t="s">
        <v>637</v>
      </c>
      <c r="D398" s="174">
        <v>28825.360000000001</v>
      </c>
      <c r="E398" s="174"/>
      <c r="F398" s="174"/>
      <c r="G398" s="174"/>
      <c r="H398" s="174"/>
      <c r="I398" s="174">
        <v>40</v>
      </c>
      <c r="J398" s="174"/>
      <c r="K398" s="174"/>
      <c r="L398" s="174"/>
      <c r="M398" s="174"/>
      <c r="N398" s="174"/>
      <c r="O398" s="174"/>
      <c r="P398" s="174">
        <v>9396</v>
      </c>
      <c r="Q398" s="174"/>
      <c r="R398" s="174"/>
      <c r="S398" s="174"/>
      <c r="T398" s="174"/>
      <c r="U398" s="174"/>
      <c r="V398" s="174"/>
      <c r="W398" s="174"/>
      <c r="X398" s="174">
        <v>116041.28</v>
      </c>
      <c r="Y398" s="174"/>
      <c r="Z398" s="174"/>
      <c r="AA398" s="174"/>
      <c r="AB398" s="174"/>
      <c r="AC398" s="174"/>
      <c r="AD398" s="174"/>
      <c r="AE398" s="174"/>
      <c r="AF398" s="174"/>
      <c r="AG398" s="174"/>
      <c r="AH398" s="174"/>
      <c r="AI398" s="174"/>
      <c r="AJ398" s="174"/>
      <c r="AK398" s="174"/>
      <c r="AL398" s="174"/>
      <c r="AM398" s="174"/>
      <c r="AN398" s="174"/>
      <c r="AO398" s="174"/>
      <c r="AP398" s="174"/>
      <c r="AQ398" s="174"/>
      <c r="AR398" s="174"/>
      <c r="AS398" s="174"/>
      <c r="AT398" s="174"/>
      <c r="AU398" s="174"/>
      <c r="AV398" s="174"/>
      <c r="AW398" s="174"/>
      <c r="AX398" s="174"/>
      <c r="AY398" s="174"/>
      <c r="AZ398" s="174"/>
      <c r="BA398" s="174"/>
      <c r="BB398" s="174"/>
      <c r="BC398" s="174"/>
      <c r="BD398" s="174"/>
      <c r="BE398" s="174">
        <v>3074.88</v>
      </c>
      <c r="BF398" s="174"/>
      <c r="BG398" s="174"/>
      <c r="BH398" s="174"/>
      <c r="BI398" s="174"/>
      <c r="BJ398" s="174"/>
      <c r="BK398" s="174"/>
      <c r="BL398" s="174"/>
      <c r="BM398" s="174">
        <v>150392.72</v>
      </c>
      <c r="BN398" s="174"/>
      <c r="BO398" s="174"/>
      <c r="BP398" s="174"/>
      <c r="BQ398" s="174"/>
      <c r="BR398" s="174"/>
      <c r="BS398" s="176">
        <v>194039</v>
      </c>
      <c r="BT398" s="174"/>
      <c r="BU398" s="174"/>
      <c r="BV398" s="174">
        <v>13086.06</v>
      </c>
      <c r="BW398" s="174"/>
      <c r="BX398" s="174"/>
      <c r="BY398" s="174">
        <v>1689.1</v>
      </c>
      <c r="BZ398" s="174"/>
      <c r="CA398" s="174"/>
      <c r="CB398" s="174"/>
      <c r="CC398" s="174"/>
      <c r="CD398" s="174"/>
      <c r="CE398" s="174"/>
      <c r="CF398" s="174"/>
      <c r="CG398" s="174"/>
      <c r="CH398" s="174"/>
      <c r="CI398" s="174"/>
      <c r="CJ398" s="174"/>
      <c r="CK398" s="174"/>
      <c r="CL398" s="174"/>
      <c r="CM398" s="174"/>
    </row>
    <row r="399" spans="1:91" ht="24.6">
      <c r="A399" s="111">
        <v>37</v>
      </c>
      <c r="B399" s="191" t="s">
        <v>1104</v>
      </c>
      <c r="C399" s="114" t="s">
        <v>638</v>
      </c>
      <c r="D399" s="174"/>
      <c r="E399" s="174"/>
      <c r="F399" s="174"/>
      <c r="G399" s="174"/>
      <c r="H399" s="174"/>
      <c r="I399" s="174">
        <v>480</v>
      </c>
      <c r="J399" s="174"/>
      <c r="K399" s="174"/>
      <c r="L399" s="174"/>
      <c r="M399" s="174"/>
      <c r="N399" s="174"/>
      <c r="O399" s="174"/>
      <c r="P399" s="174"/>
      <c r="Q399" s="174"/>
      <c r="R399" s="174"/>
      <c r="S399" s="174"/>
      <c r="T399" s="174"/>
      <c r="U399" s="174"/>
      <c r="V399" s="174"/>
      <c r="W399" s="174"/>
      <c r="X399" s="174"/>
      <c r="Y399" s="174"/>
      <c r="Z399" s="174"/>
      <c r="AA399" s="174"/>
      <c r="AB399" s="174"/>
      <c r="AC399" s="174"/>
      <c r="AD399" s="174"/>
      <c r="AE399" s="174"/>
      <c r="AF399" s="174"/>
      <c r="AG399" s="174"/>
      <c r="AH399" s="174"/>
      <c r="AI399" s="174"/>
      <c r="AJ399" s="174"/>
      <c r="AK399" s="174"/>
      <c r="AL399" s="174"/>
      <c r="AM399" s="174"/>
      <c r="AN399" s="174"/>
      <c r="AO399" s="174">
        <v>1041755.4</v>
      </c>
      <c r="AP399" s="174"/>
      <c r="AQ399" s="174"/>
      <c r="AR399" s="174"/>
      <c r="AS399" s="174"/>
      <c r="AT399" s="174"/>
      <c r="AU399" s="174"/>
      <c r="AV399" s="174"/>
      <c r="AW399" s="174"/>
      <c r="AX399" s="174"/>
      <c r="AY399" s="174"/>
      <c r="AZ399" s="174"/>
      <c r="BA399" s="174"/>
      <c r="BB399" s="174"/>
      <c r="BC399" s="174"/>
      <c r="BD399" s="174"/>
      <c r="BE399" s="174"/>
      <c r="BF399" s="174"/>
      <c r="BG399" s="174"/>
      <c r="BH399" s="174"/>
      <c r="BI399" s="174"/>
      <c r="BJ399" s="174"/>
      <c r="BK399" s="174"/>
      <c r="BL399" s="174"/>
      <c r="BM399" s="174">
        <v>12911.43</v>
      </c>
      <c r="BN399" s="174"/>
      <c r="BO399" s="174"/>
      <c r="BP399" s="174"/>
      <c r="BQ399" s="174"/>
      <c r="BR399" s="174"/>
      <c r="BS399" s="176">
        <v>292491.63</v>
      </c>
      <c r="BT399" s="174"/>
      <c r="BU399" s="174"/>
      <c r="BV399" s="174"/>
      <c r="BW399" s="174">
        <v>17522.400000000001</v>
      </c>
      <c r="BX399" s="174"/>
      <c r="BY399" s="174"/>
      <c r="BZ399" s="174"/>
      <c r="CA399" s="174"/>
      <c r="CB399" s="174"/>
      <c r="CC399" s="174"/>
      <c r="CD399" s="174"/>
      <c r="CE399" s="174"/>
      <c r="CF399" s="174"/>
      <c r="CG399" s="174"/>
      <c r="CH399" s="174"/>
      <c r="CI399" s="174"/>
      <c r="CJ399" s="174"/>
      <c r="CK399" s="174"/>
      <c r="CL399" s="174"/>
      <c r="CM399" s="174"/>
    </row>
    <row r="400" spans="1:91" ht="24.6">
      <c r="A400" s="111">
        <v>37</v>
      </c>
      <c r="B400" s="191" t="s">
        <v>1105</v>
      </c>
      <c r="C400" s="114" t="s">
        <v>639</v>
      </c>
      <c r="D400" s="174">
        <v>199591.98</v>
      </c>
      <c r="E400" s="174">
        <v>20485.240000000002</v>
      </c>
      <c r="F400" s="174">
        <v>26081.88</v>
      </c>
      <c r="G400" s="174">
        <v>14639.62</v>
      </c>
      <c r="H400" s="174">
        <v>10651.96</v>
      </c>
      <c r="I400" s="174">
        <v>9018.48</v>
      </c>
      <c r="J400" s="174">
        <v>6903.76</v>
      </c>
      <c r="K400" s="174">
        <v>39574</v>
      </c>
      <c r="L400" s="174">
        <v>31037.200000000001</v>
      </c>
      <c r="M400" s="174">
        <v>28198.18</v>
      </c>
      <c r="N400" s="174">
        <v>57327.76</v>
      </c>
      <c r="O400" s="174">
        <v>1686.16</v>
      </c>
      <c r="P400" s="174">
        <v>80119.41</v>
      </c>
      <c r="Q400" s="174">
        <v>3671.51</v>
      </c>
      <c r="R400" s="174">
        <v>1050</v>
      </c>
      <c r="S400" s="174">
        <v>12074.72</v>
      </c>
      <c r="T400" s="174">
        <v>69741.87</v>
      </c>
      <c r="U400" s="174">
        <v>63557.98</v>
      </c>
      <c r="V400" s="174">
        <v>62386.07</v>
      </c>
      <c r="W400" s="174">
        <v>18606.240000000002</v>
      </c>
      <c r="X400" s="174">
        <v>175032.12</v>
      </c>
      <c r="Y400" s="174">
        <v>35607.160000000003</v>
      </c>
      <c r="Z400" s="174">
        <v>74322.64</v>
      </c>
      <c r="AA400" s="174">
        <v>53292.54</v>
      </c>
      <c r="AB400" s="174">
        <v>22149.119999999999</v>
      </c>
      <c r="AC400" s="174">
        <v>43377.440000000002</v>
      </c>
      <c r="AD400" s="174">
        <v>92845.84</v>
      </c>
      <c r="AE400" s="174">
        <v>122789.68</v>
      </c>
      <c r="AF400" s="174">
        <v>48938.879999999997</v>
      </c>
      <c r="AG400" s="174">
        <v>39278.28</v>
      </c>
      <c r="AH400" s="174">
        <v>48338.080000000002</v>
      </c>
      <c r="AI400" s="174">
        <v>60657.95</v>
      </c>
      <c r="AJ400" s="174">
        <v>51445.98</v>
      </c>
      <c r="AK400" s="174">
        <v>125387.28</v>
      </c>
      <c r="AL400" s="174">
        <v>756020.81</v>
      </c>
      <c r="AM400" s="174">
        <v>52515.12</v>
      </c>
      <c r="AN400" s="174">
        <v>15847.28</v>
      </c>
      <c r="AO400" s="174">
        <v>53355.12</v>
      </c>
      <c r="AP400" s="174">
        <v>55340.4</v>
      </c>
      <c r="AQ400" s="174">
        <v>71849.039999999994</v>
      </c>
      <c r="AR400" s="174">
        <v>3591.68</v>
      </c>
      <c r="AS400" s="174">
        <v>326797.18</v>
      </c>
      <c r="AT400" s="174">
        <v>15765.52</v>
      </c>
      <c r="AU400" s="174">
        <v>61248.160000000003</v>
      </c>
      <c r="AV400" s="174">
        <v>17371.12</v>
      </c>
      <c r="AW400" s="174">
        <v>20162.86</v>
      </c>
      <c r="AX400" s="174">
        <v>2810.78</v>
      </c>
      <c r="AY400" s="174">
        <v>38558.400000000001</v>
      </c>
      <c r="AZ400" s="174">
        <v>20106.72</v>
      </c>
      <c r="BA400" s="174">
        <v>2829.76</v>
      </c>
      <c r="BB400" s="174">
        <v>187671.1</v>
      </c>
      <c r="BC400" s="174">
        <v>25430.36</v>
      </c>
      <c r="BD400" s="174">
        <v>109386.2</v>
      </c>
      <c r="BE400" s="174">
        <v>164716.38</v>
      </c>
      <c r="BF400" s="174">
        <v>15463.1</v>
      </c>
      <c r="BG400" s="174">
        <v>25598.080000000002</v>
      </c>
      <c r="BH400" s="174">
        <v>248041.61</v>
      </c>
      <c r="BI400" s="174">
        <v>4517.12</v>
      </c>
      <c r="BJ400" s="174">
        <v>15530.4</v>
      </c>
      <c r="BK400" s="174">
        <v>89770.880000000005</v>
      </c>
      <c r="BL400" s="174">
        <v>23918.720000000001</v>
      </c>
      <c r="BM400" s="174">
        <v>388927.61</v>
      </c>
      <c r="BN400" s="174">
        <v>82754.62</v>
      </c>
      <c r="BO400" s="174">
        <v>26537.82</v>
      </c>
      <c r="BP400" s="174">
        <v>13465.12</v>
      </c>
      <c r="BQ400" s="174">
        <v>78405.36</v>
      </c>
      <c r="BR400" s="174">
        <v>58351.7</v>
      </c>
      <c r="BS400" s="174">
        <v>6847.52</v>
      </c>
      <c r="BT400" s="174">
        <v>38553.919999999998</v>
      </c>
      <c r="BU400" s="174">
        <v>63293.53</v>
      </c>
      <c r="BV400" s="174">
        <v>103922.32</v>
      </c>
      <c r="BW400" s="174">
        <v>272</v>
      </c>
      <c r="BX400" s="174">
        <v>35159.160000000003</v>
      </c>
      <c r="BY400" s="174">
        <v>35870.559999999998</v>
      </c>
      <c r="BZ400" s="174">
        <v>29585.02</v>
      </c>
      <c r="CA400" s="174">
        <v>6413.6</v>
      </c>
      <c r="CB400" s="174">
        <v>95823.44</v>
      </c>
      <c r="CC400" s="174">
        <v>1229.92</v>
      </c>
      <c r="CD400" s="174">
        <v>148069.76000000001</v>
      </c>
      <c r="CE400" s="174">
        <v>59988.08</v>
      </c>
      <c r="CF400" s="174">
        <v>87357.24</v>
      </c>
      <c r="CG400" s="174">
        <v>21137.84</v>
      </c>
      <c r="CH400" s="174">
        <v>48257.04</v>
      </c>
      <c r="CI400" s="174">
        <v>14739.5</v>
      </c>
      <c r="CJ400" s="174">
        <v>10225.92</v>
      </c>
      <c r="CK400" s="174">
        <v>42937.2</v>
      </c>
      <c r="CL400" s="174">
        <v>6954.52</v>
      </c>
      <c r="CM400" s="174">
        <v>21018.3</v>
      </c>
    </row>
    <row r="401" spans="1:91" ht="24.6">
      <c r="A401" s="111">
        <v>37</v>
      </c>
      <c r="B401" s="191" t="s">
        <v>1106</v>
      </c>
      <c r="C401" s="114" t="s">
        <v>640</v>
      </c>
      <c r="D401" s="174">
        <v>339784.14</v>
      </c>
      <c r="E401" s="174"/>
      <c r="F401" s="174">
        <v>2939.08</v>
      </c>
      <c r="G401" s="174">
        <v>5283.84</v>
      </c>
      <c r="H401" s="174">
        <v>4423.6000000000004</v>
      </c>
      <c r="I401" s="174">
        <v>2201.36</v>
      </c>
      <c r="J401" s="174">
        <v>7456.3</v>
      </c>
      <c r="K401" s="174">
        <v>7107.2</v>
      </c>
      <c r="L401" s="174">
        <v>7873.6</v>
      </c>
      <c r="M401" s="174">
        <v>10615.28</v>
      </c>
      <c r="N401" s="174">
        <v>81913.52</v>
      </c>
      <c r="O401" s="174">
        <v>1115.5999999999999</v>
      </c>
      <c r="P401" s="174">
        <v>234131.42</v>
      </c>
      <c r="Q401" s="174">
        <v>1099.6400000000001</v>
      </c>
      <c r="R401" s="174">
        <v>11418</v>
      </c>
      <c r="S401" s="174">
        <v>83310.52</v>
      </c>
      <c r="T401" s="174">
        <v>25617.9</v>
      </c>
      <c r="U401" s="174">
        <v>34656.18</v>
      </c>
      <c r="V401" s="174">
        <v>17755.919999999998</v>
      </c>
      <c r="W401" s="174">
        <v>5781.76</v>
      </c>
      <c r="X401" s="174">
        <v>1043602.86</v>
      </c>
      <c r="Y401" s="174">
        <v>11733.16</v>
      </c>
      <c r="Z401" s="174">
        <v>35970</v>
      </c>
      <c r="AA401" s="174">
        <v>60661.440000000002</v>
      </c>
      <c r="AB401" s="174">
        <v>6167.6</v>
      </c>
      <c r="AC401" s="174">
        <v>9424.44</v>
      </c>
      <c r="AD401" s="174">
        <v>34584.239999999998</v>
      </c>
      <c r="AE401" s="174">
        <v>203477.68</v>
      </c>
      <c r="AF401" s="174">
        <v>22515.68</v>
      </c>
      <c r="AG401" s="174">
        <v>34816.92</v>
      </c>
      <c r="AH401" s="174">
        <v>30792.46</v>
      </c>
      <c r="AI401" s="174">
        <v>30712.43</v>
      </c>
      <c r="AJ401" s="174">
        <v>35953.440000000002</v>
      </c>
      <c r="AK401" s="174">
        <v>25803.24</v>
      </c>
      <c r="AL401" s="174">
        <v>324989.44</v>
      </c>
      <c r="AM401" s="174">
        <v>12115.76</v>
      </c>
      <c r="AN401" s="174">
        <v>415.36</v>
      </c>
      <c r="AO401" s="174">
        <v>9273.68</v>
      </c>
      <c r="AP401" s="174">
        <v>72078.100000000006</v>
      </c>
      <c r="AQ401" s="174">
        <v>12854.96</v>
      </c>
      <c r="AR401" s="174">
        <v>2493.6</v>
      </c>
      <c r="AS401" s="174">
        <v>1005013.84</v>
      </c>
      <c r="AT401" s="174">
        <v>10288</v>
      </c>
      <c r="AU401" s="174">
        <v>40546.080000000002</v>
      </c>
      <c r="AV401" s="174">
        <v>10839.51</v>
      </c>
      <c r="AW401" s="174">
        <v>11571.12</v>
      </c>
      <c r="AX401" s="174">
        <v>543.52</v>
      </c>
      <c r="AY401" s="174">
        <v>2159.7600000000002</v>
      </c>
      <c r="AZ401" s="174">
        <v>19483.72</v>
      </c>
      <c r="BA401" s="174">
        <v>296.64</v>
      </c>
      <c r="BB401" s="174">
        <v>90972.14</v>
      </c>
      <c r="BC401" s="174">
        <v>6549.92</v>
      </c>
      <c r="BD401" s="174">
        <v>189754.59</v>
      </c>
      <c r="BE401" s="174">
        <v>140115.63</v>
      </c>
      <c r="BF401" s="174">
        <v>13753.56</v>
      </c>
      <c r="BG401" s="174">
        <v>3339.02</v>
      </c>
      <c r="BH401" s="174">
        <v>419594.84</v>
      </c>
      <c r="BI401" s="174">
        <v>961.56</v>
      </c>
      <c r="BJ401" s="174">
        <v>10304.08</v>
      </c>
      <c r="BK401" s="174">
        <v>51785.04</v>
      </c>
      <c r="BL401" s="174">
        <v>16648.64</v>
      </c>
      <c r="BM401" s="174">
        <v>758806.14</v>
      </c>
      <c r="BN401" s="174">
        <v>54071</v>
      </c>
      <c r="BO401" s="174">
        <v>10585.67</v>
      </c>
      <c r="BP401" s="174">
        <v>24727.4</v>
      </c>
      <c r="BQ401" s="174">
        <v>17798.240000000002</v>
      </c>
      <c r="BR401" s="174">
        <v>28523.759999999998</v>
      </c>
      <c r="BS401" s="174">
        <v>6190.68</v>
      </c>
      <c r="BT401" s="174">
        <v>10487.44</v>
      </c>
      <c r="BU401" s="174">
        <v>25805</v>
      </c>
      <c r="BV401" s="174">
        <v>228417.61</v>
      </c>
      <c r="BW401" s="174"/>
      <c r="BX401" s="174">
        <v>15705.2</v>
      </c>
      <c r="BY401" s="174">
        <v>70476.72</v>
      </c>
      <c r="BZ401" s="174">
        <v>7785.92</v>
      </c>
      <c r="CA401" s="174">
        <v>2920.4</v>
      </c>
      <c r="CB401" s="174">
        <v>12072.72</v>
      </c>
      <c r="CC401" s="174">
        <v>4183.04</v>
      </c>
      <c r="CD401" s="174">
        <v>237109.96</v>
      </c>
      <c r="CE401" s="174">
        <v>27128.16</v>
      </c>
      <c r="CF401" s="174">
        <v>69167.039999999994</v>
      </c>
      <c r="CG401" s="174">
        <v>3586.44</v>
      </c>
      <c r="CH401" s="174">
        <v>26869.360000000001</v>
      </c>
      <c r="CI401" s="174"/>
      <c r="CJ401" s="174">
        <v>3355.12</v>
      </c>
      <c r="CK401" s="174">
        <v>41148.620000000003</v>
      </c>
      <c r="CL401" s="174">
        <v>5682.32</v>
      </c>
      <c r="CM401" s="174">
        <v>3684.24</v>
      </c>
    </row>
    <row r="402" spans="1:91" ht="24.6">
      <c r="A402" s="111">
        <v>37</v>
      </c>
      <c r="B402" s="191" t="s">
        <v>1107</v>
      </c>
      <c r="C402" s="114" t="s">
        <v>641</v>
      </c>
      <c r="D402" s="174">
        <v>2536879.15</v>
      </c>
      <c r="E402" s="174">
        <v>45022.62</v>
      </c>
      <c r="F402" s="174">
        <v>19379.04</v>
      </c>
      <c r="G402" s="174">
        <v>37078.800000000003</v>
      </c>
      <c r="H402" s="174">
        <v>45051.839999999997</v>
      </c>
      <c r="I402" s="174">
        <v>49384.800000000003</v>
      </c>
      <c r="J402" s="174">
        <v>1057.3499999999999</v>
      </c>
      <c r="K402" s="174">
        <v>147957.31</v>
      </c>
      <c r="L402" s="174">
        <v>17757.34</v>
      </c>
      <c r="M402" s="174">
        <v>22071.15</v>
      </c>
      <c r="N402" s="174">
        <v>156770.68</v>
      </c>
      <c r="O402" s="174">
        <v>6063.48</v>
      </c>
      <c r="P402" s="174">
        <v>782711.81</v>
      </c>
      <c r="Q402" s="174">
        <v>12007.77</v>
      </c>
      <c r="R402" s="174">
        <v>27823.25</v>
      </c>
      <c r="S402" s="174">
        <v>21460.400000000001</v>
      </c>
      <c r="T402" s="174">
        <v>113761.8</v>
      </c>
      <c r="U402" s="174">
        <v>7901.41</v>
      </c>
      <c r="V402" s="174">
        <v>8552.25</v>
      </c>
      <c r="W402" s="174">
        <v>6061.83</v>
      </c>
      <c r="X402" s="174">
        <v>65223.17</v>
      </c>
      <c r="Y402" s="174">
        <v>2491.79</v>
      </c>
      <c r="Z402" s="174">
        <v>17345.63</v>
      </c>
      <c r="AA402" s="174">
        <v>2142.75</v>
      </c>
      <c r="AB402" s="174">
        <v>1388.12</v>
      </c>
      <c r="AC402" s="174">
        <v>9198.69</v>
      </c>
      <c r="AD402" s="174">
        <v>0</v>
      </c>
      <c r="AE402" s="174">
        <v>25772.34</v>
      </c>
      <c r="AF402" s="174">
        <v>2454.81</v>
      </c>
      <c r="AG402" s="174">
        <v>3479.82</v>
      </c>
      <c r="AH402" s="174">
        <v>8820</v>
      </c>
      <c r="AI402" s="174">
        <v>19620.8</v>
      </c>
      <c r="AJ402" s="174">
        <v>5220</v>
      </c>
      <c r="AK402" s="174">
        <v>58005</v>
      </c>
      <c r="AL402" s="174">
        <v>4036678.12</v>
      </c>
      <c r="AM402" s="174">
        <v>28017.39</v>
      </c>
      <c r="AN402" s="174">
        <v>56569.58</v>
      </c>
      <c r="AO402" s="174">
        <v>206275.71</v>
      </c>
      <c r="AP402" s="174">
        <v>79497.899999999994</v>
      </c>
      <c r="AQ402" s="174">
        <v>19804.400000000001</v>
      </c>
      <c r="AR402" s="174">
        <v>5533.31</v>
      </c>
      <c r="AS402" s="174">
        <v>918587.96</v>
      </c>
      <c r="AT402" s="174">
        <v>16585.439999999999</v>
      </c>
      <c r="AU402" s="174">
        <v>96302.82</v>
      </c>
      <c r="AV402" s="174">
        <v>23251.57</v>
      </c>
      <c r="AW402" s="174">
        <v>14229.09</v>
      </c>
      <c r="AX402" s="174">
        <v>13147.14</v>
      </c>
      <c r="AY402" s="174">
        <v>61856.18</v>
      </c>
      <c r="AZ402" s="174">
        <v>7969.77</v>
      </c>
      <c r="BA402" s="174">
        <v>7499.79</v>
      </c>
      <c r="BB402" s="174">
        <v>447581.2</v>
      </c>
      <c r="BC402" s="174">
        <v>20385.080000000002</v>
      </c>
      <c r="BD402" s="174">
        <v>1083178.3799999999</v>
      </c>
      <c r="BE402" s="174">
        <v>188724.55</v>
      </c>
      <c r="BF402" s="174">
        <v>11306.57</v>
      </c>
      <c r="BG402" s="174">
        <v>11792.66</v>
      </c>
      <c r="BH402" s="174">
        <v>549177.77</v>
      </c>
      <c r="BI402" s="174">
        <v>14969.93</v>
      </c>
      <c r="BJ402" s="174">
        <v>15800.5</v>
      </c>
      <c r="BK402" s="174">
        <v>26372.25</v>
      </c>
      <c r="BL402" s="174">
        <v>3518.01</v>
      </c>
      <c r="BM402" s="174">
        <v>379500.89</v>
      </c>
      <c r="BN402" s="174">
        <v>4595.6000000000004</v>
      </c>
      <c r="BO402" s="174">
        <v>2521.63</v>
      </c>
      <c r="BP402" s="174">
        <v>18833.439999999999</v>
      </c>
      <c r="BQ402" s="174">
        <v>1059.5</v>
      </c>
      <c r="BR402" s="174">
        <v>1924.19</v>
      </c>
      <c r="BS402" s="174">
        <v>4192465.88</v>
      </c>
      <c r="BT402" s="174">
        <v>25065.35</v>
      </c>
      <c r="BU402" s="174">
        <v>34811.96</v>
      </c>
      <c r="BV402" s="174">
        <v>381727.37</v>
      </c>
      <c r="BW402" s="174">
        <v>18174.330000000002</v>
      </c>
      <c r="BX402" s="174">
        <v>719.24</v>
      </c>
      <c r="BY402" s="174">
        <v>202385.39</v>
      </c>
      <c r="BZ402" s="174">
        <v>5626.81</v>
      </c>
      <c r="CA402" s="174">
        <v>427.99</v>
      </c>
      <c r="CB402" s="174">
        <v>2253.66</v>
      </c>
      <c r="CC402" s="174">
        <v>7025.28</v>
      </c>
      <c r="CD402" s="174">
        <v>24846.02</v>
      </c>
      <c r="CE402" s="174">
        <v>1097.3699999999999</v>
      </c>
      <c r="CF402" s="174">
        <v>39833.06</v>
      </c>
      <c r="CG402" s="174">
        <v>3043.88</v>
      </c>
      <c r="CH402" s="174">
        <v>17830.82</v>
      </c>
      <c r="CI402" s="174">
        <v>6043.26</v>
      </c>
      <c r="CJ402" s="174">
        <v>12549.06</v>
      </c>
      <c r="CK402" s="174">
        <v>36135.71</v>
      </c>
      <c r="CL402" s="174">
        <v>1429.23</v>
      </c>
      <c r="CM402" s="174">
        <v>10150.43</v>
      </c>
    </row>
    <row r="403" spans="1:91" ht="24.6">
      <c r="A403" s="111">
        <v>37</v>
      </c>
      <c r="B403" s="191" t="s">
        <v>1108</v>
      </c>
      <c r="C403" s="123" t="s">
        <v>642</v>
      </c>
      <c r="D403" s="174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4"/>
      <c r="Q403" s="174"/>
      <c r="R403" s="174"/>
      <c r="S403" s="174"/>
      <c r="T403" s="174"/>
      <c r="U403" s="174"/>
      <c r="V403" s="174"/>
      <c r="W403" s="174"/>
      <c r="X403" s="174"/>
      <c r="Y403" s="174"/>
      <c r="Z403" s="174"/>
      <c r="AA403" s="174"/>
      <c r="AB403" s="174"/>
      <c r="AC403" s="174"/>
      <c r="AD403" s="174"/>
      <c r="AE403" s="174"/>
      <c r="AF403" s="174"/>
      <c r="AG403" s="174"/>
      <c r="AH403" s="174"/>
      <c r="AI403" s="174"/>
      <c r="AJ403" s="174"/>
      <c r="AK403" s="174"/>
      <c r="AL403" s="174"/>
      <c r="AM403" s="174"/>
      <c r="AN403" s="174"/>
      <c r="AO403" s="174"/>
      <c r="AP403" s="174"/>
      <c r="AQ403" s="174"/>
      <c r="AR403" s="174"/>
      <c r="AS403" s="174"/>
      <c r="AT403" s="174"/>
      <c r="AU403" s="174"/>
      <c r="AV403" s="174"/>
      <c r="AW403" s="174"/>
      <c r="AX403" s="174"/>
      <c r="AY403" s="174"/>
      <c r="AZ403" s="174"/>
      <c r="BA403" s="174"/>
      <c r="BB403" s="174"/>
      <c r="BC403" s="174"/>
      <c r="BD403" s="174"/>
      <c r="BE403" s="174"/>
      <c r="BF403" s="174"/>
      <c r="BG403" s="174"/>
      <c r="BH403" s="174"/>
      <c r="BI403" s="174"/>
      <c r="BJ403" s="174"/>
      <c r="BK403" s="174"/>
      <c r="BL403" s="174"/>
      <c r="BM403" s="174"/>
      <c r="BN403" s="174"/>
      <c r="BO403" s="174"/>
      <c r="BP403" s="174"/>
      <c r="BQ403" s="174"/>
      <c r="BR403" s="174"/>
      <c r="BS403" s="174"/>
      <c r="BT403" s="174"/>
      <c r="BU403" s="174"/>
      <c r="BV403" s="174"/>
      <c r="BW403" s="174"/>
      <c r="BX403" s="174"/>
      <c r="BY403" s="174"/>
      <c r="BZ403" s="174"/>
      <c r="CA403" s="174"/>
      <c r="CB403" s="174"/>
      <c r="CC403" s="174"/>
      <c r="CD403" s="174"/>
      <c r="CE403" s="174"/>
      <c r="CF403" s="174"/>
      <c r="CG403" s="174"/>
      <c r="CH403" s="174"/>
      <c r="CI403" s="174"/>
      <c r="CJ403" s="174"/>
      <c r="CK403" s="174"/>
      <c r="CL403" s="174"/>
      <c r="CM403" s="174"/>
    </row>
    <row r="404" spans="1:91" ht="24.6">
      <c r="A404" s="111">
        <v>37</v>
      </c>
      <c r="B404" s="191" t="s">
        <v>1109</v>
      </c>
      <c r="C404" s="114" t="s">
        <v>1299</v>
      </c>
      <c r="D404" s="174">
        <v>296623</v>
      </c>
      <c r="E404" s="174"/>
      <c r="F404" s="174">
        <v>91606.5</v>
      </c>
      <c r="G404" s="174"/>
      <c r="H404" s="174"/>
      <c r="I404" s="174"/>
      <c r="J404" s="174"/>
      <c r="K404" s="174"/>
      <c r="L404" s="174">
        <v>4650</v>
      </c>
      <c r="M404" s="174"/>
      <c r="N404" s="174"/>
      <c r="O404" s="174"/>
      <c r="P404" s="174">
        <v>135959.5</v>
      </c>
      <c r="Q404" s="174">
        <v>322986.71000000002</v>
      </c>
      <c r="R404" s="174"/>
      <c r="S404" s="174"/>
      <c r="T404" s="174">
        <v>11299</v>
      </c>
      <c r="U404" s="174"/>
      <c r="V404" s="174"/>
      <c r="W404" s="174"/>
      <c r="X404" s="174">
        <v>185234.96</v>
      </c>
      <c r="Y404" s="174">
        <v>9660.5</v>
      </c>
      <c r="Z404" s="174"/>
      <c r="AA404" s="174"/>
      <c r="AB404" s="174">
        <v>1960</v>
      </c>
      <c r="AC404" s="174">
        <v>160225.5</v>
      </c>
      <c r="AD404" s="174"/>
      <c r="AE404" s="174">
        <v>24216</v>
      </c>
      <c r="AF404" s="174">
        <v>6885</v>
      </c>
      <c r="AG404" s="174">
        <v>81782</v>
      </c>
      <c r="AH404" s="174"/>
      <c r="AI404" s="174">
        <v>47000</v>
      </c>
      <c r="AJ404" s="174"/>
      <c r="AK404" s="174">
        <v>114601</v>
      </c>
      <c r="AL404" s="174"/>
      <c r="AM404" s="174"/>
      <c r="AN404" s="174"/>
      <c r="AO404" s="174"/>
      <c r="AP404" s="174"/>
      <c r="AQ404" s="174"/>
      <c r="AR404" s="174"/>
      <c r="AS404" s="174">
        <v>3250</v>
      </c>
      <c r="AT404" s="174">
        <v>1804210.38</v>
      </c>
      <c r="AU404" s="174">
        <v>81819</v>
      </c>
      <c r="AV404" s="174"/>
      <c r="AW404" s="174">
        <v>735</v>
      </c>
      <c r="AX404" s="174">
        <v>1751462.41</v>
      </c>
      <c r="AY404" s="174"/>
      <c r="AZ404" s="174">
        <v>28073.75</v>
      </c>
      <c r="BA404" s="174">
        <v>43945</v>
      </c>
      <c r="BB404" s="174">
        <v>10265877.5</v>
      </c>
      <c r="BC404" s="174">
        <v>5230</v>
      </c>
      <c r="BD404" s="174">
        <v>114796</v>
      </c>
      <c r="BE404" s="174">
        <v>199412</v>
      </c>
      <c r="BF404" s="174">
        <v>136754</v>
      </c>
      <c r="BG404" s="174">
        <v>58126.75</v>
      </c>
      <c r="BH404" s="174"/>
      <c r="BI404" s="174"/>
      <c r="BJ404" s="174">
        <v>30655</v>
      </c>
      <c r="BK404" s="174"/>
      <c r="BL404" s="174"/>
      <c r="BM404" s="174"/>
      <c r="BN404" s="174"/>
      <c r="BO404" s="174"/>
      <c r="BP404" s="174">
        <v>9616</v>
      </c>
      <c r="BQ404" s="174"/>
      <c r="BR404" s="174">
        <v>244863.5</v>
      </c>
      <c r="BS404" s="176">
        <v>346370</v>
      </c>
      <c r="BT404" s="174">
        <v>73489.5</v>
      </c>
      <c r="BU404" s="174">
        <v>36464.550000000003</v>
      </c>
      <c r="BV404" s="174">
        <v>439676</v>
      </c>
      <c r="BW404" s="174">
        <v>63805</v>
      </c>
      <c r="BX404" s="174">
        <v>44056</v>
      </c>
      <c r="BY404" s="174">
        <v>65721.5</v>
      </c>
      <c r="BZ404" s="174">
        <v>5187</v>
      </c>
      <c r="CA404" s="174">
        <v>50317.3</v>
      </c>
      <c r="CB404" s="174">
        <v>50497</v>
      </c>
      <c r="CC404" s="174">
        <v>644098.69999999995</v>
      </c>
      <c r="CD404" s="174">
        <v>211966.75</v>
      </c>
      <c r="CE404" s="174">
        <v>164555.47</v>
      </c>
      <c r="CF404" s="174">
        <v>71275</v>
      </c>
      <c r="CG404" s="174">
        <v>132823.5</v>
      </c>
      <c r="CH404" s="174"/>
      <c r="CI404" s="174">
        <v>15911.25</v>
      </c>
      <c r="CJ404" s="174">
        <v>7301</v>
      </c>
      <c r="CK404" s="174">
        <v>163815.5</v>
      </c>
      <c r="CL404" s="174">
        <v>4715.84</v>
      </c>
      <c r="CM404" s="174">
        <v>14575.6</v>
      </c>
    </row>
    <row r="405" spans="1:91" ht="24.6">
      <c r="A405" s="111">
        <v>35</v>
      </c>
      <c r="B405" s="191" t="s">
        <v>1110</v>
      </c>
      <c r="C405" s="114" t="s">
        <v>643</v>
      </c>
      <c r="D405" s="174">
        <v>2</v>
      </c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4"/>
      <c r="Q405" s="174"/>
      <c r="R405" s="174"/>
      <c r="S405" s="174"/>
      <c r="T405" s="174"/>
      <c r="U405" s="174"/>
      <c r="V405" s="174"/>
      <c r="W405" s="174"/>
      <c r="X405" s="174"/>
      <c r="Y405" s="174"/>
      <c r="Z405" s="174"/>
      <c r="AA405" s="174"/>
      <c r="AB405" s="174"/>
      <c r="AC405" s="174"/>
      <c r="AD405" s="174"/>
      <c r="AE405" s="174"/>
      <c r="AF405" s="174"/>
      <c r="AG405" s="174"/>
      <c r="AH405" s="174"/>
      <c r="AI405" s="174"/>
      <c r="AJ405" s="174"/>
      <c r="AK405" s="174"/>
      <c r="AL405" s="174"/>
      <c r="AM405" s="174">
        <v>2</v>
      </c>
      <c r="AN405" s="174"/>
      <c r="AO405" s="174"/>
      <c r="AP405" s="174"/>
      <c r="AQ405" s="174"/>
      <c r="AR405" s="174"/>
      <c r="AS405" s="174"/>
      <c r="AT405" s="174"/>
      <c r="AU405" s="174"/>
      <c r="AV405" s="174"/>
      <c r="AW405" s="174"/>
      <c r="AX405" s="174"/>
      <c r="AY405" s="174"/>
      <c r="AZ405" s="174"/>
      <c r="BA405" s="174"/>
      <c r="BB405" s="174"/>
      <c r="BC405" s="174"/>
      <c r="BD405" s="174"/>
      <c r="BE405" s="174"/>
      <c r="BF405" s="174"/>
      <c r="BG405" s="174"/>
      <c r="BH405" s="174"/>
      <c r="BI405" s="174"/>
      <c r="BJ405" s="174"/>
      <c r="BK405" s="174"/>
      <c r="BL405" s="174"/>
      <c r="BM405" s="174"/>
      <c r="BN405" s="174"/>
      <c r="BO405" s="174"/>
      <c r="BP405" s="174"/>
      <c r="BQ405" s="174"/>
      <c r="BR405" s="174"/>
      <c r="BS405" s="174"/>
      <c r="BT405" s="174"/>
      <c r="BU405" s="174"/>
      <c r="BV405" s="174"/>
      <c r="BW405" s="174"/>
      <c r="BX405" s="174"/>
      <c r="BY405" s="174"/>
      <c r="BZ405" s="174"/>
      <c r="CA405" s="174"/>
      <c r="CB405" s="174"/>
      <c r="CC405" s="174"/>
      <c r="CD405" s="174">
        <v>5</v>
      </c>
      <c r="CE405" s="174"/>
      <c r="CF405" s="174"/>
      <c r="CG405" s="174"/>
      <c r="CH405" s="174"/>
      <c r="CI405" s="174"/>
      <c r="CJ405" s="174"/>
      <c r="CK405" s="174"/>
      <c r="CL405" s="176"/>
      <c r="CM405" s="174"/>
    </row>
    <row r="406" spans="1:91" ht="24.6">
      <c r="A406" s="111">
        <v>35</v>
      </c>
      <c r="B406" s="191" t="s">
        <v>1111</v>
      </c>
      <c r="C406" s="123" t="s">
        <v>644</v>
      </c>
      <c r="D406" s="174">
        <v>2</v>
      </c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4"/>
      <c r="Q406" s="174"/>
      <c r="R406" s="174"/>
      <c r="S406" s="174"/>
      <c r="T406" s="174"/>
      <c r="U406" s="174"/>
      <c r="V406" s="174"/>
      <c r="W406" s="174"/>
      <c r="X406" s="174"/>
      <c r="Y406" s="174"/>
      <c r="Z406" s="174"/>
      <c r="AA406" s="174"/>
      <c r="AB406" s="174"/>
      <c r="AC406" s="174"/>
      <c r="AD406" s="174"/>
      <c r="AE406" s="174"/>
      <c r="AF406" s="174"/>
      <c r="AG406" s="174"/>
      <c r="AH406" s="174"/>
      <c r="AI406" s="174"/>
      <c r="AJ406" s="174"/>
      <c r="AK406" s="174"/>
      <c r="AL406" s="174"/>
      <c r="AM406" s="174"/>
      <c r="AN406" s="174"/>
      <c r="AO406" s="174"/>
      <c r="AP406" s="174"/>
      <c r="AQ406" s="174"/>
      <c r="AR406" s="174"/>
      <c r="AS406" s="174"/>
      <c r="AT406" s="174"/>
      <c r="AU406" s="174"/>
      <c r="AV406" s="174"/>
      <c r="AW406" s="174"/>
      <c r="AX406" s="174"/>
      <c r="AY406" s="174"/>
      <c r="AZ406" s="174"/>
      <c r="BA406" s="174"/>
      <c r="BB406" s="174"/>
      <c r="BC406" s="174"/>
      <c r="BD406" s="174"/>
      <c r="BE406" s="174"/>
      <c r="BF406" s="174"/>
      <c r="BG406" s="174"/>
      <c r="BH406" s="174"/>
      <c r="BI406" s="174"/>
      <c r="BJ406" s="174"/>
      <c r="BK406" s="174"/>
      <c r="BL406" s="174"/>
      <c r="BM406" s="174"/>
      <c r="BN406" s="174"/>
      <c r="BO406" s="174">
        <v>1</v>
      </c>
      <c r="BP406" s="174"/>
      <c r="BQ406" s="174"/>
      <c r="BR406" s="174"/>
      <c r="BS406" s="174"/>
      <c r="BT406" s="174"/>
      <c r="BU406" s="174"/>
      <c r="BV406" s="174"/>
      <c r="BW406" s="174"/>
      <c r="BX406" s="174"/>
      <c r="BY406" s="174"/>
      <c r="BZ406" s="174"/>
      <c r="CA406" s="174"/>
      <c r="CB406" s="174"/>
      <c r="CC406" s="174"/>
      <c r="CD406" s="174"/>
      <c r="CE406" s="174"/>
      <c r="CF406" s="174"/>
      <c r="CG406" s="174"/>
      <c r="CH406" s="174"/>
      <c r="CI406" s="174"/>
      <c r="CJ406" s="174"/>
      <c r="CK406" s="174"/>
      <c r="CL406" s="174"/>
      <c r="CM406" s="174"/>
    </row>
    <row r="407" spans="1:91" ht="24.6">
      <c r="A407" s="111">
        <v>35</v>
      </c>
      <c r="B407" s="191" t="s">
        <v>1112</v>
      </c>
      <c r="C407" s="123" t="s">
        <v>645</v>
      </c>
      <c r="D407" s="174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4"/>
      <c r="Q407" s="174"/>
      <c r="R407" s="174"/>
      <c r="S407" s="174"/>
      <c r="T407" s="174"/>
      <c r="U407" s="174"/>
      <c r="V407" s="174"/>
      <c r="W407" s="174"/>
      <c r="X407" s="174"/>
      <c r="Y407" s="174"/>
      <c r="Z407" s="174"/>
      <c r="AA407" s="174"/>
      <c r="AB407" s="174"/>
      <c r="AC407" s="174"/>
      <c r="AD407" s="174"/>
      <c r="AE407" s="174"/>
      <c r="AF407" s="174"/>
      <c r="AG407" s="174"/>
      <c r="AH407" s="174"/>
      <c r="AI407" s="174"/>
      <c r="AJ407" s="174"/>
      <c r="AK407" s="174"/>
      <c r="AL407" s="174"/>
      <c r="AM407" s="174"/>
      <c r="AN407" s="174"/>
      <c r="AO407" s="174"/>
      <c r="AP407" s="174"/>
      <c r="AQ407" s="174"/>
      <c r="AR407" s="174"/>
      <c r="AS407" s="174"/>
      <c r="AT407" s="174"/>
      <c r="AU407" s="174"/>
      <c r="AV407" s="174"/>
      <c r="AW407" s="174"/>
      <c r="AX407" s="174"/>
      <c r="AY407" s="174"/>
      <c r="AZ407" s="174"/>
      <c r="BA407" s="174"/>
      <c r="BB407" s="174"/>
      <c r="BC407" s="174"/>
      <c r="BD407" s="174"/>
      <c r="BE407" s="174"/>
      <c r="BF407" s="174"/>
      <c r="BG407" s="174"/>
      <c r="BH407" s="174"/>
      <c r="BI407" s="174"/>
      <c r="BJ407" s="174"/>
      <c r="BK407" s="174"/>
      <c r="BL407" s="174"/>
      <c r="BM407" s="174"/>
      <c r="BN407" s="174"/>
      <c r="BO407" s="174"/>
      <c r="BP407" s="174"/>
      <c r="BQ407" s="174"/>
      <c r="BR407" s="174"/>
      <c r="BS407" s="176"/>
      <c r="BT407" s="174"/>
      <c r="BU407" s="174"/>
      <c r="BV407" s="176"/>
      <c r="BW407" s="174"/>
      <c r="BX407" s="176"/>
      <c r="BY407" s="176"/>
      <c r="BZ407" s="174"/>
      <c r="CA407" s="176"/>
      <c r="CB407" s="176"/>
      <c r="CC407" s="176"/>
      <c r="CD407" s="176"/>
      <c r="CE407" s="174"/>
      <c r="CF407" s="174"/>
      <c r="CG407" s="174"/>
      <c r="CH407" s="176"/>
      <c r="CI407" s="174"/>
      <c r="CJ407" s="176"/>
      <c r="CK407" s="176"/>
      <c r="CL407" s="174"/>
      <c r="CM407" s="174"/>
    </row>
    <row r="408" spans="1:91" ht="24.6">
      <c r="A408" s="111">
        <v>35</v>
      </c>
      <c r="B408" s="191" t="s">
        <v>1113</v>
      </c>
      <c r="C408" s="114" t="s">
        <v>646</v>
      </c>
      <c r="D408" s="174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4"/>
      <c r="Q408" s="174"/>
      <c r="R408" s="174"/>
      <c r="S408" s="174"/>
      <c r="T408" s="174"/>
      <c r="U408" s="174"/>
      <c r="V408" s="174"/>
      <c r="W408" s="174"/>
      <c r="X408" s="174"/>
      <c r="Y408" s="174"/>
      <c r="Z408" s="174"/>
      <c r="AA408" s="174"/>
      <c r="AB408" s="174"/>
      <c r="AC408" s="174"/>
      <c r="AD408" s="174"/>
      <c r="AE408" s="174"/>
      <c r="AF408" s="174"/>
      <c r="AG408" s="174"/>
      <c r="AH408" s="174"/>
      <c r="AI408" s="174"/>
      <c r="AJ408" s="174"/>
      <c r="AK408" s="174"/>
      <c r="AL408" s="174"/>
      <c r="AM408" s="174"/>
      <c r="AN408" s="174"/>
      <c r="AO408" s="174"/>
      <c r="AP408" s="174">
        <v>2</v>
      </c>
      <c r="AQ408" s="174"/>
      <c r="AR408" s="174"/>
      <c r="AS408" s="174"/>
      <c r="AT408" s="174"/>
      <c r="AU408" s="174"/>
      <c r="AV408" s="174"/>
      <c r="AW408" s="174"/>
      <c r="AX408" s="174"/>
      <c r="AY408" s="174"/>
      <c r="AZ408" s="174"/>
      <c r="BA408" s="174"/>
      <c r="BB408" s="174"/>
      <c r="BC408" s="174"/>
      <c r="BD408" s="174"/>
      <c r="BE408" s="174"/>
      <c r="BF408" s="174"/>
      <c r="BG408" s="174"/>
      <c r="BH408" s="174"/>
      <c r="BI408" s="174"/>
      <c r="BJ408" s="174"/>
      <c r="BK408" s="174"/>
      <c r="BL408" s="174"/>
      <c r="BM408" s="174"/>
      <c r="BN408" s="174"/>
      <c r="BO408" s="174">
        <v>1</v>
      </c>
      <c r="BP408" s="174"/>
      <c r="BQ408" s="174"/>
      <c r="BR408" s="174"/>
      <c r="BS408" s="174"/>
      <c r="BT408" s="174"/>
      <c r="BU408" s="174"/>
      <c r="BV408" s="174"/>
      <c r="BW408" s="174"/>
      <c r="BX408" s="174"/>
      <c r="BY408" s="174"/>
      <c r="BZ408" s="174"/>
      <c r="CA408" s="174"/>
      <c r="CB408" s="174"/>
      <c r="CC408" s="174"/>
      <c r="CD408" s="174"/>
      <c r="CE408" s="174"/>
      <c r="CF408" s="174"/>
      <c r="CG408" s="174"/>
      <c r="CH408" s="174"/>
      <c r="CI408" s="174"/>
      <c r="CJ408" s="174"/>
      <c r="CK408" s="174"/>
      <c r="CL408" s="174"/>
      <c r="CM408" s="174"/>
    </row>
    <row r="409" spans="1:91" ht="24.6">
      <c r="A409" s="111">
        <v>35</v>
      </c>
      <c r="B409" s="191" t="s">
        <v>1114</v>
      </c>
      <c r="C409" s="121" t="s">
        <v>647</v>
      </c>
      <c r="D409" s="174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  <c r="V409" s="174"/>
      <c r="W409" s="174"/>
      <c r="X409" s="174"/>
      <c r="Y409" s="174"/>
      <c r="Z409" s="174"/>
      <c r="AA409" s="174"/>
      <c r="AB409" s="174"/>
      <c r="AC409" s="174"/>
      <c r="AD409" s="174"/>
      <c r="AE409" s="174"/>
      <c r="AF409" s="174"/>
      <c r="AG409" s="174"/>
      <c r="AH409" s="174">
        <v>1</v>
      </c>
      <c r="AI409" s="174"/>
      <c r="AJ409" s="174"/>
      <c r="AK409" s="174"/>
      <c r="AL409" s="174"/>
      <c r="AM409" s="174"/>
      <c r="AN409" s="174"/>
      <c r="AO409" s="174"/>
      <c r="AP409" s="174">
        <v>2</v>
      </c>
      <c r="AQ409" s="174">
        <v>1</v>
      </c>
      <c r="AR409" s="174"/>
      <c r="AS409" s="174"/>
      <c r="AT409" s="174"/>
      <c r="AU409" s="174"/>
      <c r="AV409" s="174"/>
      <c r="AW409" s="174"/>
      <c r="AX409" s="174"/>
      <c r="AY409" s="174"/>
      <c r="AZ409" s="174"/>
      <c r="BA409" s="174"/>
      <c r="BB409" s="174"/>
      <c r="BC409" s="174">
        <v>1</v>
      </c>
      <c r="BD409" s="174"/>
      <c r="BE409" s="174"/>
      <c r="BF409" s="174"/>
      <c r="BG409" s="174"/>
      <c r="BH409" s="174"/>
      <c r="BI409" s="174"/>
      <c r="BJ409" s="174"/>
      <c r="BK409" s="174"/>
      <c r="BL409" s="174"/>
      <c r="BM409" s="174"/>
      <c r="BN409" s="174"/>
      <c r="BO409" s="174"/>
      <c r="BP409" s="174"/>
      <c r="BQ409" s="174"/>
      <c r="BR409" s="174"/>
      <c r="BS409" s="174"/>
      <c r="BT409" s="176"/>
      <c r="BU409" s="174"/>
      <c r="BV409" s="176"/>
      <c r="BW409" s="174"/>
      <c r="BX409" s="174"/>
      <c r="BY409" s="174"/>
      <c r="BZ409" s="174">
        <v>1</v>
      </c>
      <c r="CA409" s="174"/>
      <c r="CB409" s="176"/>
      <c r="CC409" s="174"/>
      <c r="CD409" s="176"/>
      <c r="CE409" s="174"/>
      <c r="CF409" s="174"/>
      <c r="CG409" s="174"/>
      <c r="CH409" s="174"/>
      <c r="CI409" s="176"/>
      <c r="CJ409" s="174"/>
      <c r="CK409" s="174"/>
      <c r="CL409" s="174"/>
      <c r="CM409" s="174"/>
    </row>
    <row r="410" spans="1:91" ht="24.6">
      <c r="A410" s="111">
        <v>35</v>
      </c>
      <c r="B410" s="191" t="s">
        <v>1115</v>
      </c>
      <c r="C410" s="121" t="s">
        <v>648</v>
      </c>
      <c r="D410" s="174"/>
      <c r="E410" s="174"/>
      <c r="F410" s="174"/>
      <c r="G410" s="174">
        <v>59</v>
      </c>
      <c r="H410" s="174"/>
      <c r="I410" s="174"/>
      <c r="J410" s="174"/>
      <c r="K410" s="174">
        <v>1</v>
      </c>
      <c r="L410" s="174"/>
      <c r="M410" s="174">
        <v>1</v>
      </c>
      <c r="N410" s="174"/>
      <c r="O410" s="174"/>
      <c r="P410" s="174">
        <v>4</v>
      </c>
      <c r="Q410" s="174"/>
      <c r="R410" s="174"/>
      <c r="S410" s="174"/>
      <c r="T410" s="174"/>
      <c r="U410" s="174"/>
      <c r="V410" s="174"/>
      <c r="W410" s="174"/>
      <c r="X410" s="174">
        <v>13</v>
      </c>
      <c r="Y410" s="174"/>
      <c r="Z410" s="174"/>
      <c r="AA410" s="174"/>
      <c r="AB410" s="174"/>
      <c r="AC410" s="174"/>
      <c r="AD410" s="174"/>
      <c r="AE410" s="174"/>
      <c r="AF410" s="174"/>
      <c r="AG410" s="174"/>
      <c r="AH410" s="174"/>
      <c r="AI410" s="174"/>
      <c r="AJ410" s="174"/>
      <c r="AK410" s="174"/>
      <c r="AL410" s="174"/>
      <c r="AM410" s="174"/>
      <c r="AN410" s="174"/>
      <c r="AO410" s="174"/>
      <c r="AP410" s="174"/>
      <c r="AQ410" s="174"/>
      <c r="AR410" s="174"/>
      <c r="AS410" s="174"/>
      <c r="AT410" s="174"/>
      <c r="AU410" s="174"/>
      <c r="AV410" s="174"/>
      <c r="AW410" s="174"/>
      <c r="AX410" s="174"/>
      <c r="AY410" s="174"/>
      <c r="AZ410" s="174"/>
      <c r="BA410" s="174"/>
      <c r="BB410" s="174"/>
      <c r="BC410" s="174"/>
      <c r="BD410" s="174">
        <v>2</v>
      </c>
      <c r="BE410" s="174"/>
      <c r="BF410" s="174"/>
      <c r="BG410" s="174"/>
      <c r="BH410" s="174"/>
      <c r="BI410" s="174"/>
      <c r="BJ410" s="174"/>
      <c r="BK410" s="174"/>
      <c r="BL410" s="174"/>
      <c r="BM410" s="174"/>
      <c r="BN410" s="174"/>
      <c r="BO410" s="174">
        <v>1</v>
      </c>
      <c r="BP410" s="174"/>
      <c r="BQ410" s="174"/>
      <c r="BR410" s="174"/>
      <c r="BS410" s="174"/>
      <c r="BT410" s="174"/>
      <c r="BU410" s="174"/>
      <c r="BV410" s="174">
        <v>1</v>
      </c>
      <c r="BW410" s="174"/>
      <c r="BX410" s="174"/>
      <c r="BY410" s="174"/>
      <c r="BZ410" s="174"/>
      <c r="CA410" s="174"/>
      <c r="CB410" s="174"/>
      <c r="CC410" s="174"/>
      <c r="CD410" s="174"/>
      <c r="CE410" s="174"/>
      <c r="CF410" s="174"/>
      <c r="CG410" s="174"/>
      <c r="CH410" s="174"/>
      <c r="CI410" s="174"/>
      <c r="CJ410" s="174"/>
      <c r="CK410" s="174"/>
      <c r="CL410" s="174"/>
      <c r="CM410" s="174"/>
    </row>
    <row r="411" spans="1:91" ht="24.6">
      <c r="A411" s="111">
        <v>35</v>
      </c>
      <c r="B411" s="191" t="s">
        <v>1116</v>
      </c>
      <c r="C411" s="121" t="s">
        <v>649</v>
      </c>
      <c r="D411" s="174"/>
      <c r="E411" s="174"/>
      <c r="F411" s="174"/>
      <c r="G411" s="174"/>
      <c r="H411" s="174"/>
      <c r="I411" s="174"/>
      <c r="J411" s="174"/>
      <c r="K411" s="174"/>
      <c r="L411" s="174"/>
      <c r="M411" s="174">
        <v>1</v>
      </c>
      <c r="N411" s="174"/>
      <c r="O411" s="174"/>
      <c r="P411" s="174"/>
      <c r="Q411" s="174"/>
      <c r="R411" s="174">
        <v>4</v>
      </c>
      <c r="S411" s="174"/>
      <c r="T411" s="174"/>
      <c r="U411" s="174"/>
      <c r="V411" s="174"/>
      <c r="W411" s="174"/>
      <c r="X411" s="174"/>
      <c r="Y411" s="174"/>
      <c r="Z411" s="174"/>
      <c r="AA411" s="174"/>
      <c r="AB411" s="174"/>
      <c r="AC411" s="174"/>
      <c r="AD411" s="174"/>
      <c r="AE411" s="174"/>
      <c r="AF411" s="174"/>
      <c r="AG411" s="174"/>
      <c r="AH411" s="174"/>
      <c r="AI411" s="174"/>
      <c r="AJ411" s="174"/>
      <c r="AK411" s="174"/>
      <c r="AL411" s="174"/>
      <c r="AM411" s="174"/>
      <c r="AN411" s="174">
        <v>2</v>
      </c>
      <c r="AO411" s="174"/>
      <c r="AP411" s="174"/>
      <c r="AQ411" s="174"/>
      <c r="AR411" s="174"/>
      <c r="AS411" s="174"/>
      <c r="AT411" s="174"/>
      <c r="AU411" s="174"/>
      <c r="AV411" s="174"/>
      <c r="AW411" s="174"/>
      <c r="AX411" s="174"/>
      <c r="AY411" s="174"/>
      <c r="AZ411" s="174"/>
      <c r="BA411" s="174"/>
      <c r="BB411" s="174"/>
      <c r="BC411" s="174"/>
      <c r="BD411" s="174"/>
      <c r="BE411" s="174"/>
      <c r="BF411" s="174"/>
      <c r="BG411" s="174"/>
      <c r="BH411" s="174"/>
      <c r="BI411" s="174"/>
      <c r="BJ411" s="174"/>
      <c r="BK411" s="174"/>
      <c r="BL411" s="174"/>
      <c r="BM411" s="174"/>
      <c r="BN411" s="174"/>
      <c r="BO411" s="174"/>
      <c r="BP411" s="174"/>
      <c r="BQ411" s="174"/>
      <c r="BR411" s="174"/>
      <c r="BS411" s="174"/>
      <c r="BT411" s="174"/>
      <c r="BU411" s="174"/>
      <c r="BV411" s="174"/>
      <c r="BW411" s="174"/>
      <c r="BX411" s="174"/>
      <c r="BY411" s="174"/>
      <c r="BZ411" s="174"/>
      <c r="CA411" s="174"/>
      <c r="CB411" s="174"/>
      <c r="CC411" s="174"/>
      <c r="CD411" s="174"/>
      <c r="CE411" s="174"/>
      <c r="CF411" s="174"/>
      <c r="CG411" s="174"/>
      <c r="CH411" s="174"/>
      <c r="CI411" s="174"/>
      <c r="CJ411" s="174"/>
      <c r="CK411" s="174"/>
      <c r="CL411" s="174"/>
      <c r="CM411" s="174"/>
    </row>
    <row r="412" spans="1:91" ht="24.6">
      <c r="A412" s="111">
        <v>35</v>
      </c>
      <c r="B412" s="191" t="s">
        <v>1117</v>
      </c>
      <c r="C412" s="121" t="s">
        <v>650</v>
      </c>
      <c r="D412" s="174"/>
      <c r="E412" s="174"/>
      <c r="F412" s="174"/>
      <c r="G412" s="174">
        <v>3</v>
      </c>
      <c r="H412" s="174"/>
      <c r="I412" s="174"/>
      <c r="J412" s="174"/>
      <c r="K412" s="174">
        <v>1</v>
      </c>
      <c r="L412" s="174"/>
      <c r="M412" s="174"/>
      <c r="N412" s="174"/>
      <c r="O412" s="174"/>
      <c r="P412" s="174">
        <v>4</v>
      </c>
      <c r="Q412" s="174"/>
      <c r="R412" s="174"/>
      <c r="S412" s="174"/>
      <c r="T412" s="174"/>
      <c r="U412" s="174"/>
      <c r="V412" s="174"/>
      <c r="W412" s="174"/>
      <c r="X412" s="174">
        <v>2</v>
      </c>
      <c r="Y412" s="174"/>
      <c r="Z412" s="174"/>
      <c r="AA412" s="174"/>
      <c r="AB412" s="174"/>
      <c r="AC412" s="174"/>
      <c r="AD412" s="174"/>
      <c r="AE412" s="174"/>
      <c r="AF412" s="174"/>
      <c r="AG412" s="174"/>
      <c r="AH412" s="174"/>
      <c r="AI412" s="174"/>
      <c r="AJ412" s="174"/>
      <c r="AK412" s="174"/>
      <c r="AL412" s="174"/>
      <c r="AM412" s="174"/>
      <c r="AN412" s="174"/>
      <c r="AO412" s="174"/>
      <c r="AP412" s="174"/>
      <c r="AQ412" s="174"/>
      <c r="AR412" s="174"/>
      <c r="AS412" s="174"/>
      <c r="AT412" s="174"/>
      <c r="AU412" s="174"/>
      <c r="AV412" s="174"/>
      <c r="AW412" s="174"/>
      <c r="AX412" s="174"/>
      <c r="AY412" s="174"/>
      <c r="AZ412" s="174"/>
      <c r="BA412" s="174"/>
      <c r="BB412" s="174"/>
      <c r="BC412" s="174"/>
      <c r="BD412" s="174"/>
      <c r="BE412" s="174"/>
      <c r="BF412" s="174"/>
      <c r="BG412" s="174"/>
      <c r="BH412" s="174"/>
      <c r="BI412" s="174"/>
      <c r="BJ412" s="174"/>
      <c r="BK412" s="174"/>
      <c r="BL412" s="174"/>
      <c r="BM412" s="174"/>
      <c r="BN412" s="174"/>
      <c r="BO412" s="174"/>
      <c r="BP412" s="174"/>
      <c r="BQ412" s="174"/>
      <c r="BR412" s="174"/>
      <c r="BS412" s="174"/>
      <c r="BT412" s="174"/>
      <c r="BU412" s="174"/>
      <c r="BV412" s="174"/>
      <c r="BW412" s="174"/>
      <c r="BX412" s="174"/>
      <c r="BY412" s="174"/>
      <c r="BZ412" s="174"/>
      <c r="CA412" s="174"/>
      <c r="CB412" s="174"/>
      <c r="CC412" s="174"/>
      <c r="CD412" s="174"/>
      <c r="CE412" s="174"/>
      <c r="CF412" s="174"/>
      <c r="CG412" s="174"/>
      <c r="CH412" s="174"/>
      <c r="CI412" s="174"/>
      <c r="CJ412" s="174"/>
      <c r="CK412" s="174"/>
      <c r="CL412" s="174"/>
      <c r="CM412" s="174"/>
    </row>
    <row r="413" spans="1:91" ht="24.6">
      <c r="A413" s="111">
        <v>35</v>
      </c>
      <c r="B413" s="191" t="s">
        <v>1118</v>
      </c>
      <c r="C413" s="121" t="s">
        <v>651</v>
      </c>
      <c r="D413" s="174"/>
      <c r="E413" s="174"/>
      <c r="F413" s="174"/>
      <c r="G413" s="174">
        <v>15</v>
      </c>
      <c r="H413" s="174"/>
      <c r="I413" s="174"/>
      <c r="J413" s="174"/>
      <c r="K413" s="174"/>
      <c r="L413" s="174"/>
      <c r="M413" s="174"/>
      <c r="N413" s="174"/>
      <c r="O413" s="174"/>
      <c r="P413" s="174">
        <v>1</v>
      </c>
      <c r="Q413" s="174"/>
      <c r="R413" s="174"/>
      <c r="S413" s="174"/>
      <c r="T413" s="174"/>
      <c r="U413" s="174"/>
      <c r="V413" s="174"/>
      <c r="W413" s="174"/>
      <c r="X413" s="174">
        <v>874.12</v>
      </c>
      <c r="Y413" s="174"/>
      <c r="Z413" s="174"/>
      <c r="AA413" s="174"/>
      <c r="AB413" s="174"/>
      <c r="AC413" s="174"/>
      <c r="AD413" s="174"/>
      <c r="AE413" s="174"/>
      <c r="AF413" s="174"/>
      <c r="AG413" s="174"/>
      <c r="AH413" s="174"/>
      <c r="AI413" s="174"/>
      <c r="AJ413" s="174"/>
      <c r="AK413" s="174"/>
      <c r="AL413" s="174"/>
      <c r="AM413" s="174"/>
      <c r="AN413" s="174"/>
      <c r="AO413" s="174"/>
      <c r="AP413" s="174"/>
      <c r="AQ413" s="174"/>
      <c r="AR413" s="174"/>
      <c r="AS413" s="174"/>
      <c r="AT413" s="174"/>
      <c r="AU413" s="174"/>
      <c r="AV413" s="174"/>
      <c r="AW413" s="174"/>
      <c r="AX413" s="174"/>
      <c r="AY413" s="174"/>
      <c r="AZ413" s="174"/>
      <c r="BA413" s="174"/>
      <c r="BB413" s="174"/>
      <c r="BC413" s="174"/>
      <c r="BD413" s="174"/>
      <c r="BE413" s="174"/>
      <c r="BF413" s="174"/>
      <c r="BG413" s="174"/>
      <c r="BH413" s="174"/>
      <c r="BI413" s="174"/>
      <c r="BJ413" s="174"/>
      <c r="BK413" s="174"/>
      <c r="BL413" s="174"/>
      <c r="BM413" s="174"/>
      <c r="BN413" s="174"/>
      <c r="BO413" s="174"/>
      <c r="BP413" s="174"/>
      <c r="BQ413" s="174"/>
      <c r="BR413" s="174"/>
      <c r="BS413" s="174"/>
      <c r="BT413" s="174"/>
      <c r="BU413" s="174"/>
      <c r="BV413" s="174"/>
      <c r="BW413" s="174"/>
      <c r="BX413" s="174"/>
      <c r="BY413" s="174"/>
      <c r="BZ413" s="174"/>
      <c r="CA413" s="174"/>
      <c r="CB413" s="174"/>
      <c r="CC413" s="174"/>
      <c r="CD413" s="174"/>
      <c r="CE413" s="174"/>
      <c r="CF413" s="174"/>
      <c r="CG413" s="174"/>
      <c r="CH413" s="174"/>
      <c r="CI413" s="174"/>
      <c r="CJ413" s="174"/>
      <c r="CK413" s="174"/>
      <c r="CL413" s="174"/>
      <c r="CM413" s="174"/>
    </row>
    <row r="414" spans="1:91" ht="24.6">
      <c r="A414" s="111">
        <v>35</v>
      </c>
      <c r="B414" s="191" t="s">
        <v>1119</v>
      </c>
      <c r="C414" s="121" t="s">
        <v>652</v>
      </c>
      <c r="D414" s="174"/>
      <c r="E414" s="174"/>
      <c r="F414" s="174"/>
      <c r="G414" s="174"/>
      <c r="H414" s="174"/>
      <c r="I414" s="174"/>
      <c r="J414" s="174"/>
      <c r="K414" s="174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  <c r="V414" s="174"/>
      <c r="W414" s="174"/>
      <c r="X414" s="174">
        <v>14</v>
      </c>
      <c r="Y414" s="174"/>
      <c r="Z414" s="174"/>
      <c r="AA414" s="174"/>
      <c r="AB414" s="174"/>
      <c r="AC414" s="174"/>
      <c r="AD414" s="174"/>
      <c r="AE414" s="174"/>
      <c r="AF414" s="174"/>
      <c r="AG414" s="174"/>
      <c r="AH414" s="174"/>
      <c r="AI414" s="174"/>
      <c r="AJ414" s="174"/>
      <c r="AK414" s="174"/>
      <c r="AL414" s="174"/>
      <c r="AM414" s="174"/>
      <c r="AN414" s="174"/>
      <c r="AO414" s="174"/>
      <c r="AP414" s="174"/>
      <c r="AQ414" s="174"/>
      <c r="AR414" s="174"/>
      <c r="AS414" s="174"/>
      <c r="AT414" s="174"/>
      <c r="AU414" s="174"/>
      <c r="AV414" s="174"/>
      <c r="AW414" s="174"/>
      <c r="AX414" s="174"/>
      <c r="AY414" s="174"/>
      <c r="AZ414" s="174"/>
      <c r="BA414" s="174"/>
      <c r="BB414" s="174"/>
      <c r="BC414" s="174"/>
      <c r="BD414" s="174"/>
      <c r="BE414" s="174"/>
      <c r="BF414" s="174"/>
      <c r="BG414" s="174"/>
      <c r="BH414" s="174"/>
      <c r="BI414" s="174"/>
      <c r="BJ414" s="174"/>
      <c r="BK414" s="174"/>
      <c r="BL414" s="174"/>
      <c r="BM414" s="174"/>
      <c r="BN414" s="174"/>
      <c r="BO414" s="174"/>
      <c r="BP414" s="174"/>
      <c r="BQ414" s="174">
        <v>1</v>
      </c>
      <c r="BR414" s="174"/>
      <c r="BS414" s="174"/>
      <c r="BT414" s="174"/>
      <c r="BU414" s="174"/>
      <c r="BV414" s="174"/>
      <c r="BW414" s="174"/>
      <c r="BX414" s="174"/>
      <c r="BY414" s="174"/>
      <c r="BZ414" s="174"/>
      <c r="CA414" s="174"/>
      <c r="CB414" s="174"/>
      <c r="CC414" s="174"/>
      <c r="CD414" s="174"/>
      <c r="CE414" s="174"/>
      <c r="CF414" s="174"/>
      <c r="CG414" s="174"/>
      <c r="CH414" s="174"/>
      <c r="CI414" s="174"/>
      <c r="CJ414" s="174"/>
      <c r="CK414" s="174"/>
      <c r="CL414" s="174"/>
      <c r="CM414" s="174"/>
    </row>
    <row r="415" spans="1:91" ht="24.6">
      <c r="A415" s="111">
        <v>35</v>
      </c>
      <c r="B415" s="191" t="s">
        <v>1120</v>
      </c>
      <c r="C415" s="121" t="s">
        <v>653</v>
      </c>
      <c r="D415" s="174"/>
      <c r="E415" s="174"/>
      <c r="F415" s="174"/>
      <c r="G415" s="174"/>
      <c r="H415" s="174"/>
      <c r="I415" s="174"/>
      <c r="J415" s="174"/>
      <c r="K415" s="174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4"/>
      <c r="AA415" s="174"/>
      <c r="AB415" s="174"/>
      <c r="AC415" s="174"/>
      <c r="AD415" s="174"/>
      <c r="AE415" s="174"/>
      <c r="AF415" s="174"/>
      <c r="AG415" s="174"/>
      <c r="AH415" s="174"/>
      <c r="AI415" s="174"/>
      <c r="AJ415" s="174"/>
      <c r="AK415" s="174"/>
      <c r="AL415" s="174"/>
      <c r="AM415" s="174"/>
      <c r="AN415" s="174"/>
      <c r="AO415" s="174"/>
      <c r="AP415" s="174"/>
      <c r="AQ415" s="174"/>
      <c r="AR415" s="174"/>
      <c r="AS415" s="174"/>
      <c r="AT415" s="174"/>
      <c r="AU415" s="174"/>
      <c r="AV415" s="174"/>
      <c r="AW415" s="174"/>
      <c r="AX415" s="174"/>
      <c r="AY415" s="174"/>
      <c r="AZ415" s="174"/>
      <c r="BA415" s="174"/>
      <c r="BB415" s="174"/>
      <c r="BC415" s="174"/>
      <c r="BD415" s="174"/>
      <c r="BE415" s="174"/>
      <c r="BF415" s="174"/>
      <c r="BG415" s="174"/>
      <c r="BH415" s="174"/>
      <c r="BI415" s="174"/>
      <c r="BJ415" s="174"/>
      <c r="BK415" s="174"/>
      <c r="BL415" s="174"/>
      <c r="BM415" s="174"/>
      <c r="BN415" s="174"/>
      <c r="BO415" s="174"/>
      <c r="BP415" s="174"/>
      <c r="BQ415" s="174"/>
      <c r="BR415" s="174"/>
      <c r="BS415" s="174"/>
      <c r="BT415" s="174"/>
      <c r="BU415" s="174"/>
      <c r="BV415" s="174"/>
      <c r="BW415" s="174"/>
      <c r="BX415" s="174"/>
      <c r="BY415" s="174"/>
      <c r="BZ415" s="174"/>
      <c r="CA415" s="174"/>
      <c r="CB415" s="174"/>
      <c r="CC415" s="174"/>
      <c r="CD415" s="174"/>
      <c r="CE415" s="174"/>
      <c r="CF415" s="174"/>
      <c r="CG415" s="174"/>
      <c r="CH415" s="174"/>
      <c r="CI415" s="174"/>
      <c r="CJ415" s="174"/>
      <c r="CK415" s="174"/>
      <c r="CL415" s="174"/>
      <c r="CM415" s="174"/>
    </row>
    <row r="416" spans="1:91" ht="24.6">
      <c r="A416" s="111">
        <v>35</v>
      </c>
      <c r="B416" s="191" t="s">
        <v>1121</v>
      </c>
      <c r="C416" s="121" t="s">
        <v>654</v>
      </c>
      <c r="D416" s="174"/>
      <c r="E416" s="174"/>
      <c r="F416" s="174"/>
      <c r="G416" s="174">
        <v>42</v>
      </c>
      <c r="H416" s="174"/>
      <c r="I416" s="174"/>
      <c r="J416" s="174"/>
      <c r="K416" s="174">
        <v>7</v>
      </c>
      <c r="L416" s="174"/>
      <c r="M416" s="174">
        <v>1</v>
      </c>
      <c r="N416" s="174"/>
      <c r="O416" s="174"/>
      <c r="P416" s="174">
        <v>423717.81</v>
      </c>
      <c r="Q416" s="174"/>
      <c r="R416" s="174"/>
      <c r="S416" s="174"/>
      <c r="T416" s="174"/>
      <c r="U416" s="174"/>
      <c r="V416" s="174"/>
      <c r="W416" s="174"/>
      <c r="X416" s="174">
        <v>29266.75</v>
      </c>
      <c r="Y416" s="174">
        <v>2</v>
      </c>
      <c r="Z416" s="174"/>
      <c r="AA416" s="174"/>
      <c r="AB416" s="174"/>
      <c r="AC416" s="174"/>
      <c r="AD416" s="174"/>
      <c r="AE416" s="174"/>
      <c r="AF416" s="174"/>
      <c r="AG416" s="174">
        <v>38</v>
      </c>
      <c r="AH416" s="174"/>
      <c r="AI416" s="174">
        <v>2</v>
      </c>
      <c r="AJ416" s="174"/>
      <c r="AK416" s="174"/>
      <c r="AL416" s="174"/>
      <c r="AM416" s="174">
        <v>263709.59999999998</v>
      </c>
      <c r="AN416" s="174"/>
      <c r="AO416" s="174"/>
      <c r="AP416" s="174">
        <v>2</v>
      </c>
      <c r="AQ416" s="174">
        <v>1</v>
      </c>
      <c r="AR416" s="174"/>
      <c r="AS416" s="174"/>
      <c r="AT416" s="174"/>
      <c r="AU416" s="174"/>
      <c r="AV416" s="174">
        <v>28045</v>
      </c>
      <c r="AW416" s="174">
        <v>2</v>
      </c>
      <c r="AX416" s="174"/>
      <c r="AY416" s="174"/>
      <c r="AZ416" s="174"/>
      <c r="BA416" s="174"/>
      <c r="BB416" s="174"/>
      <c r="BC416" s="174"/>
      <c r="BD416" s="174">
        <v>8</v>
      </c>
      <c r="BE416" s="174"/>
      <c r="BF416" s="174"/>
      <c r="BG416" s="174"/>
      <c r="BH416" s="174"/>
      <c r="BI416" s="174"/>
      <c r="BJ416" s="174"/>
      <c r="BK416" s="174"/>
      <c r="BL416" s="174"/>
      <c r="BM416" s="174"/>
      <c r="BN416" s="174"/>
      <c r="BO416" s="174">
        <v>11</v>
      </c>
      <c r="BP416" s="174"/>
      <c r="BQ416" s="174">
        <v>1</v>
      </c>
      <c r="BR416" s="174"/>
      <c r="BS416" s="176"/>
      <c r="BT416" s="174"/>
      <c r="BU416" s="174"/>
      <c r="BV416" s="176"/>
      <c r="BW416" s="174"/>
      <c r="BX416" s="174"/>
      <c r="BY416" s="174"/>
      <c r="BZ416" s="174"/>
      <c r="CA416" s="174"/>
      <c r="CB416" s="176"/>
      <c r="CC416" s="174"/>
      <c r="CD416" s="174"/>
      <c r="CE416" s="176"/>
      <c r="CF416" s="174"/>
      <c r="CG416" s="174"/>
      <c r="CH416" s="174"/>
      <c r="CI416" s="174"/>
      <c r="CJ416" s="174"/>
      <c r="CK416" s="176"/>
      <c r="CL416" s="174"/>
      <c r="CM416" s="174"/>
    </row>
    <row r="417" spans="1:91" ht="24.6">
      <c r="A417" s="111">
        <v>35</v>
      </c>
      <c r="B417" s="191" t="s">
        <v>1122</v>
      </c>
      <c r="C417" s="121" t="s">
        <v>655</v>
      </c>
      <c r="D417" s="174"/>
      <c r="E417" s="174"/>
      <c r="F417" s="174"/>
      <c r="G417" s="174">
        <v>55</v>
      </c>
      <c r="H417" s="174"/>
      <c r="I417" s="174"/>
      <c r="J417" s="174"/>
      <c r="K417" s="174">
        <v>2</v>
      </c>
      <c r="L417" s="174"/>
      <c r="M417" s="174">
        <v>3</v>
      </c>
      <c r="N417" s="174"/>
      <c r="O417" s="174"/>
      <c r="P417" s="174">
        <v>13</v>
      </c>
      <c r="Q417" s="174"/>
      <c r="R417" s="174"/>
      <c r="S417" s="174"/>
      <c r="T417" s="174"/>
      <c r="U417" s="174"/>
      <c r="V417" s="174"/>
      <c r="W417" s="174"/>
      <c r="X417" s="174">
        <v>18</v>
      </c>
      <c r="Y417" s="174"/>
      <c r="Z417" s="174"/>
      <c r="AA417" s="174"/>
      <c r="AB417" s="174"/>
      <c r="AC417" s="174"/>
      <c r="AD417" s="174"/>
      <c r="AE417" s="174"/>
      <c r="AF417" s="174"/>
      <c r="AG417" s="174"/>
      <c r="AH417" s="174"/>
      <c r="AI417" s="174">
        <v>8</v>
      </c>
      <c r="AJ417" s="174"/>
      <c r="AK417" s="174"/>
      <c r="AL417" s="174"/>
      <c r="AM417" s="174"/>
      <c r="AN417" s="174"/>
      <c r="AO417" s="174"/>
      <c r="AP417" s="174"/>
      <c r="AQ417" s="174"/>
      <c r="AR417" s="174"/>
      <c r="AS417" s="174"/>
      <c r="AT417" s="174"/>
      <c r="AU417" s="174"/>
      <c r="AV417" s="174"/>
      <c r="AW417" s="174"/>
      <c r="AX417" s="174"/>
      <c r="AY417" s="174"/>
      <c r="AZ417" s="174"/>
      <c r="BA417" s="174"/>
      <c r="BB417" s="174"/>
      <c r="BC417" s="174"/>
      <c r="BD417" s="174">
        <v>5</v>
      </c>
      <c r="BE417" s="174"/>
      <c r="BF417" s="174"/>
      <c r="BG417" s="174"/>
      <c r="BH417" s="174"/>
      <c r="BI417" s="174"/>
      <c r="BJ417" s="174"/>
      <c r="BK417" s="174"/>
      <c r="BL417" s="174"/>
      <c r="BM417" s="174"/>
      <c r="BN417" s="174"/>
      <c r="BO417" s="174">
        <v>13</v>
      </c>
      <c r="BP417" s="174"/>
      <c r="BQ417" s="174">
        <v>1</v>
      </c>
      <c r="BR417" s="174"/>
      <c r="BS417" s="174"/>
      <c r="BT417" s="174"/>
      <c r="BU417" s="174"/>
      <c r="BV417" s="174"/>
      <c r="BW417" s="174"/>
      <c r="BX417" s="174"/>
      <c r="BY417" s="174"/>
      <c r="BZ417" s="174"/>
      <c r="CA417" s="174"/>
      <c r="CB417" s="174"/>
      <c r="CC417" s="174"/>
      <c r="CD417" s="174"/>
      <c r="CE417" s="174"/>
      <c r="CF417" s="174"/>
      <c r="CG417" s="174"/>
      <c r="CH417" s="174"/>
      <c r="CI417" s="174"/>
      <c r="CJ417" s="174"/>
      <c r="CK417" s="174"/>
      <c r="CL417" s="174"/>
      <c r="CM417" s="174"/>
    </row>
    <row r="418" spans="1:91" ht="24.6">
      <c r="A418" s="111">
        <v>35</v>
      </c>
      <c r="B418" s="191" t="s">
        <v>1123</v>
      </c>
      <c r="C418" s="121" t="s">
        <v>656</v>
      </c>
      <c r="D418" s="174"/>
      <c r="E418" s="174"/>
      <c r="F418" s="174"/>
      <c r="G418" s="174">
        <v>8</v>
      </c>
      <c r="H418" s="174"/>
      <c r="I418" s="174"/>
      <c r="J418" s="174"/>
      <c r="K418" s="174">
        <v>2</v>
      </c>
      <c r="L418" s="174"/>
      <c r="M418" s="174"/>
      <c r="N418" s="174"/>
      <c r="O418" s="174"/>
      <c r="P418" s="174">
        <v>1</v>
      </c>
      <c r="Q418" s="174"/>
      <c r="R418" s="174"/>
      <c r="S418" s="174"/>
      <c r="T418" s="174"/>
      <c r="U418" s="174"/>
      <c r="V418" s="174"/>
      <c r="W418" s="174"/>
      <c r="X418" s="174">
        <v>5</v>
      </c>
      <c r="Y418" s="174"/>
      <c r="Z418" s="174"/>
      <c r="AA418" s="174"/>
      <c r="AB418" s="174"/>
      <c r="AC418" s="174"/>
      <c r="AD418" s="174"/>
      <c r="AE418" s="174"/>
      <c r="AF418" s="174"/>
      <c r="AG418" s="174">
        <v>4</v>
      </c>
      <c r="AH418" s="174"/>
      <c r="AI418" s="174">
        <v>1</v>
      </c>
      <c r="AJ418" s="174"/>
      <c r="AK418" s="174"/>
      <c r="AL418" s="174"/>
      <c r="AM418" s="174"/>
      <c r="AN418" s="174"/>
      <c r="AO418" s="174"/>
      <c r="AP418" s="174"/>
      <c r="AQ418" s="174"/>
      <c r="AR418" s="174"/>
      <c r="AS418" s="174"/>
      <c r="AT418" s="174"/>
      <c r="AU418" s="174"/>
      <c r="AV418" s="174"/>
      <c r="AW418" s="174"/>
      <c r="AX418" s="174"/>
      <c r="AY418" s="174"/>
      <c r="AZ418" s="174"/>
      <c r="BA418" s="174"/>
      <c r="BB418" s="174"/>
      <c r="BC418" s="174"/>
      <c r="BD418" s="174">
        <v>1</v>
      </c>
      <c r="BE418" s="174"/>
      <c r="BF418" s="174"/>
      <c r="BG418" s="174"/>
      <c r="BH418" s="174"/>
      <c r="BI418" s="174"/>
      <c r="BJ418" s="174"/>
      <c r="BK418" s="174"/>
      <c r="BL418" s="174"/>
      <c r="BM418" s="174"/>
      <c r="BN418" s="174"/>
      <c r="BO418" s="174">
        <v>2</v>
      </c>
      <c r="BP418" s="174"/>
      <c r="BQ418" s="174"/>
      <c r="BR418" s="174"/>
      <c r="BS418" s="174"/>
      <c r="BT418" s="174"/>
      <c r="BU418" s="174"/>
      <c r="BV418" s="174">
        <v>28</v>
      </c>
      <c r="BW418" s="174"/>
      <c r="BX418" s="174"/>
      <c r="BY418" s="174"/>
      <c r="BZ418" s="174"/>
      <c r="CA418" s="174"/>
      <c r="CB418" s="174"/>
      <c r="CC418" s="174"/>
      <c r="CD418" s="174"/>
      <c r="CE418" s="174"/>
      <c r="CF418" s="174"/>
      <c r="CG418" s="174"/>
      <c r="CH418" s="174"/>
      <c r="CI418" s="174">
        <v>1</v>
      </c>
      <c r="CJ418" s="174"/>
      <c r="CK418" s="174"/>
      <c r="CL418" s="174"/>
      <c r="CM418" s="174"/>
    </row>
    <row r="419" spans="1:91" ht="24.6">
      <c r="A419" s="111">
        <v>35</v>
      </c>
      <c r="B419" s="191" t="s">
        <v>1124</v>
      </c>
      <c r="C419" s="121" t="s">
        <v>657</v>
      </c>
      <c r="D419" s="174"/>
      <c r="E419" s="174"/>
      <c r="F419" s="174"/>
      <c r="G419" s="174"/>
      <c r="H419" s="174"/>
      <c r="I419" s="174"/>
      <c r="J419" s="174"/>
      <c r="K419" s="174"/>
      <c r="L419" s="174"/>
      <c r="M419" s="174"/>
      <c r="N419" s="174"/>
      <c r="O419" s="174"/>
      <c r="P419" s="174"/>
      <c r="Q419" s="174"/>
      <c r="R419" s="174">
        <v>1</v>
      </c>
      <c r="S419" s="174"/>
      <c r="T419" s="174"/>
      <c r="U419" s="174"/>
      <c r="V419" s="174"/>
      <c r="W419" s="174"/>
      <c r="X419" s="174">
        <v>7</v>
      </c>
      <c r="Y419" s="174"/>
      <c r="Z419" s="174"/>
      <c r="AA419" s="174"/>
      <c r="AB419" s="174"/>
      <c r="AC419" s="174"/>
      <c r="AD419" s="174"/>
      <c r="AE419" s="174"/>
      <c r="AF419" s="174"/>
      <c r="AG419" s="174"/>
      <c r="AH419" s="174"/>
      <c r="AI419" s="174"/>
      <c r="AJ419" s="174"/>
      <c r="AK419" s="174"/>
      <c r="AL419" s="174"/>
      <c r="AM419" s="174"/>
      <c r="AN419" s="174"/>
      <c r="AO419" s="174"/>
      <c r="AP419" s="174"/>
      <c r="AQ419" s="174"/>
      <c r="AR419" s="174"/>
      <c r="AS419" s="174"/>
      <c r="AT419" s="174"/>
      <c r="AU419" s="174"/>
      <c r="AV419" s="174"/>
      <c r="AW419" s="174"/>
      <c r="AX419" s="174"/>
      <c r="AY419" s="174"/>
      <c r="AZ419" s="174"/>
      <c r="BA419" s="174"/>
      <c r="BB419" s="174"/>
      <c r="BC419" s="174"/>
      <c r="BD419" s="174">
        <v>1</v>
      </c>
      <c r="BE419" s="174"/>
      <c r="BF419" s="174"/>
      <c r="BG419" s="174"/>
      <c r="BH419" s="174"/>
      <c r="BI419" s="174"/>
      <c r="BJ419" s="174"/>
      <c r="BK419" s="174"/>
      <c r="BL419" s="174"/>
      <c r="BM419" s="174"/>
      <c r="BN419" s="174"/>
      <c r="BO419" s="174"/>
      <c r="BP419" s="174"/>
      <c r="BQ419" s="174"/>
      <c r="BR419" s="174"/>
      <c r="BS419" s="174"/>
      <c r="BT419" s="174"/>
      <c r="BU419" s="174"/>
      <c r="BV419" s="174"/>
      <c r="BW419" s="174"/>
      <c r="BX419" s="174"/>
      <c r="BY419" s="174"/>
      <c r="BZ419" s="174"/>
      <c r="CA419" s="174"/>
      <c r="CB419" s="174"/>
      <c r="CC419" s="174"/>
      <c r="CD419" s="174"/>
      <c r="CE419" s="174"/>
      <c r="CF419" s="174"/>
      <c r="CG419" s="174"/>
      <c r="CH419" s="174"/>
      <c r="CI419" s="174"/>
      <c r="CJ419" s="174"/>
      <c r="CK419" s="174"/>
      <c r="CL419" s="174"/>
      <c r="CM419" s="174"/>
    </row>
    <row r="420" spans="1:91" ht="24.6">
      <c r="A420" s="111">
        <v>35</v>
      </c>
      <c r="B420" s="191" t="s">
        <v>1125</v>
      </c>
      <c r="C420" s="121" t="s">
        <v>658</v>
      </c>
      <c r="D420" s="174"/>
      <c r="E420" s="174"/>
      <c r="F420" s="174"/>
      <c r="G420" s="174">
        <v>43</v>
      </c>
      <c r="H420" s="174"/>
      <c r="I420" s="174"/>
      <c r="J420" s="174"/>
      <c r="K420" s="174">
        <v>20</v>
      </c>
      <c r="L420" s="174"/>
      <c r="M420" s="174">
        <v>44119.11</v>
      </c>
      <c r="N420" s="174"/>
      <c r="O420" s="174"/>
      <c r="P420" s="174"/>
      <c r="Q420" s="174"/>
      <c r="R420" s="174">
        <v>338</v>
      </c>
      <c r="S420" s="174"/>
      <c r="T420" s="174"/>
      <c r="U420" s="174">
        <v>1</v>
      </c>
      <c r="V420" s="174"/>
      <c r="W420" s="174"/>
      <c r="X420" s="174"/>
      <c r="Y420" s="174"/>
      <c r="Z420" s="174">
        <v>55</v>
      </c>
      <c r="AA420" s="174"/>
      <c r="AB420" s="174"/>
      <c r="AC420" s="174">
        <v>20</v>
      </c>
      <c r="AD420" s="174">
        <v>15.98</v>
      </c>
      <c r="AE420" s="174"/>
      <c r="AF420" s="174">
        <v>931.32</v>
      </c>
      <c r="AG420" s="174">
        <v>1076.1500000000001</v>
      </c>
      <c r="AH420" s="174">
        <v>44</v>
      </c>
      <c r="AI420" s="174">
        <v>72989.84</v>
      </c>
      <c r="AJ420" s="174"/>
      <c r="AK420" s="174"/>
      <c r="AL420" s="174"/>
      <c r="AM420" s="174">
        <v>35379.75</v>
      </c>
      <c r="AN420" s="174">
        <v>30</v>
      </c>
      <c r="AO420" s="174">
        <v>34783.68</v>
      </c>
      <c r="AP420" s="174">
        <v>31</v>
      </c>
      <c r="AQ420" s="174">
        <v>10017.66</v>
      </c>
      <c r="AR420" s="174"/>
      <c r="AS420" s="174"/>
      <c r="AT420" s="174">
        <v>14</v>
      </c>
      <c r="AU420" s="174"/>
      <c r="AV420" s="174">
        <v>29904.84</v>
      </c>
      <c r="AW420" s="174">
        <v>10</v>
      </c>
      <c r="AX420" s="174"/>
      <c r="AY420" s="174"/>
      <c r="AZ420" s="174">
        <v>54</v>
      </c>
      <c r="BA420" s="174">
        <v>0</v>
      </c>
      <c r="BB420" s="174"/>
      <c r="BC420" s="174">
        <v>28</v>
      </c>
      <c r="BD420" s="174">
        <v>128360.44</v>
      </c>
      <c r="BE420" s="174"/>
      <c r="BF420" s="174"/>
      <c r="BG420" s="174"/>
      <c r="BH420" s="174"/>
      <c r="BI420" s="174"/>
      <c r="BJ420" s="174"/>
      <c r="BK420" s="174"/>
      <c r="BL420" s="174"/>
      <c r="BM420" s="174"/>
      <c r="BN420" s="174"/>
      <c r="BO420" s="174">
        <v>82</v>
      </c>
      <c r="BP420" s="174"/>
      <c r="BQ420" s="174">
        <v>7001.89</v>
      </c>
      <c r="BR420" s="174"/>
      <c r="BS420" s="174"/>
      <c r="BT420" s="174"/>
      <c r="BU420" s="174"/>
      <c r="BV420" s="174"/>
      <c r="BW420" s="174"/>
      <c r="BX420" s="174">
        <v>9</v>
      </c>
      <c r="BY420" s="174"/>
      <c r="BZ420" s="174"/>
      <c r="CA420" s="174"/>
      <c r="CB420" s="174"/>
      <c r="CC420" s="174"/>
      <c r="CD420" s="174"/>
      <c r="CE420" s="174"/>
      <c r="CF420" s="174"/>
      <c r="CG420" s="174"/>
      <c r="CH420" s="174"/>
      <c r="CI420" s="174">
        <v>20</v>
      </c>
      <c r="CJ420" s="174"/>
      <c r="CK420" s="174"/>
      <c r="CL420" s="174"/>
      <c r="CM420" s="174"/>
    </row>
    <row r="421" spans="1:91" ht="24.6">
      <c r="A421" s="111">
        <v>35</v>
      </c>
      <c r="B421" s="191" t="s">
        <v>1126</v>
      </c>
      <c r="C421" s="121" t="s">
        <v>659</v>
      </c>
      <c r="D421" s="174"/>
      <c r="E421" s="174"/>
      <c r="F421" s="174"/>
      <c r="G421" s="174"/>
      <c r="H421" s="174"/>
      <c r="I421" s="174"/>
      <c r="J421" s="174"/>
      <c r="K421" s="174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  <c r="V421" s="174"/>
      <c r="W421" s="174"/>
      <c r="X421" s="174"/>
      <c r="Y421" s="174"/>
      <c r="Z421" s="174"/>
      <c r="AA421" s="174"/>
      <c r="AB421" s="174"/>
      <c r="AC421" s="174"/>
      <c r="AD421" s="174"/>
      <c r="AE421" s="174"/>
      <c r="AF421" s="174"/>
      <c r="AG421" s="174"/>
      <c r="AH421" s="174"/>
      <c r="AI421" s="174"/>
      <c r="AJ421" s="174"/>
      <c r="AK421" s="174"/>
      <c r="AL421" s="174"/>
      <c r="AM421" s="174"/>
      <c r="AN421" s="174"/>
      <c r="AO421" s="174"/>
      <c r="AP421" s="174"/>
      <c r="AQ421" s="174"/>
      <c r="AR421" s="174"/>
      <c r="AS421" s="174"/>
      <c r="AT421" s="174"/>
      <c r="AU421" s="174"/>
      <c r="AV421" s="174"/>
      <c r="AW421" s="174"/>
      <c r="AX421" s="174"/>
      <c r="AY421" s="174"/>
      <c r="AZ421" s="174"/>
      <c r="BA421" s="174"/>
      <c r="BB421" s="174"/>
      <c r="BC421" s="174"/>
      <c r="BD421" s="174"/>
      <c r="BE421" s="174"/>
      <c r="BF421" s="174"/>
      <c r="BG421" s="174"/>
      <c r="BH421" s="174"/>
      <c r="BI421" s="174"/>
      <c r="BJ421" s="174"/>
      <c r="BK421" s="174"/>
      <c r="BL421" s="174"/>
      <c r="BM421" s="174"/>
      <c r="BN421" s="174"/>
      <c r="BO421" s="174"/>
      <c r="BP421" s="174"/>
      <c r="BQ421" s="174"/>
      <c r="BR421" s="174"/>
      <c r="BS421" s="174"/>
      <c r="BT421" s="174"/>
      <c r="BU421" s="174"/>
      <c r="BV421" s="174"/>
      <c r="BW421" s="174"/>
      <c r="BX421" s="174"/>
      <c r="BY421" s="174"/>
      <c r="BZ421" s="174"/>
      <c r="CA421" s="174"/>
      <c r="CB421" s="174"/>
      <c r="CC421" s="174"/>
      <c r="CD421" s="174"/>
      <c r="CE421" s="174"/>
      <c r="CF421" s="174"/>
      <c r="CG421" s="174"/>
      <c r="CH421" s="174"/>
      <c r="CI421" s="174"/>
      <c r="CJ421" s="174"/>
      <c r="CK421" s="174"/>
      <c r="CL421" s="174"/>
      <c r="CM421" s="174"/>
    </row>
    <row r="422" spans="1:91" ht="24.6">
      <c r="A422" s="111">
        <v>35</v>
      </c>
      <c r="B422" s="191" t="s">
        <v>1127</v>
      </c>
      <c r="C422" s="121" t="s">
        <v>1300</v>
      </c>
      <c r="D422" s="174"/>
      <c r="E422" s="174"/>
      <c r="F422" s="174"/>
      <c r="G422" s="174"/>
      <c r="H422" s="174"/>
      <c r="I422" s="174"/>
      <c r="J422" s="174"/>
      <c r="K422" s="174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  <c r="V422" s="174"/>
      <c r="W422" s="174"/>
      <c r="X422" s="174"/>
      <c r="Y422" s="174"/>
      <c r="Z422" s="174"/>
      <c r="AA422" s="174"/>
      <c r="AB422" s="174"/>
      <c r="AC422" s="174"/>
      <c r="AD422" s="174"/>
      <c r="AE422" s="174"/>
      <c r="AF422" s="174"/>
      <c r="AG422" s="174"/>
      <c r="AH422" s="174"/>
      <c r="AI422" s="174"/>
      <c r="AJ422" s="174"/>
      <c r="AK422" s="174"/>
      <c r="AL422" s="174"/>
      <c r="AM422" s="174"/>
      <c r="AN422" s="174"/>
      <c r="AO422" s="174"/>
      <c r="AP422" s="174"/>
      <c r="AQ422" s="174"/>
      <c r="AR422" s="174"/>
      <c r="AS422" s="174"/>
      <c r="AT422" s="174"/>
      <c r="AU422" s="174"/>
      <c r="AV422" s="174"/>
      <c r="AW422" s="174"/>
      <c r="AX422" s="174"/>
      <c r="AY422" s="174"/>
      <c r="AZ422" s="174"/>
      <c r="BA422" s="174"/>
      <c r="BB422" s="174"/>
      <c r="BC422" s="174"/>
      <c r="BD422" s="174"/>
      <c r="BE422" s="174"/>
      <c r="BF422" s="174"/>
      <c r="BG422" s="174"/>
      <c r="BH422" s="174"/>
      <c r="BI422" s="174"/>
      <c r="BJ422" s="174"/>
      <c r="BK422" s="174"/>
      <c r="BL422" s="174"/>
      <c r="BM422" s="174"/>
      <c r="BN422" s="174"/>
      <c r="BO422" s="174"/>
      <c r="BP422" s="174"/>
      <c r="BQ422" s="174"/>
      <c r="BR422" s="174"/>
      <c r="BS422" s="174"/>
      <c r="BT422" s="174"/>
      <c r="BU422" s="174"/>
      <c r="BV422" s="174"/>
      <c r="BW422" s="174"/>
      <c r="BX422" s="174"/>
      <c r="BY422" s="174"/>
      <c r="BZ422" s="174"/>
      <c r="CA422" s="174"/>
      <c r="CB422" s="174"/>
      <c r="CC422" s="174"/>
      <c r="CD422" s="174"/>
      <c r="CE422" s="174"/>
      <c r="CF422" s="174"/>
      <c r="CG422" s="174"/>
      <c r="CH422" s="174"/>
      <c r="CI422" s="174"/>
      <c r="CJ422" s="174"/>
      <c r="CK422" s="174"/>
      <c r="CL422" s="174"/>
      <c r="CM422" s="174"/>
    </row>
    <row r="423" spans="1:91" ht="24.6">
      <c r="A423" s="111">
        <v>35</v>
      </c>
      <c r="B423" s="191" t="s">
        <v>1128</v>
      </c>
      <c r="C423" s="121" t="s">
        <v>1301</v>
      </c>
      <c r="D423" s="174"/>
      <c r="E423" s="174"/>
      <c r="F423" s="174"/>
      <c r="G423" s="174"/>
      <c r="H423" s="174"/>
      <c r="I423" s="174"/>
      <c r="J423" s="174"/>
      <c r="K423" s="174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  <c r="V423" s="174"/>
      <c r="W423" s="174"/>
      <c r="X423" s="174"/>
      <c r="Y423" s="174"/>
      <c r="Z423" s="174"/>
      <c r="AA423" s="174"/>
      <c r="AB423" s="174"/>
      <c r="AC423" s="174"/>
      <c r="AD423" s="174"/>
      <c r="AE423" s="174"/>
      <c r="AF423" s="174"/>
      <c r="AG423" s="174"/>
      <c r="AH423" s="174"/>
      <c r="AI423" s="174"/>
      <c r="AJ423" s="174"/>
      <c r="AK423" s="174"/>
      <c r="AL423" s="174"/>
      <c r="AM423" s="174"/>
      <c r="AN423" s="174"/>
      <c r="AO423" s="174"/>
      <c r="AP423" s="174"/>
      <c r="AQ423" s="174"/>
      <c r="AR423" s="174"/>
      <c r="AS423" s="174"/>
      <c r="AT423" s="174"/>
      <c r="AU423" s="174"/>
      <c r="AV423" s="174"/>
      <c r="AW423" s="174"/>
      <c r="AX423" s="174"/>
      <c r="AY423" s="174"/>
      <c r="AZ423" s="174"/>
      <c r="BA423" s="174"/>
      <c r="BB423" s="174"/>
      <c r="BC423" s="174"/>
      <c r="BD423" s="174"/>
      <c r="BE423" s="174"/>
      <c r="BF423" s="174"/>
      <c r="BG423" s="174"/>
      <c r="BH423" s="174"/>
      <c r="BI423" s="174"/>
      <c r="BJ423" s="174"/>
      <c r="BK423" s="174"/>
      <c r="BL423" s="174"/>
      <c r="BM423" s="174"/>
      <c r="BN423" s="174"/>
      <c r="BO423" s="174"/>
      <c r="BP423" s="174"/>
      <c r="BQ423" s="174"/>
      <c r="BR423" s="174"/>
      <c r="BS423" s="174"/>
      <c r="BT423" s="174"/>
      <c r="BU423" s="174"/>
      <c r="BV423" s="174"/>
      <c r="BW423" s="174"/>
      <c r="BX423" s="174"/>
      <c r="BY423" s="174"/>
      <c r="BZ423" s="174"/>
      <c r="CA423" s="174"/>
      <c r="CB423" s="174"/>
      <c r="CC423" s="174"/>
      <c r="CD423" s="174"/>
      <c r="CE423" s="174"/>
      <c r="CF423" s="174"/>
      <c r="CG423" s="174"/>
      <c r="CH423" s="174"/>
      <c r="CI423" s="174"/>
      <c r="CJ423" s="174"/>
      <c r="CK423" s="174"/>
      <c r="CL423" s="174"/>
      <c r="CM423" s="174"/>
    </row>
    <row r="424" spans="1:91" ht="24.6">
      <c r="A424" s="111">
        <v>35</v>
      </c>
      <c r="B424" s="191" t="s">
        <v>1129</v>
      </c>
      <c r="C424" s="121" t="s">
        <v>660</v>
      </c>
      <c r="D424" s="174"/>
      <c r="E424" s="174"/>
      <c r="F424" s="174"/>
      <c r="G424" s="174"/>
      <c r="H424" s="174"/>
      <c r="I424" s="174"/>
      <c r="J424" s="174"/>
      <c r="K424" s="174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  <c r="V424" s="174"/>
      <c r="W424" s="174"/>
      <c r="X424" s="174"/>
      <c r="Y424" s="174"/>
      <c r="Z424" s="174">
        <v>7000</v>
      </c>
      <c r="AA424" s="174"/>
      <c r="AB424" s="174"/>
      <c r="AC424" s="174"/>
      <c r="AD424" s="174"/>
      <c r="AE424" s="174"/>
      <c r="AF424" s="174"/>
      <c r="AG424" s="174"/>
      <c r="AH424" s="174"/>
      <c r="AI424" s="174"/>
      <c r="AJ424" s="174"/>
      <c r="AK424" s="174"/>
      <c r="AL424" s="174"/>
      <c r="AM424" s="174"/>
      <c r="AN424" s="174"/>
      <c r="AO424" s="174"/>
      <c r="AP424" s="174"/>
      <c r="AQ424" s="174"/>
      <c r="AR424" s="174"/>
      <c r="AS424" s="174"/>
      <c r="AT424" s="174"/>
      <c r="AU424" s="174"/>
      <c r="AV424" s="174"/>
      <c r="AW424" s="174"/>
      <c r="AX424" s="174"/>
      <c r="AY424" s="174"/>
      <c r="AZ424" s="174"/>
      <c r="BA424" s="174"/>
      <c r="BB424" s="174"/>
      <c r="BC424" s="174"/>
      <c r="BD424" s="174"/>
      <c r="BE424" s="174"/>
      <c r="BF424" s="174"/>
      <c r="BG424" s="174"/>
      <c r="BH424" s="174"/>
      <c r="BI424" s="174"/>
      <c r="BJ424" s="174"/>
      <c r="BK424" s="174"/>
      <c r="BL424" s="174"/>
      <c r="BM424" s="174"/>
      <c r="BN424" s="174"/>
      <c r="BO424" s="174"/>
      <c r="BP424" s="174"/>
      <c r="BQ424" s="174"/>
      <c r="BR424" s="174"/>
      <c r="BS424" s="174"/>
      <c r="BT424" s="174"/>
      <c r="BU424" s="174"/>
      <c r="BV424" s="174"/>
      <c r="BW424" s="174"/>
      <c r="BX424" s="174"/>
      <c r="BY424" s="174"/>
      <c r="BZ424" s="174"/>
      <c r="CA424" s="174"/>
      <c r="CB424" s="174"/>
      <c r="CC424" s="174"/>
      <c r="CD424" s="174"/>
      <c r="CE424" s="174"/>
      <c r="CF424" s="174"/>
      <c r="CG424" s="174"/>
      <c r="CH424" s="174"/>
      <c r="CI424" s="174"/>
      <c r="CJ424" s="174"/>
      <c r="CK424" s="174"/>
      <c r="CL424" s="174"/>
      <c r="CM424" s="174"/>
    </row>
    <row r="425" spans="1:91" ht="49.2">
      <c r="A425" s="111">
        <v>36</v>
      </c>
      <c r="B425" s="191" t="s">
        <v>1130</v>
      </c>
      <c r="C425" s="121" t="s">
        <v>1302</v>
      </c>
      <c r="D425" s="174">
        <v>191869.22</v>
      </c>
      <c r="E425" s="174"/>
      <c r="F425" s="174"/>
      <c r="G425" s="174"/>
      <c r="H425" s="174"/>
      <c r="I425" s="174"/>
      <c r="J425" s="174"/>
      <c r="K425" s="174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  <c r="V425" s="174"/>
      <c r="W425" s="174"/>
      <c r="X425" s="174"/>
      <c r="Y425" s="174"/>
      <c r="Z425" s="174"/>
      <c r="AA425" s="174"/>
      <c r="AB425" s="174"/>
      <c r="AC425" s="174"/>
      <c r="AD425" s="174"/>
      <c r="AE425" s="174"/>
      <c r="AF425" s="174"/>
      <c r="AG425" s="174"/>
      <c r="AH425" s="174"/>
      <c r="AI425" s="174"/>
      <c r="AJ425" s="174"/>
      <c r="AK425" s="174"/>
      <c r="AL425" s="174"/>
      <c r="AM425" s="174"/>
      <c r="AN425" s="174"/>
      <c r="AO425" s="174"/>
      <c r="AP425" s="174"/>
      <c r="AQ425" s="174"/>
      <c r="AR425" s="174"/>
      <c r="AS425" s="174"/>
      <c r="AT425" s="174"/>
      <c r="AU425" s="174"/>
      <c r="AV425" s="174"/>
      <c r="AW425" s="174"/>
      <c r="AX425" s="174"/>
      <c r="AY425" s="174"/>
      <c r="AZ425" s="174"/>
      <c r="BA425" s="174"/>
      <c r="BB425" s="174"/>
      <c r="BC425" s="174"/>
      <c r="BD425" s="174"/>
      <c r="BE425" s="174"/>
      <c r="BF425" s="174"/>
      <c r="BG425" s="174"/>
      <c r="BH425" s="174"/>
      <c r="BI425" s="174"/>
      <c r="BJ425" s="174"/>
      <c r="BK425" s="174"/>
      <c r="BL425" s="174"/>
      <c r="BM425" s="174">
        <v>5100</v>
      </c>
      <c r="BN425" s="174"/>
      <c r="BO425" s="174"/>
      <c r="BP425" s="174"/>
      <c r="BQ425" s="174"/>
      <c r="BR425" s="174"/>
      <c r="BS425" s="174">
        <v>37001.61</v>
      </c>
      <c r="BT425" s="174"/>
      <c r="BU425" s="174"/>
      <c r="BV425" s="174">
        <v>1500</v>
      </c>
      <c r="BW425" s="174"/>
      <c r="BX425" s="174"/>
      <c r="BY425" s="174"/>
      <c r="BZ425" s="174"/>
      <c r="CA425" s="174"/>
      <c r="CB425" s="174"/>
      <c r="CC425" s="174"/>
      <c r="CD425" s="174"/>
      <c r="CE425" s="174"/>
      <c r="CF425" s="174"/>
      <c r="CG425" s="174"/>
      <c r="CH425" s="174"/>
      <c r="CI425" s="174"/>
      <c r="CJ425" s="174"/>
      <c r="CK425" s="174"/>
      <c r="CL425" s="174"/>
      <c r="CM425" s="174"/>
    </row>
    <row r="426" spans="1:91" ht="49.2">
      <c r="A426" s="111">
        <v>36</v>
      </c>
      <c r="B426" s="191" t="s">
        <v>1131</v>
      </c>
      <c r="C426" s="121" t="s">
        <v>1343</v>
      </c>
      <c r="D426" s="174"/>
      <c r="E426" s="174"/>
      <c r="F426" s="174"/>
      <c r="G426" s="174"/>
      <c r="H426" s="174"/>
      <c r="I426" s="174"/>
      <c r="J426" s="174"/>
      <c r="K426" s="174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  <c r="V426" s="174"/>
      <c r="W426" s="174"/>
      <c r="X426" s="174"/>
      <c r="Y426" s="174"/>
      <c r="Z426" s="174"/>
      <c r="AA426" s="174"/>
      <c r="AB426" s="174"/>
      <c r="AC426" s="174"/>
      <c r="AD426" s="174"/>
      <c r="AE426" s="174"/>
      <c r="AF426" s="174"/>
      <c r="AG426" s="174"/>
      <c r="AH426" s="174"/>
      <c r="AI426" s="174"/>
      <c r="AJ426" s="174"/>
      <c r="AK426" s="174"/>
      <c r="AL426" s="174"/>
      <c r="AM426" s="174"/>
      <c r="AN426" s="174"/>
      <c r="AO426" s="174"/>
      <c r="AP426" s="174"/>
      <c r="AQ426" s="174"/>
      <c r="AR426" s="174"/>
      <c r="AS426" s="174"/>
      <c r="AT426" s="174"/>
      <c r="AU426" s="174"/>
      <c r="AV426" s="174"/>
      <c r="AW426" s="174"/>
      <c r="AX426" s="174"/>
      <c r="AY426" s="174"/>
      <c r="AZ426" s="174"/>
      <c r="BA426" s="174"/>
      <c r="BB426" s="174"/>
      <c r="BC426" s="174"/>
      <c r="BD426" s="174"/>
      <c r="BE426" s="174"/>
      <c r="BF426" s="174"/>
      <c r="BG426" s="174"/>
      <c r="BH426" s="174"/>
      <c r="BI426" s="174"/>
      <c r="BJ426" s="174"/>
      <c r="BK426" s="174"/>
      <c r="BL426" s="174"/>
      <c r="BM426" s="174"/>
      <c r="BN426" s="174"/>
      <c r="BO426" s="174"/>
      <c r="BP426" s="174"/>
      <c r="BQ426" s="174"/>
      <c r="BR426" s="174"/>
      <c r="BS426" s="174"/>
      <c r="BT426" s="174"/>
      <c r="BU426" s="174"/>
      <c r="BV426" s="174"/>
      <c r="BW426" s="174"/>
      <c r="BX426" s="174"/>
      <c r="BY426" s="174"/>
      <c r="BZ426" s="174"/>
      <c r="CA426" s="174"/>
      <c r="CB426" s="174"/>
      <c r="CC426" s="174"/>
      <c r="CD426" s="174"/>
      <c r="CE426" s="174"/>
      <c r="CF426" s="174"/>
      <c r="CG426" s="174"/>
      <c r="CH426" s="174"/>
      <c r="CI426" s="174"/>
      <c r="CJ426" s="174"/>
      <c r="CK426" s="174"/>
      <c r="CL426" s="174"/>
      <c r="CM426" s="174"/>
    </row>
    <row r="427" spans="1:91" ht="49.2">
      <c r="A427" s="111">
        <v>36</v>
      </c>
      <c r="B427" s="191" t="s">
        <v>1132</v>
      </c>
      <c r="C427" s="121" t="s">
        <v>661</v>
      </c>
      <c r="D427" s="174">
        <v>180132229</v>
      </c>
      <c r="E427" s="174"/>
      <c r="F427" s="174"/>
      <c r="G427" s="174"/>
      <c r="H427" s="174"/>
      <c r="I427" s="174"/>
      <c r="J427" s="174"/>
      <c r="K427" s="174"/>
      <c r="L427" s="174"/>
      <c r="M427" s="174">
        <v>80.25</v>
      </c>
      <c r="N427" s="174"/>
      <c r="O427" s="174"/>
      <c r="P427" s="174"/>
      <c r="Q427" s="174"/>
      <c r="R427" s="174"/>
      <c r="S427" s="174"/>
      <c r="T427" s="174"/>
      <c r="U427" s="174"/>
      <c r="V427" s="174"/>
      <c r="W427" s="174"/>
      <c r="X427" s="174"/>
      <c r="Y427" s="174"/>
      <c r="Z427" s="174"/>
      <c r="AA427" s="174"/>
      <c r="AB427" s="174"/>
      <c r="AC427" s="174"/>
      <c r="AD427" s="174"/>
      <c r="AE427" s="174"/>
      <c r="AF427" s="174"/>
      <c r="AG427" s="174"/>
      <c r="AH427" s="174"/>
      <c r="AI427" s="174"/>
      <c r="AJ427" s="174"/>
      <c r="AK427" s="174"/>
      <c r="AL427" s="174"/>
      <c r="AM427" s="174"/>
      <c r="AN427" s="174"/>
      <c r="AO427" s="174"/>
      <c r="AP427" s="174"/>
      <c r="AQ427" s="174"/>
      <c r="AR427" s="174"/>
      <c r="AS427" s="174">
        <v>494178</v>
      </c>
      <c r="AT427" s="174"/>
      <c r="AU427" s="174"/>
      <c r="AV427" s="174"/>
      <c r="AW427" s="174"/>
      <c r="AX427" s="174"/>
      <c r="AY427" s="174"/>
      <c r="AZ427" s="174"/>
      <c r="BA427" s="174"/>
      <c r="BB427" s="174"/>
      <c r="BC427" s="174"/>
      <c r="BD427" s="174"/>
      <c r="BE427" s="174"/>
      <c r="BF427" s="174"/>
      <c r="BG427" s="174"/>
      <c r="BH427" s="174"/>
      <c r="BI427" s="174"/>
      <c r="BJ427" s="174"/>
      <c r="BK427" s="174"/>
      <c r="BL427" s="174"/>
      <c r="BM427" s="174">
        <v>146429447.19999999</v>
      </c>
      <c r="BN427" s="174"/>
      <c r="BO427" s="174"/>
      <c r="BP427" s="174"/>
      <c r="BQ427" s="174"/>
      <c r="BR427" s="174"/>
      <c r="BS427" s="174">
        <v>2818475.5</v>
      </c>
      <c r="BT427" s="174"/>
      <c r="BU427" s="174"/>
      <c r="BV427" s="174"/>
      <c r="BW427" s="174"/>
      <c r="BX427" s="174"/>
      <c r="BY427" s="174"/>
      <c r="BZ427" s="174"/>
      <c r="CA427" s="174"/>
      <c r="CB427" s="174"/>
      <c r="CC427" s="174"/>
      <c r="CD427" s="174"/>
      <c r="CE427" s="174"/>
      <c r="CF427" s="174"/>
      <c r="CG427" s="174"/>
      <c r="CH427" s="174"/>
      <c r="CI427" s="174"/>
      <c r="CJ427" s="174"/>
      <c r="CK427" s="174"/>
      <c r="CL427" s="174"/>
      <c r="CM427" s="174"/>
    </row>
    <row r="428" spans="1:91" ht="49.2">
      <c r="A428" s="111">
        <v>36</v>
      </c>
      <c r="B428" s="191" t="s">
        <v>1133</v>
      </c>
      <c r="C428" s="121" t="s">
        <v>662</v>
      </c>
      <c r="D428" s="174">
        <v>105941.21</v>
      </c>
      <c r="E428" s="174"/>
      <c r="F428" s="174"/>
      <c r="G428" s="174"/>
      <c r="H428" s="174"/>
      <c r="I428" s="174"/>
      <c r="J428" s="174"/>
      <c r="K428" s="174"/>
      <c r="L428" s="174"/>
      <c r="M428" s="174"/>
      <c r="N428" s="174"/>
      <c r="O428" s="174"/>
      <c r="P428" s="174">
        <v>1508829.69</v>
      </c>
      <c r="Q428" s="174"/>
      <c r="R428" s="174"/>
      <c r="S428" s="174"/>
      <c r="T428" s="174"/>
      <c r="U428" s="174"/>
      <c r="V428" s="174"/>
      <c r="W428" s="174"/>
      <c r="X428" s="174">
        <v>21240.3</v>
      </c>
      <c r="Y428" s="174"/>
      <c r="Z428" s="174"/>
      <c r="AA428" s="174"/>
      <c r="AB428" s="174"/>
      <c r="AC428" s="174"/>
      <c r="AD428" s="174"/>
      <c r="AE428" s="174"/>
      <c r="AF428" s="174"/>
      <c r="AG428" s="174"/>
      <c r="AH428" s="174"/>
      <c r="AI428" s="174"/>
      <c r="AJ428" s="174"/>
      <c r="AK428" s="174"/>
      <c r="AL428" s="174"/>
      <c r="AM428" s="174"/>
      <c r="AN428" s="174"/>
      <c r="AO428" s="174"/>
      <c r="AP428" s="174"/>
      <c r="AQ428" s="174"/>
      <c r="AR428" s="174"/>
      <c r="AS428" s="174"/>
      <c r="AT428" s="174"/>
      <c r="AU428" s="174"/>
      <c r="AV428" s="174"/>
      <c r="AW428" s="174"/>
      <c r="AX428" s="174"/>
      <c r="AY428" s="174"/>
      <c r="AZ428" s="174"/>
      <c r="BA428" s="174"/>
      <c r="BB428" s="174"/>
      <c r="BC428" s="174"/>
      <c r="BD428" s="174">
        <v>107647.48</v>
      </c>
      <c r="BE428" s="174"/>
      <c r="BF428" s="174"/>
      <c r="BG428" s="174"/>
      <c r="BH428" s="174">
        <v>10387.06</v>
      </c>
      <c r="BI428" s="174"/>
      <c r="BJ428" s="174"/>
      <c r="BK428" s="174"/>
      <c r="BL428" s="174"/>
      <c r="BM428" s="174">
        <v>27428.27</v>
      </c>
      <c r="BN428" s="174"/>
      <c r="BO428" s="174"/>
      <c r="BP428" s="174"/>
      <c r="BQ428" s="174"/>
      <c r="BR428" s="174"/>
      <c r="BS428" s="174">
        <v>2818946.32</v>
      </c>
      <c r="BT428" s="174"/>
      <c r="BU428" s="174"/>
      <c r="BV428" s="174">
        <v>257863.45</v>
      </c>
      <c r="BW428" s="174"/>
      <c r="BX428" s="174"/>
      <c r="BY428" s="174"/>
      <c r="BZ428" s="174"/>
      <c r="CA428" s="174"/>
      <c r="CB428" s="174"/>
      <c r="CC428" s="174"/>
      <c r="CD428" s="174"/>
      <c r="CE428" s="174"/>
      <c r="CF428" s="174"/>
      <c r="CG428" s="174"/>
      <c r="CH428" s="174"/>
      <c r="CI428" s="174"/>
      <c r="CJ428" s="174"/>
      <c r="CK428" s="174"/>
      <c r="CL428" s="174"/>
      <c r="CM428" s="174"/>
    </row>
    <row r="429" spans="1:91" ht="24.6">
      <c r="A429" s="111">
        <v>36</v>
      </c>
      <c r="B429" s="191" t="s">
        <v>1134</v>
      </c>
      <c r="C429" s="140" t="s">
        <v>1303</v>
      </c>
      <c r="D429" s="174">
        <v>177799061.37</v>
      </c>
      <c r="E429" s="174"/>
      <c r="F429" s="174"/>
      <c r="G429" s="174"/>
      <c r="H429" s="174"/>
      <c r="I429" s="174"/>
      <c r="J429" s="174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  <c r="AA429" s="174"/>
      <c r="AB429" s="174"/>
      <c r="AC429" s="174"/>
      <c r="AD429" s="174"/>
      <c r="AE429" s="174"/>
      <c r="AF429" s="174"/>
      <c r="AG429" s="174"/>
      <c r="AH429" s="174"/>
      <c r="AI429" s="174"/>
      <c r="AJ429" s="174"/>
      <c r="AK429" s="174"/>
      <c r="AL429" s="174"/>
      <c r="AM429" s="174"/>
      <c r="AN429" s="174"/>
      <c r="AO429" s="174"/>
      <c r="AP429" s="174"/>
      <c r="AQ429" s="174"/>
      <c r="AR429" s="174"/>
      <c r="AS429" s="174">
        <v>1143750</v>
      </c>
      <c r="AT429" s="174"/>
      <c r="AU429" s="174"/>
      <c r="AV429" s="174"/>
      <c r="AW429" s="174"/>
      <c r="AX429" s="174"/>
      <c r="AY429" s="174"/>
      <c r="AZ429" s="174"/>
      <c r="BA429" s="174"/>
      <c r="BB429" s="174"/>
      <c r="BC429" s="174"/>
      <c r="BD429" s="174"/>
      <c r="BE429" s="174"/>
      <c r="BF429" s="174"/>
      <c r="BG429" s="174"/>
      <c r="BH429" s="174"/>
      <c r="BI429" s="174"/>
      <c r="BJ429" s="174"/>
      <c r="BK429" s="174"/>
      <c r="BL429" s="174"/>
      <c r="BM429" s="174">
        <v>174164623.74000001</v>
      </c>
      <c r="BN429" s="174"/>
      <c r="BO429" s="174"/>
      <c r="BP429" s="174"/>
      <c r="BQ429" s="174"/>
      <c r="BR429" s="174"/>
      <c r="BS429" s="174"/>
      <c r="BT429" s="174"/>
      <c r="BU429" s="174"/>
      <c r="BV429" s="174"/>
      <c r="BW429" s="174"/>
      <c r="BX429" s="174"/>
      <c r="BY429" s="174"/>
      <c r="BZ429" s="174"/>
      <c r="CA429" s="174"/>
      <c r="CB429" s="174"/>
      <c r="CC429" s="174"/>
      <c r="CD429" s="174"/>
      <c r="CE429" s="174"/>
      <c r="CF429" s="174"/>
      <c r="CG429" s="174"/>
      <c r="CH429" s="174"/>
      <c r="CI429" s="174"/>
      <c r="CJ429" s="174"/>
      <c r="CK429" s="174"/>
      <c r="CL429" s="174"/>
      <c r="CM429" s="174"/>
    </row>
    <row r="430" spans="1:91" ht="24.6">
      <c r="A430" s="111">
        <v>36</v>
      </c>
      <c r="B430" s="191" t="s">
        <v>1135</v>
      </c>
      <c r="C430" s="140" t="s">
        <v>663</v>
      </c>
      <c r="D430" s="174"/>
      <c r="E430" s="174"/>
      <c r="F430" s="174"/>
      <c r="G430" s="174"/>
      <c r="H430" s="174"/>
      <c r="I430" s="174"/>
      <c r="J430" s="174"/>
      <c r="K430" s="174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  <c r="V430" s="174"/>
      <c r="W430" s="174"/>
      <c r="X430" s="174"/>
      <c r="Y430" s="174"/>
      <c r="Z430" s="174"/>
      <c r="AA430" s="174"/>
      <c r="AB430" s="174"/>
      <c r="AC430" s="174"/>
      <c r="AD430" s="174"/>
      <c r="AE430" s="174"/>
      <c r="AF430" s="174"/>
      <c r="AG430" s="174"/>
      <c r="AH430" s="174"/>
      <c r="AI430" s="174"/>
      <c r="AJ430" s="174"/>
      <c r="AK430" s="174"/>
      <c r="AL430" s="174"/>
      <c r="AM430" s="174"/>
      <c r="AN430" s="174"/>
      <c r="AO430" s="174"/>
      <c r="AP430" s="174"/>
      <c r="AQ430" s="174"/>
      <c r="AR430" s="174"/>
      <c r="AS430" s="174"/>
      <c r="AT430" s="174"/>
      <c r="AU430" s="174"/>
      <c r="AV430" s="174"/>
      <c r="AW430" s="174"/>
      <c r="AX430" s="174"/>
      <c r="AY430" s="174"/>
      <c r="AZ430" s="174"/>
      <c r="BA430" s="174"/>
      <c r="BB430" s="174"/>
      <c r="BC430" s="174"/>
      <c r="BD430" s="174"/>
      <c r="BE430" s="174"/>
      <c r="BF430" s="174"/>
      <c r="BG430" s="174"/>
      <c r="BH430" s="174"/>
      <c r="BI430" s="174"/>
      <c r="BJ430" s="174"/>
      <c r="BK430" s="174"/>
      <c r="BL430" s="174"/>
      <c r="BM430" s="174"/>
      <c r="BN430" s="174"/>
      <c r="BO430" s="174"/>
      <c r="BP430" s="174"/>
      <c r="BQ430" s="174"/>
      <c r="BR430" s="174"/>
      <c r="BS430" s="174"/>
      <c r="BT430" s="174"/>
      <c r="BU430" s="174"/>
      <c r="BV430" s="174"/>
      <c r="BW430" s="174"/>
      <c r="BX430" s="174"/>
      <c r="BY430" s="174"/>
      <c r="BZ430" s="174"/>
      <c r="CA430" s="174"/>
      <c r="CB430" s="174"/>
      <c r="CC430" s="174"/>
      <c r="CD430" s="174"/>
      <c r="CE430" s="174"/>
      <c r="CF430" s="174"/>
      <c r="CG430" s="174"/>
      <c r="CH430" s="174"/>
      <c r="CI430" s="174"/>
      <c r="CJ430" s="174"/>
      <c r="CK430" s="174"/>
      <c r="CL430" s="174"/>
      <c r="CM430" s="174"/>
    </row>
    <row r="431" spans="1:91" ht="24.6">
      <c r="A431" s="111">
        <v>36</v>
      </c>
      <c r="B431" s="191" t="s">
        <v>1136</v>
      </c>
      <c r="C431" s="140" t="s">
        <v>1304</v>
      </c>
      <c r="D431" s="174"/>
      <c r="E431" s="174"/>
      <c r="F431" s="174"/>
      <c r="G431" s="174"/>
      <c r="H431" s="174"/>
      <c r="I431" s="174"/>
      <c r="J431" s="174"/>
      <c r="K431" s="174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  <c r="V431" s="174"/>
      <c r="W431" s="174"/>
      <c r="X431" s="174"/>
      <c r="Y431" s="174"/>
      <c r="Z431" s="174"/>
      <c r="AA431" s="174"/>
      <c r="AB431" s="174"/>
      <c r="AC431" s="174"/>
      <c r="AD431" s="174"/>
      <c r="AE431" s="174"/>
      <c r="AF431" s="174"/>
      <c r="AG431" s="174"/>
      <c r="AH431" s="174"/>
      <c r="AI431" s="174"/>
      <c r="AJ431" s="174"/>
      <c r="AK431" s="174"/>
      <c r="AL431" s="174"/>
      <c r="AM431" s="174"/>
      <c r="AN431" s="174"/>
      <c r="AO431" s="174"/>
      <c r="AP431" s="174"/>
      <c r="AQ431" s="174"/>
      <c r="AR431" s="174"/>
      <c r="AS431" s="174"/>
      <c r="AT431" s="174"/>
      <c r="AU431" s="174"/>
      <c r="AV431" s="174"/>
      <c r="AW431" s="174"/>
      <c r="AX431" s="174"/>
      <c r="AY431" s="174"/>
      <c r="AZ431" s="174"/>
      <c r="BA431" s="174"/>
      <c r="BB431" s="174"/>
      <c r="BC431" s="174"/>
      <c r="BD431" s="174"/>
      <c r="BE431" s="174"/>
      <c r="BF431" s="174"/>
      <c r="BG431" s="174"/>
      <c r="BH431" s="174"/>
      <c r="BI431" s="174"/>
      <c r="BJ431" s="174"/>
      <c r="BK431" s="174"/>
      <c r="BL431" s="174"/>
      <c r="BM431" s="174"/>
      <c r="BN431" s="174"/>
      <c r="BO431" s="174"/>
      <c r="BP431" s="174"/>
      <c r="BQ431" s="174"/>
      <c r="BR431" s="174"/>
      <c r="BS431" s="174"/>
      <c r="BT431" s="174"/>
      <c r="BU431" s="174"/>
      <c r="BV431" s="174"/>
      <c r="BW431" s="174"/>
      <c r="BX431" s="174"/>
      <c r="BY431" s="174"/>
      <c r="BZ431" s="174"/>
      <c r="CA431" s="174"/>
      <c r="CB431" s="174"/>
      <c r="CC431" s="174"/>
      <c r="CD431" s="174"/>
      <c r="CE431" s="174"/>
      <c r="CF431" s="174"/>
      <c r="CG431" s="174"/>
      <c r="CH431" s="174"/>
      <c r="CI431" s="174"/>
      <c r="CJ431" s="174"/>
      <c r="CK431" s="174"/>
      <c r="CL431" s="174"/>
      <c r="CM431" s="174"/>
    </row>
    <row r="432" spans="1:91" ht="24.6">
      <c r="A432" s="111">
        <v>36</v>
      </c>
      <c r="B432" s="191" t="s">
        <v>1137</v>
      </c>
      <c r="C432" s="140" t="s">
        <v>1305</v>
      </c>
      <c r="D432" s="174"/>
      <c r="E432" s="174"/>
      <c r="F432" s="174"/>
      <c r="G432" s="174"/>
      <c r="H432" s="174"/>
      <c r="I432" s="174"/>
      <c r="J432" s="174"/>
      <c r="K432" s="174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  <c r="V432" s="174"/>
      <c r="W432" s="174"/>
      <c r="X432" s="174">
        <v>189500</v>
      </c>
      <c r="Y432" s="174"/>
      <c r="Z432" s="174"/>
      <c r="AA432" s="174"/>
      <c r="AB432" s="174"/>
      <c r="AC432" s="174"/>
      <c r="AD432" s="174"/>
      <c r="AE432" s="174"/>
      <c r="AF432" s="174"/>
      <c r="AG432" s="174"/>
      <c r="AH432" s="174"/>
      <c r="AI432" s="174"/>
      <c r="AJ432" s="174"/>
      <c r="AK432" s="174"/>
      <c r="AL432" s="174"/>
      <c r="AM432" s="174"/>
      <c r="AN432" s="174"/>
      <c r="AO432" s="174"/>
      <c r="AP432" s="174"/>
      <c r="AQ432" s="174"/>
      <c r="AR432" s="174"/>
      <c r="AS432" s="174"/>
      <c r="AT432" s="174">
        <v>520866.5</v>
      </c>
      <c r="AU432" s="174"/>
      <c r="AV432" s="174"/>
      <c r="AW432" s="174"/>
      <c r="AX432" s="174"/>
      <c r="AY432" s="174"/>
      <c r="AZ432" s="174"/>
      <c r="BA432" s="174"/>
      <c r="BB432" s="174"/>
      <c r="BC432" s="174"/>
      <c r="BD432" s="174"/>
      <c r="BE432" s="174"/>
      <c r="BF432" s="174"/>
      <c r="BG432" s="174"/>
      <c r="BH432" s="174"/>
      <c r="BI432" s="174"/>
      <c r="BJ432" s="174"/>
      <c r="BK432" s="174"/>
      <c r="BL432" s="174"/>
      <c r="BM432" s="174"/>
      <c r="BN432" s="174"/>
      <c r="BO432" s="174"/>
      <c r="BP432" s="174"/>
      <c r="BQ432" s="174"/>
      <c r="BR432" s="174"/>
      <c r="BS432" s="174"/>
      <c r="BT432" s="174"/>
      <c r="BU432" s="174"/>
      <c r="BV432" s="174"/>
      <c r="BW432" s="174"/>
      <c r="BX432" s="174"/>
      <c r="BY432" s="174"/>
      <c r="BZ432" s="174"/>
      <c r="CA432" s="174"/>
      <c r="CB432" s="174"/>
      <c r="CC432" s="174"/>
      <c r="CD432" s="174"/>
      <c r="CE432" s="174"/>
      <c r="CF432" s="174"/>
      <c r="CG432" s="174"/>
      <c r="CH432" s="174"/>
      <c r="CI432" s="174"/>
      <c r="CJ432" s="174"/>
      <c r="CK432" s="174"/>
      <c r="CL432" s="174"/>
      <c r="CM432" s="174"/>
    </row>
    <row r="433" spans="1:91" ht="24.6">
      <c r="A433" s="111">
        <v>36</v>
      </c>
      <c r="B433" s="191" t="s">
        <v>1138</v>
      </c>
      <c r="C433" s="140" t="s">
        <v>664</v>
      </c>
      <c r="D433" s="174"/>
      <c r="E433" s="174"/>
      <c r="F433" s="174"/>
      <c r="G433" s="174"/>
      <c r="H433" s="174"/>
      <c r="I433" s="174"/>
      <c r="J433" s="174"/>
      <c r="K433" s="174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  <c r="V433" s="174"/>
      <c r="W433" s="174"/>
      <c r="X433" s="174"/>
      <c r="Y433" s="174"/>
      <c r="Z433" s="174"/>
      <c r="AA433" s="174"/>
      <c r="AB433" s="174"/>
      <c r="AC433" s="174"/>
      <c r="AD433" s="174"/>
      <c r="AE433" s="174"/>
      <c r="AF433" s="174"/>
      <c r="AG433" s="174"/>
      <c r="AH433" s="174"/>
      <c r="AI433" s="174"/>
      <c r="AJ433" s="174"/>
      <c r="AK433" s="174"/>
      <c r="AL433" s="174"/>
      <c r="AM433" s="174"/>
      <c r="AN433" s="174"/>
      <c r="AO433" s="174"/>
      <c r="AP433" s="174"/>
      <c r="AQ433" s="174"/>
      <c r="AR433" s="174"/>
      <c r="AS433" s="174"/>
      <c r="AT433" s="174"/>
      <c r="AU433" s="174"/>
      <c r="AV433" s="174"/>
      <c r="AW433" s="174"/>
      <c r="AX433" s="174"/>
      <c r="AY433" s="174"/>
      <c r="AZ433" s="174"/>
      <c r="BA433" s="174"/>
      <c r="BB433" s="174"/>
      <c r="BC433" s="174"/>
      <c r="BD433" s="174"/>
      <c r="BE433" s="174"/>
      <c r="BF433" s="174"/>
      <c r="BG433" s="174"/>
      <c r="BH433" s="174"/>
      <c r="BI433" s="174"/>
      <c r="BJ433" s="174"/>
      <c r="BK433" s="174"/>
      <c r="BL433" s="174"/>
      <c r="BM433" s="174"/>
      <c r="BN433" s="174"/>
      <c r="BO433" s="174"/>
      <c r="BP433" s="174"/>
      <c r="BQ433" s="174"/>
      <c r="BR433" s="174"/>
      <c r="BS433" s="174"/>
      <c r="BT433" s="174"/>
      <c r="BU433" s="174"/>
      <c r="BV433" s="174"/>
      <c r="BW433" s="174"/>
      <c r="BX433" s="174"/>
      <c r="BY433" s="174"/>
      <c r="BZ433" s="174"/>
      <c r="CA433" s="174"/>
      <c r="CB433" s="174"/>
      <c r="CC433" s="174"/>
      <c r="CD433" s="174"/>
      <c r="CE433" s="174"/>
      <c r="CF433" s="174"/>
      <c r="CG433" s="174"/>
      <c r="CH433" s="174"/>
      <c r="CI433" s="174"/>
      <c r="CJ433" s="174"/>
      <c r="CK433" s="174"/>
      <c r="CL433" s="174"/>
      <c r="CM433" s="174"/>
    </row>
    <row r="434" spans="1:91" ht="24.6">
      <c r="A434" s="111">
        <v>36</v>
      </c>
      <c r="B434" s="191" t="s">
        <v>1139</v>
      </c>
      <c r="C434" s="140" t="s">
        <v>664</v>
      </c>
      <c r="D434" s="174"/>
      <c r="E434" s="174"/>
      <c r="F434" s="174"/>
      <c r="G434" s="174"/>
      <c r="H434" s="174"/>
      <c r="I434" s="174"/>
      <c r="J434" s="174"/>
      <c r="K434" s="174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  <c r="V434" s="174"/>
      <c r="W434" s="174"/>
      <c r="X434" s="174"/>
      <c r="Y434" s="174"/>
      <c r="Z434" s="174"/>
      <c r="AA434" s="174"/>
      <c r="AB434" s="174"/>
      <c r="AC434" s="174"/>
      <c r="AD434" s="174"/>
      <c r="AE434" s="174"/>
      <c r="AF434" s="174"/>
      <c r="AG434" s="174"/>
      <c r="AH434" s="174"/>
      <c r="AI434" s="174"/>
      <c r="AJ434" s="174"/>
      <c r="AK434" s="174"/>
      <c r="AL434" s="174"/>
      <c r="AM434" s="174"/>
      <c r="AN434" s="174"/>
      <c r="AO434" s="174"/>
      <c r="AP434" s="174"/>
      <c r="AQ434" s="174"/>
      <c r="AR434" s="174"/>
      <c r="AS434" s="174"/>
      <c r="AT434" s="174"/>
      <c r="AU434" s="174"/>
      <c r="AV434" s="174"/>
      <c r="AW434" s="174"/>
      <c r="AX434" s="174"/>
      <c r="AY434" s="174"/>
      <c r="AZ434" s="174"/>
      <c r="BA434" s="174"/>
      <c r="BB434" s="174"/>
      <c r="BC434" s="174"/>
      <c r="BD434" s="174"/>
      <c r="BE434" s="174"/>
      <c r="BF434" s="174"/>
      <c r="BG434" s="174"/>
      <c r="BH434" s="174"/>
      <c r="BI434" s="174"/>
      <c r="BJ434" s="174"/>
      <c r="BK434" s="174"/>
      <c r="BL434" s="174"/>
      <c r="BM434" s="174"/>
      <c r="BN434" s="174"/>
      <c r="BO434" s="174"/>
      <c r="BP434" s="174"/>
      <c r="BQ434" s="174"/>
      <c r="BR434" s="174"/>
      <c r="BS434" s="174"/>
      <c r="BT434" s="174"/>
      <c r="BU434" s="174"/>
      <c r="BV434" s="174"/>
      <c r="BW434" s="174"/>
      <c r="BX434" s="174"/>
      <c r="BY434" s="174"/>
      <c r="BZ434" s="174"/>
      <c r="CA434" s="174"/>
      <c r="CB434" s="174"/>
      <c r="CC434" s="174"/>
      <c r="CD434" s="174"/>
      <c r="CE434" s="174"/>
      <c r="CF434" s="174"/>
      <c r="CG434" s="174"/>
      <c r="CH434" s="174"/>
      <c r="CI434" s="174"/>
      <c r="CJ434" s="174"/>
      <c r="CK434" s="174"/>
      <c r="CL434" s="174"/>
      <c r="CM434" s="174"/>
    </row>
    <row r="435" spans="1:91" ht="24.6">
      <c r="A435" s="111">
        <v>35</v>
      </c>
      <c r="B435" s="191" t="s">
        <v>1140</v>
      </c>
      <c r="C435" s="140" t="s">
        <v>665</v>
      </c>
      <c r="D435" s="174"/>
      <c r="E435" s="174"/>
      <c r="F435" s="174"/>
      <c r="G435" s="174"/>
      <c r="H435" s="174"/>
      <c r="I435" s="174"/>
      <c r="J435" s="174"/>
      <c r="K435" s="174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  <c r="V435" s="174"/>
      <c r="W435" s="174"/>
      <c r="X435" s="174"/>
      <c r="Y435" s="174"/>
      <c r="Z435" s="174"/>
      <c r="AA435" s="174"/>
      <c r="AB435" s="174"/>
      <c r="AC435" s="174"/>
      <c r="AD435" s="174"/>
      <c r="AE435" s="174"/>
      <c r="AF435" s="174"/>
      <c r="AG435" s="174"/>
      <c r="AH435" s="174"/>
      <c r="AI435" s="174"/>
      <c r="AJ435" s="174"/>
      <c r="AK435" s="174"/>
      <c r="AL435" s="174"/>
      <c r="AM435" s="174"/>
      <c r="AN435" s="174"/>
      <c r="AO435" s="174"/>
      <c r="AP435" s="174"/>
      <c r="AQ435" s="174"/>
      <c r="AR435" s="174"/>
      <c r="AS435" s="174"/>
      <c r="AT435" s="174"/>
      <c r="AU435" s="174"/>
      <c r="AV435" s="174"/>
      <c r="AW435" s="174"/>
      <c r="AX435" s="174"/>
      <c r="AY435" s="174"/>
      <c r="AZ435" s="174"/>
      <c r="BA435" s="174"/>
      <c r="BB435" s="174"/>
      <c r="BC435" s="174"/>
      <c r="BD435" s="174"/>
      <c r="BE435" s="174"/>
      <c r="BF435" s="174"/>
      <c r="BG435" s="174"/>
      <c r="BH435" s="174"/>
      <c r="BI435" s="174"/>
      <c r="BJ435" s="174"/>
      <c r="BK435" s="174"/>
      <c r="BL435" s="174"/>
      <c r="BM435" s="174"/>
      <c r="BN435" s="174"/>
      <c r="BO435" s="174"/>
      <c r="BP435" s="174"/>
      <c r="BQ435" s="174"/>
      <c r="BR435" s="174"/>
      <c r="BS435" s="174">
        <v>22968284.649999999</v>
      </c>
      <c r="BT435" s="174"/>
      <c r="BU435" s="174"/>
      <c r="BV435" s="174"/>
      <c r="BW435" s="174"/>
      <c r="BX435" s="174"/>
      <c r="BY435" s="174"/>
      <c r="BZ435" s="174"/>
      <c r="CA435" s="174"/>
      <c r="CB435" s="174"/>
      <c r="CC435" s="174"/>
      <c r="CD435" s="174"/>
      <c r="CE435" s="174"/>
      <c r="CF435" s="174"/>
      <c r="CG435" s="174"/>
      <c r="CH435" s="174"/>
      <c r="CI435" s="174"/>
      <c r="CJ435" s="174"/>
      <c r="CK435" s="174"/>
      <c r="CL435" s="174"/>
      <c r="CM435" s="174"/>
    </row>
    <row r="436" spans="1:91" ht="24.6">
      <c r="A436" s="111">
        <v>35</v>
      </c>
      <c r="B436" s="191" t="s">
        <v>1141</v>
      </c>
      <c r="C436" s="140" t="s">
        <v>666</v>
      </c>
      <c r="D436" s="174"/>
      <c r="E436" s="174"/>
      <c r="F436" s="174"/>
      <c r="G436" s="174"/>
      <c r="H436" s="174"/>
      <c r="I436" s="174">
        <v>40000</v>
      </c>
      <c r="J436" s="174"/>
      <c r="K436" s="174"/>
      <c r="L436" s="174"/>
      <c r="M436" s="174"/>
      <c r="N436" s="174"/>
      <c r="O436" s="174"/>
      <c r="P436" s="174">
        <v>140000</v>
      </c>
      <c r="Q436" s="174"/>
      <c r="R436" s="174"/>
      <c r="S436" s="174"/>
      <c r="T436" s="174"/>
      <c r="U436" s="174"/>
      <c r="V436" s="174"/>
      <c r="W436" s="174"/>
      <c r="X436" s="174">
        <v>1120000</v>
      </c>
      <c r="Y436" s="174">
        <v>480000</v>
      </c>
      <c r="Z436" s="174">
        <v>120000</v>
      </c>
      <c r="AA436" s="174"/>
      <c r="AB436" s="174">
        <v>120000</v>
      </c>
      <c r="AC436" s="174"/>
      <c r="AD436" s="174">
        <v>40000</v>
      </c>
      <c r="AE436" s="174"/>
      <c r="AF436" s="174"/>
      <c r="AG436" s="174"/>
      <c r="AH436" s="174"/>
      <c r="AI436" s="174"/>
      <c r="AJ436" s="174"/>
      <c r="AK436" s="174">
        <v>40000</v>
      </c>
      <c r="AL436" s="174">
        <v>1760000</v>
      </c>
      <c r="AM436" s="174"/>
      <c r="AN436" s="174"/>
      <c r="AO436" s="174"/>
      <c r="AP436" s="174">
        <v>240000</v>
      </c>
      <c r="AQ436" s="174">
        <v>80000</v>
      </c>
      <c r="AR436" s="174"/>
      <c r="AS436" s="174">
        <v>2240000</v>
      </c>
      <c r="AT436" s="174">
        <v>40000</v>
      </c>
      <c r="AU436" s="174"/>
      <c r="AV436" s="174"/>
      <c r="AW436" s="174"/>
      <c r="AX436" s="174"/>
      <c r="AY436" s="174"/>
      <c r="AZ436" s="174"/>
      <c r="BA436" s="174"/>
      <c r="BB436" s="174"/>
      <c r="BC436" s="174"/>
      <c r="BD436" s="174">
        <v>1900000</v>
      </c>
      <c r="BE436" s="174"/>
      <c r="BF436" s="174"/>
      <c r="BG436" s="174">
        <v>40000</v>
      </c>
      <c r="BH436" s="174"/>
      <c r="BI436" s="174">
        <v>40000</v>
      </c>
      <c r="BJ436" s="174"/>
      <c r="BK436" s="174"/>
      <c r="BL436" s="174"/>
      <c r="BM436" s="174"/>
      <c r="BN436" s="174"/>
      <c r="BO436" s="174">
        <v>160000</v>
      </c>
      <c r="BP436" s="174">
        <v>240000</v>
      </c>
      <c r="BQ436" s="174"/>
      <c r="BR436" s="174"/>
      <c r="BS436" s="174">
        <v>2700000</v>
      </c>
      <c r="BT436" s="174">
        <v>80000</v>
      </c>
      <c r="BU436" s="174"/>
      <c r="BV436" s="174">
        <v>1020000</v>
      </c>
      <c r="BW436" s="174"/>
      <c r="BX436" s="174"/>
      <c r="BY436" s="174"/>
      <c r="BZ436" s="174"/>
      <c r="CA436" s="174"/>
      <c r="CB436" s="174"/>
      <c r="CC436" s="174"/>
      <c r="CD436" s="174"/>
      <c r="CE436" s="174">
        <v>40000</v>
      </c>
      <c r="CF436" s="174"/>
      <c r="CG436" s="174"/>
      <c r="CH436" s="174">
        <v>60000</v>
      </c>
      <c r="CI436" s="174"/>
      <c r="CJ436" s="174"/>
      <c r="CK436" s="174"/>
      <c r="CL436" s="174"/>
      <c r="CM436" s="174"/>
    </row>
    <row r="437" spans="1:91" ht="24.6">
      <c r="A437" s="111">
        <v>35</v>
      </c>
      <c r="B437" s="191" t="s">
        <v>1142</v>
      </c>
      <c r="C437" s="140" t="s">
        <v>667</v>
      </c>
      <c r="D437" s="174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  <c r="V437" s="174"/>
      <c r="W437" s="174"/>
      <c r="X437" s="174"/>
      <c r="Y437" s="174"/>
      <c r="Z437" s="174"/>
      <c r="AA437" s="174"/>
      <c r="AB437" s="174">
        <v>148000</v>
      </c>
      <c r="AC437" s="174"/>
      <c r="AD437" s="174"/>
      <c r="AE437" s="174"/>
      <c r="AF437" s="174"/>
      <c r="AG437" s="174"/>
      <c r="AH437" s="174"/>
      <c r="AI437" s="174"/>
      <c r="AJ437" s="174"/>
      <c r="AK437" s="174"/>
      <c r="AL437" s="174"/>
      <c r="AM437" s="174"/>
      <c r="AN437" s="174"/>
      <c r="AO437" s="174"/>
      <c r="AP437" s="174"/>
      <c r="AQ437" s="174"/>
      <c r="AR437" s="174"/>
      <c r="AS437" s="174"/>
      <c r="AT437" s="174"/>
      <c r="AU437" s="174"/>
      <c r="AV437" s="174"/>
      <c r="AW437" s="174"/>
      <c r="AX437" s="174"/>
      <c r="AY437" s="174"/>
      <c r="AZ437" s="174"/>
      <c r="BA437" s="174"/>
      <c r="BB437" s="174"/>
      <c r="BC437" s="174"/>
      <c r="BD437" s="174"/>
      <c r="BE437" s="174"/>
      <c r="BF437" s="174"/>
      <c r="BG437" s="174"/>
      <c r="BH437" s="174"/>
      <c r="BI437" s="174"/>
      <c r="BJ437" s="174"/>
      <c r="BK437" s="174"/>
      <c r="BL437" s="174"/>
      <c r="BM437" s="174"/>
      <c r="BN437" s="174"/>
      <c r="BO437" s="174"/>
      <c r="BP437" s="174"/>
      <c r="BQ437" s="174"/>
      <c r="BR437" s="174"/>
      <c r="BS437" s="174"/>
      <c r="BT437" s="174"/>
      <c r="BU437" s="174"/>
      <c r="BV437" s="174"/>
      <c r="BW437" s="174"/>
      <c r="BX437" s="174"/>
      <c r="BY437" s="174"/>
      <c r="BZ437" s="174"/>
      <c r="CA437" s="174"/>
      <c r="CB437" s="174"/>
      <c r="CC437" s="174"/>
      <c r="CD437" s="174"/>
      <c r="CE437" s="174"/>
      <c r="CF437" s="174"/>
      <c r="CG437" s="174"/>
      <c r="CH437" s="174"/>
      <c r="CI437" s="174"/>
      <c r="CJ437" s="174"/>
      <c r="CK437" s="174"/>
      <c r="CL437" s="174"/>
      <c r="CM437" s="174"/>
    </row>
    <row r="438" spans="1:91" ht="24.6">
      <c r="A438" s="111">
        <v>35</v>
      </c>
      <c r="B438" s="191" t="s">
        <v>1143</v>
      </c>
      <c r="C438" s="140" t="s">
        <v>668</v>
      </c>
      <c r="D438" s="174">
        <v>110838</v>
      </c>
      <c r="E438" s="174">
        <v>25900</v>
      </c>
      <c r="F438" s="174">
        <v>3800</v>
      </c>
      <c r="G438" s="174">
        <v>251423</v>
      </c>
      <c r="H438" s="174">
        <v>118550.26</v>
      </c>
      <c r="I438" s="174">
        <v>153034.56</v>
      </c>
      <c r="J438" s="174"/>
      <c r="K438" s="174">
        <v>245190.91</v>
      </c>
      <c r="L438" s="174">
        <v>509645</v>
      </c>
      <c r="M438" s="174">
        <v>40200</v>
      </c>
      <c r="N438" s="174">
        <v>125125.08</v>
      </c>
      <c r="O438" s="174">
        <v>41060</v>
      </c>
      <c r="P438" s="174">
        <v>64500</v>
      </c>
      <c r="Q438" s="174"/>
      <c r="R438" s="174">
        <v>136.88999999999999</v>
      </c>
      <c r="S438" s="174">
        <v>64705</v>
      </c>
      <c r="T438" s="174">
        <v>269680</v>
      </c>
      <c r="U438" s="174"/>
      <c r="V438" s="174"/>
      <c r="W438" s="174"/>
      <c r="X438" s="174">
        <v>788237.5</v>
      </c>
      <c r="Y438" s="174"/>
      <c r="Z438" s="174">
        <v>70959.98</v>
      </c>
      <c r="AA438" s="174">
        <v>136136.95999999999</v>
      </c>
      <c r="AB438" s="174">
        <v>107103</v>
      </c>
      <c r="AC438" s="174">
        <v>49230</v>
      </c>
      <c r="AD438" s="174">
        <v>47260</v>
      </c>
      <c r="AE438" s="174">
        <v>119958.21</v>
      </c>
      <c r="AF438" s="174">
        <v>316722.06</v>
      </c>
      <c r="AG438" s="174">
        <v>48080</v>
      </c>
      <c r="AH438" s="174"/>
      <c r="AI438" s="174">
        <v>222285</v>
      </c>
      <c r="AJ438" s="174">
        <v>42300</v>
      </c>
      <c r="AK438" s="174"/>
      <c r="AL438" s="174">
        <v>307130</v>
      </c>
      <c r="AM438" s="174"/>
      <c r="AN438" s="174">
        <v>150083.26</v>
      </c>
      <c r="AO438" s="174"/>
      <c r="AP438" s="174">
        <v>598123.5</v>
      </c>
      <c r="AQ438" s="174">
        <v>26638</v>
      </c>
      <c r="AR438" s="174"/>
      <c r="AS438" s="174">
        <v>98685</v>
      </c>
      <c r="AT438" s="174"/>
      <c r="AU438" s="174">
        <v>212504</v>
      </c>
      <c r="AV438" s="174"/>
      <c r="AW438" s="174">
        <v>870000</v>
      </c>
      <c r="AX438" s="174">
        <v>41620</v>
      </c>
      <c r="AY438" s="174">
        <v>273374</v>
      </c>
      <c r="AZ438" s="174"/>
      <c r="BA438" s="174"/>
      <c r="BB438" s="174"/>
      <c r="BC438" s="174">
        <v>52435</v>
      </c>
      <c r="BD438" s="174">
        <v>1105830</v>
      </c>
      <c r="BE438" s="174"/>
      <c r="BF438" s="174"/>
      <c r="BG438" s="174">
        <v>58638.26</v>
      </c>
      <c r="BH438" s="174">
        <v>162150.9</v>
      </c>
      <c r="BI438" s="174">
        <v>469908</v>
      </c>
      <c r="BJ438" s="174">
        <v>49609.05</v>
      </c>
      <c r="BK438" s="174">
        <v>36000</v>
      </c>
      <c r="BL438" s="174">
        <v>21000</v>
      </c>
      <c r="BM438" s="174"/>
      <c r="BN438" s="174">
        <v>31606</v>
      </c>
      <c r="BO438" s="174">
        <v>15876</v>
      </c>
      <c r="BP438" s="174"/>
      <c r="BQ438" s="174">
        <v>81394.850000000006</v>
      </c>
      <c r="BR438" s="174">
        <v>823190</v>
      </c>
      <c r="BS438" s="174">
        <v>386405</v>
      </c>
      <c r="BT438" s="174">
        <v>50900</v>
      </c>
      <c r="BU438" s="174">
        <v>707800</v>
      </c>
      <c r="BV438" s="174">
        <v>84200</v>
      </c>
      <c r="BW438" s="174"/>
      <c r="BX438" s="174">
        <v>115915</v>
      </c>
      <c r="BY438" s="174">
        <v>32000</v>
      </c>
      <c r="BZ438" s="174">
        <v>13500</v>
      </c>
      <c r="CA438" s="174">
        <v>41200</v>
      </c>
      <c r="CB438" s="174">
        <v>70766.89</v>
      </c>
      <c r="CC438" s="174">
        <v>79563.960000000006</v>
      </c>
      <c r="CD438" s="174">
        <v>26454</v>
      </c>
      <c r="CE438" s="174"/>
      <c r="CF438" s="174">
        <v>18500</v>
      </c>
      <c r="CG438" s="174"/>
      <c r="CH438" s="174">
        <v>80523</v>
      </c>
      <c r="CI438" s="174"/>
      <c r="CJ438" s="174">
        <v>86300</v>
      </c>
      <c r="CK438" s="174">
        <v>108083.69</v>
      </c>
      <c r="CL438" s="174">
        <v>7500</v>
      </c>
      <c r="CM438" s="174">
        <v>7500</v>
      </c>
    </row>
    <row r="439" spans="1:91" ht="24.6">
      <c r="A439" s="111">
        <v>35</v>
      </c>
      <c r="B439" s="191" t="s">
        <v>1144</v>
      </c>
      <c r="C439" s="121" t="s">
        <v>1306</v>
      </c>
      <c r="D439" s="174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  <c r="V439" s="174"/>
      <c r="W439" s="174"/>
      <c r="X439" s="174"/>
      <c r="Y439" s="174"/>
      <c r="Z439" s="174"/>
      <c r="AA439" s="174"/>
      <c r="AB439" s="174"/>
      <c r="AC439" s="174"/>
      <c r="AD439" s="174"/>
      <c r="AE439" s="174"/>
      <c r="AF439" s="174"/>
      <c r="AG439" s="174"/>
      <c r="AH439" s="174"/>
      <c r="AI439" s="174"/>
      <c r="AJ439" s="174"/>
      <c r="AK439" s="174"/>
      <c r="AL439" s="174"/>
      <c r="AM439" s="174"/>
      <c r="AN439" s="174"/>
      <c r="AO439" s="174"/>
      <c r="AP439" s="174"/>
      <c r="AQ439" s="174"/>
      <c r="AR439" s="174"/>
      <c r="AS439" s="174"/>
      <c r="AT439" s="174"/>
      <c r="AU439" s="174"/>
      <c r="AV439" s="174"/>
      <c r="AW439" s="174"/>
      <c r="AX439" s="174"/>
      <c r="AY439" s="174"/>
      <c r="AZ439" s="174"/>
      <c r="BA439" s="174"/>
      <c r="BB439" s="174"/>
      <c r="BC439" s="174"/>
      <c r="BD439" s="174"/>
      <c r="BE439" s="174"/>
      <c r="BF439" s="174"/>
      <c r="BG439" s="174"/>
      <c r="BH439" s="174"/>
      <c r="BI439" s="174"/>
      <c r="BJ439" s="174"/>
      <c r="BK439" s="174"/>
      <c r="BL439" s="174"/>
      <c r="BM439" s="174"/>
      <c r="BN439" s="174"/>
      <c r="BO439" s="174"/>
      <c r="BP439" s="174"/>
      <c r="BQ439" s="174"/>
      <c r="BR439" s="174"/>
      <c r="BS439" s="174"/>
      <c r="BT439" s="174"/>
      <c r="BU439" s="174"/>
      <c r="BV439" s="174"/>
      <c r="BW439" s="174"/>
      <c r="BX439" s="174"/>
      <c r="BY439" s="174"/>
      <c r="BZ439" s="174"/>
      <c r="CA439" s="174"/>
      <c r="CB439" s="174"/>
      <c r="CC439" s="174"/>
      <c r="CD439" s="174"/>
      <c r="CE439" s="174"/>
      <c r="CF439" s="174"/>
      <c r="CG439" s="174"/>
      <c r="CH439" s="174"/>
      <c r="CI439" s="174"/>
      <c r="CJ439" s="174"/>
      <c r="CK439" s="174"/>
      <c r="CL439" s="174"/>
      <c r="CM439" s="174"/>
    </row>
    <row r="440" spans="1:91" ht="24.6">
      <c r="A440" s="111">
        <v>35</v>
      </c>
      <c r="B440" s="191" t="s">
        <v>1145</v>
      </c>
      <c r="C440" s="121" t="s">
        <v>1307</v>
      </c>
      <c r="D440" s="174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4">
        <v>402760.1</v>
      </c>
      <c r="Q440" s="174"/>
      <c r="R440" s="174">
        <v>473302.52</v>
      </c>
      <c r="S440" s="174">
        <v>572177.62</v>
      </c>
      <c r="T440" s="174"/>
      <c r="U440" s="174">
        <v>220943.7</v>
      </c>
      <c r="V440" s="174"/>
      <c r="W440" s="174"/>
      <c r="X440" s="174"/>
      <c r="Y440" s="174"/>
      <c r="Z440" s="174"/>
      <c r="AA440" s="174"/>
      <c r="AB440" s="174"/>
      <c r="AC440" s="174"/>
      <c r="AD440" s="174"/>
      <c r="AE440" s="174"/>
      <c r="AF440" s="174"/>
      <c r="AG440" s="174"/>
      <c r="AH440" s="174"/>
      <c r="AI440" s="174"/>
      <c r="AJ440" s="174"/>
      <c r="AK440" s="174"/>
      <c r="AL440" s="174">
        <v>1691219.34</v>
      </c>
      <c r="AM440" s="174"/>
      <c r="AN440" s="174"/>
      <c r="AO440" s="174"/>
      <c r="AP440" s="174"/>
      <c r="AQ440" s="174"/>
      <c r="AR440" s="174"/>
      <c r="AS440" s="174"/>
      <c r="AT440" s="174"/>
      <c r="AU440" s="174"/>
      <c r="AV440" s="174"/>
      <c r="AW440" s="174"/>
      <c r="AX440" s="174"/>
      <c r="AY440" s="174"/>
      <c r="AZ440" s="174"/>
      <c r="BA440" s="174"/>
      <c r="BB440" s="174"/>
      <c r="BC440" s="174"/>
      <c r="BD440" s="174"/>
      <c r="BE440" s="174"/>
      <c r="BF440" s="174"/>
      <c r="BG440" s="174"/>
      <c r="BH440" s="174"/>
      <c r="BI440" s="174"/>
      <c r="BJ440" s="174"/>
      <c r="BK440" s="174"/>
      <c r="BL440" s="174"/>
      <c r="BM440" s="174"/>
      <c r="BN440" s="174"/>
      <c r="BO440" s="174"/>
      <c r="BP440" s="174"/>
      <c r="BQ440" s="174"/>
      <c r="BR440" s="174"/>
      <c r="BS440" s="174">
        <v>0</v>
      </c>
      <c r="BT440" s="174">
        <v>488530.54</v>
      </c>
      <c r="BU440" s="174"/>
      <c r="BV440" s="174">
        <v>1873949.18</v>
      </c>
      <c r="BW440" s="174"/>
      <c r="BX440" s="174">
        <v>1400</v>
      </c>
      <c r="BY440" s="174">
        <v>1114978.23</v>
      </c>
      <c r="BZ440" s="174"/>
      <c r="CA440" s="174">
        <v>58416.86</v>
      </c>
      <c r="CB440" s="174">
        <v>504093.31</v>
      </c>
      <c r="CC440" s="174"/>
      <c r="CD440" s="174">
        <v>761129.8</v>
      </c>
      <c r="CE440" s="174"/>
      <c r="CF440" s="174"/>
      <c r="CG440" s="174"/>
      <c r="CH440" s="174">
        <v>84286.6</v>
      </c>
      <c r="CI440" s="174">
        <v>4657</v>
      </c>
      <c r="CJ440" s="174"/>
      <c r="CK440" s="174"/>
      <c r="CL440" s="174"/>
      <c r="CM440" s="174">
        <v>516452.81</v>
      </c>
    </row>
    <row r="441" spans="1:91" ht="49.2">
      <c r="A441" s="111">
        <v>35</v>
      </c>
      <c r="B441" s="191" t="s">
        <v>1146</v>
      </c>
      <c r="C441" s="121" t="s">
        <v>1308</v>
      </c>
      <c r="D441" s="174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  <c r="V441" s="174"/>
      <c r="W441" s="174"/>
      <c r="X441" s="174"/>
      <c r="Y441" s="174"/>
      <c r="Z441" s="174"/>
      <c r="AA441" s="174">
        <v>1131000</v>
      </c>
      <c r="AB441" s="174"/>
      <c r="AC441" s="174"/>
      <c r="AD441" s="174"/>
      <c r="AE441" s="174"/>
      <c r="AF441" s="174"/>
      <c r="AG441" s="174"/>
      <c r="AH441" s="174"/>
      <c r="AI441" s="174"/>
      <c r="AJ441" s="174"/>
      <c r="AK441" s="174"/>
      <c r="AL441" s="174"/>
      <c r="AM441" s="174"/>
      <c r="AN441" s="174"/>
      <c r="AO441" s="174"/>
      <c r="AP441" s="174"/>
      <c r="AQ441" s="174"/>
      <c r="AR441" s="174"/>
      <c r="AS441" s="174"/>
      <c r="AT441" s="174"/>
      <c r="AU441" s="174"/>
      <c r="AV441" s="174"/>
      <c r="AW441" s="174"/>
      <c r="AX441" s="174"/>
      <c r="AY441" s="174"/>
      <c r="AZ441" s="174"/>
      <c r="BA441" s="174"/>
      <c r="BB441" s="174"/>
      <c r="BC441" s="174"/>
      <c r="BD441" s="174"/>
      <c r="BE441" s="174"/>
      <c r="BF441" s="174"/>
      <c r="BG441" s="174"/>
      <c r="BH441" s="174"/>
      <c r="BI441" s="174"/>
      <c r="BJ441" s="174"/>
      <c r="BK441" s="174"/>
      <c r="BL441" s="174"/>
      <c r="BM441" s="174"/>
      <c r="BN441" s="174"/>
      <c r="BO441" s="174"/>
      <c r="BP441" s="174"/>
      <c r="BQ441" s="174"/>
      <c r="BR441" s="174"/>
      <c r="BS441" s="174"/>
      <c r="BT441" s="174"/>
      <c r="BU441" s="174"/>
      <c r="BV441" s="174"/>
      <c r="BW441" s="174"/>
      <c r="BX441" s="174"/>
      <c r="BY441" s="174"/>
      <c r="BZ441" s="174"/>
      <c r="CA441" s="174"/>
      <c r="CB441" s="174"/>
      <c r="CC441" s="174"/>
      <c r="CD441" s="174"/>
      <c r="CE441" s="174"/>
      <c r="CF441" s="174"/>
      <c r="CG441" s="174"/>
      <c r="CH441" s="174"/>
      <c r="CI441" s="174"/>
      <c r="CJ441" s="174"/>
      <c r="CK441" s="174"/>
      <c r="CL441" s="174"/>
      <c r="CM441" s="174"/>
    </row>
    <row r="442" spans="1:91" ht="49.2">
      <c r="A442" s="111">
        <v>35</v>
      </c>
      <c r="B442" s="191" t="s">
        <v>1147</v>
      </c>
      <c r="C442" s="121" t="s">
        <v>1309</v>
      </c>
      <c r="D442" s="174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  <c r="AA442" s="174"/>
      <c r="AB442" s="174"/>
      <c r="AC442" s="174"/>
      <c r="AD442" s="174"/>
      <c r="AE442" s="174"/>
      <c r="AF442" s="174"/>
      <c r="AG442" s="174"/>
      <c r="AH442" s="174"/>
      <c r="AI442" s="174"/>
      <c r="AJ442" s="174"/>
      <c r="AK442" s="174"/>
      <c r="AL442" s="174"/>
      <c r="AM442" s="174"/>
      <c r="AN442" s="174"/>
      <c r="AO442" s="174"/>
      <c r="AP442" s="174"/>
      <c r="AQ442" s="174"/>
      <c r="AR442" s="174"/>
      <c r="AS442" s="174"/>
      <c r="AT442" s="174"/>
      <c r="AU442" s="174"/>
      <c r="AV442" s="174"/>
      <c r="AW442" s="174"/>
      <c r="AX442" s="174"/>
      <c r="AY442" s="174"/>
      <c r="AZ442" s="174"/>
      <c r="BA442" s="174"/>
      <c r="BB442" s="174"/>
      <c r="BC442" s="174"/>
      <c r="BD442" s="174"/>
      <c r="BE442" s="174"/>
      <c r="BF442" s="174"/>
      <c r="BG442" s="174"/>
      <c r="BH442" s="174"/>
      <c r="BI442" s="174"/>
      <c r="BJ442" s="174"/>
      <c r="BK442" s="174"/>
      <c r="BL442" s="174"/>
      <c r="BM442" s="174"/>
      <c r="BN442" s="174"/>
      <c r="BO442" s="174"/>
      <c r="BP442" s="174"/>
      <c r="BQ442" s="174"/>
      <c r="BR442" s="174"/>
      <c r="BS442" s="174"/>
      <c r="BT442" s="174"/>
      <c r="BU442" s="174"/>
      <c r="BV442" s="174"/>
      <c r="BW442" s="174"/>
      <c r="BX442" s="174"/>
      <c r="BY442" s="174"/>
      <c r="BZ442" s="174"/>
      <c r="CA442" s="174"/>
      <c r="CB442" s="174"/>
      <c r="CC442" s="174"/>
      <c r="CD442" s="174"/>
      <c r="CE442" s="174"/>
      <c r="CF442" s="174"/>
      <c r="CG442" s="174"/>
      <c r="CH442" s="174"/>
      <c r="CI442" s="174"/>
      <c r="CJ442" s="174"/>
      <c r="CK442" s="174"/>
      <c r="CL442" s="174"/>
      <c r="CM442" s="174"/>
    </row>
    <row r="443" spans="1:91" ht="49.2">
      <c r="A443" s="111">
        <v>35</v>
      </c>
      <c r="B443" s="191" t="s">
        <v>1148</v>
      </c>
      <c r="C443" s="121" t="s">
        <v>1310</v>
      </c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  <c r="AA443" s="174"/>
      <c r="AB443" s="174"/>
      <c r="AC443" s="174"/>
      <c r="AD443" s="174"/>
      <c r="AE443" s="174"/>
      <c r="AF443" s="174"/>
      <c r="AG443" s="174"/>
      <c r="AH443" s="174"/>
      <c r="AI443" s="174"/>
      <c r="AJ443" s="174"/>
      <c r="AK443" s="174"/>
      <c r="AL443" s="174"/>
      <c r="AM443" s="174"/>
      <c r="AN443" s="174"/>
      <c r="AO443" s="174"/>
      <c r="AP443" s="174"/>
      <c r="AQ443" s="174"/>
      <c r="AR443" s="174"/>
      <c r="AS443" s="174">
        <v>200000</v>
      </c>
      <c r="AT443" s="174"/>
      <c r="AU443" s="174"/>
      <c r="AV443" s="174"/>
      <c r="AW443" s="174"/>
      <c r="AX443" s="174"/>
      <c r="AY443" s="174"/>
      <c r="AZ443" s="174"/>
      <c r="BA443" s="174"/>
      <c r="BB443" s="174"/>
      <c r="BC443" s="174"/>
      <c r="BD443" s="174"/>
      <c r="BE443" s="174"/>
      <c r="BF443" s="174"/>
      <c r="BG443" s="174"/>
      <c r="BH443" s="174"/>
      <c r="BI443" s="174"/>
      <c r="BJ443" s="174"/>
      <c r="BK443" s="174"/>
      <c r="BL443" s="174"/>
      <c r="BM443" s="174"/>
      <c r="BN443" s="174"/>
      <c r="BO443" s="174"/>
      <c r="BP443" s="174"/>
      <c r="BQ443" s="174"/>
      <c r="BR443" s="174"/>
      <c r="BS443" s="174"/>
      <c r="BT443" s="174"/>
      <c r="BU443" s="174"/>
      <c r="BV443" s="174">
        <v>351710</v>
      </c>
      <c r="BW443" s="174"/>
      <c r="BX443" s="174"/>
      <c r="BY443" s="174"/>
      <c r="BZ443" s="174"/>
      <c r="CA443" s="174"/>
      <c r="CB443" s="174"/>
      <c r="CC443" s="174"/>
      <c r="CD443" s="174"/>
      <c r="CE443" s="174"/>
      <c r="CF443" s="174"/>
      <c r="CG443" s="174"/>
      <c r="CH443" s="174"/>
      <c r="CI443" s="174"/>
      <c r="CJ443" s="174"/>
      <c r="CK443" s="174"/>
      <c r="CL443" s="174"/>
      <c r="CM443" s="174"/>
    </row>
    <row r="444" spans="1:91" ht="49.2">
      <c r="A444" s="111">
        <v>35</v>
      </c>
      <c r="B444" s="191" t="s">
        <v>1149</v>
      </c>
      <c r="C444" s="121" t="s">
        <v>1311</v>
      </c>
      <c r="D444" s="174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  <c r="V444" s="174"/>
      <c r="W444" s="174"/>
      <c r="X444" s="174"/>
      <c r="Y444" s="174"/>
      <c r="Z444" s="174"/>
      <c r="AA444" s="174"/>
      <c r="AB444" s="174"/>
      <c r="AC444" s="174"/>
      <c r="AD444" s="174"/>
      <c r="AE444" s="174"/>
      <c r="AF444" s="174"/>
      <c r="AG444" s="174"/>
      <c r="AH444" s="174"/>
      <c r="AI444" s="174"/>
      <c r="AJ444" s="174"/>
      <c r="AK444" s="174"/>
      <c r="AL444" s="174"/>
      <c r="AM444" s="174"/>
      <c r="AN444" s="174"/>
      <c r="AO444" s="174"/>
      <c r="AP444" s="174"/>
      <c r="AQ444" s="174"/>
      <c r="AR444" s="174"/>
      <c r="AS444" s="174"/>
      <c r="AT444" s="174"/>
      <c r="AU444" s="174"/>
      <c r="AV444" s="174"/>
      <c r="AW444" s="174"/>
      <c r="AX444" s="174"/>
      <c r="AY444" s="174"/>
      <c r="AZ444" s="174"/>
      <c r="BA444" s="174"/>
      <c r="BB444" s="174"/>
      <c r="BC444" s="174"/>
      <c r="BD444" s="174"/>
      <c r="BE444" s="174"/>
      <c r="BF444" s="174"/>
      <c r="BG444" s="174"/>
      <c r="BH444" s="174"/>
      <c r="BI444" s="174"/>
      <c r="BJ444" s="174"/>
      <c r="BK444" s="174"/>
      <c r="BL444" s="174"/>
      <c r="BM444" s="174"/>
      <c r="BN444" s="174"/>
      <c r="BO444" s="174"/>
      <c r="BP444" s="174"/>
      <c r="BQ444" s="174"/>
      <c r="BR444" s="174"/>
      <c r="BS444" s="174"/>
      <c r="BT444" s="174"/>
      <c r="BU444" s="174"/>
      <c r="BV444" s="174"/>
      <c r="BW444" s="174"/>
      <c r="BX444" s="174"/>
      <c r="BY444" s="174"/>
      <c r="BZ444" s="174"/>
      <c r="CA444" s="174"/>
      <c r="CB444" s="174"/>
      <c r="CC444" s="174"/>
      <c r="CD444" s="174"/>
      <c r="CE444" s="174"/>
      <c r="CF444" s="174"/>
      <c r="CG444" s="174"/>
      <c r="CH444" s="174"/>
      <c r="CI444" s="174"/>
      <c r="CJ444" s="174"/>
      <c r="CK444" s="174"/>
      <c r="CL444" s="174"/>
      <c r="CM444" s="174"/>
    </row>
    <row r="445" spans="1:91" ht="49.2">
      <c r="A445" s="111">
        <v>35</v>
      </c>
      <c r="B445" s="191" t="s">
        <v>1150</v>
      </c>
      <c r="C445" s="121" t="s">
        <v>1312</v>
      </c>
      <c r="D445" s="174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  <c r="V445" s="174"/>
      <c r="W445" s="174"/>
      <c r="X445" s="174"/>
      <c r="Y445" s="174"/>
      <c r="Z445" s="174"/>
      <c r="AA445" s="174"/>
      <c r="AB445" s="174"/>
      <c r="AC445" s="174"/>
      <c r="AD445" s="174"/>
      <c r="AE445" s="174"/>
      <c r="AF445" s="174"/>
      <c r="AG445" s="174"/>
      <c r="AH445" s="174"/>
      <c r="AI445" s="174"/>
      <c r="AJ445" s="174"/>
      <c r="AK445" s="174"/>
      <c r="AL445" s="174"/>
      <c r="AM445" s="174"/>
      <c r="AN445" s="174"/>
      <c r="AO445" s="174"/>
      <c r="AP445" s="174"/>
      <c r="AQ445" s="174"/>
      <c r="AR445" s="174"/>
      <c r="AS445" s="174"/>
      <c r="AT445" s="174"/>
      <c r="AU445" s="174"/>
      <c r="AV445" s="174"/>
      <c r="AW445" s="174"/>
      <c r="AX445" s="174"/>
      <c r="AY445" s="174"/>
      <c r="AZ445" s="174"/>
      <c r="BA445" s="174"/>
      <c r="BB445" s="174"/>
      <c r="BC445" s="174"/>
      <c r="BD445" s="174"/>
      <c r="BE445" s="174"/>
      <c r="BF445" s="174"/>
      <c r="BG445" s="174"/>
      <c r="BH445" s="174"/>
      <c r="BI445" s="174"/>
      <c r="BJ445" s="174"/>
      <c r="BK445" s="174"/>
      <c r="BL445" s="174"/>
      <c r="BM445" s="174"/>
      <c r="BN445" s="174"/>
      <c r="BO445" s="174"/>
      <c r="BP445" s="174"/>
      <c r="BQ445" s="174"/>
      <c r="BR445" s="174"/>
      <c r="BS445" s="174"/>
      <c r="BT445" s="174"/>
      <c r="BU445" s="174"/>
      <c r="BV445" s="174"/>
      <c r="BW445" s="174"/>
      <c r="BX445" s="174"/>
      <c r="BY445" s="174"/>
      <c r="BZ445" s="174"/>
      <c r="CA445" s="174"/>
      <c r="CB445" s="174"/>
      <c r="CC445" s="174"/>
      <c r="CD445" s="174"/>
      <c r="CE445" s="174"/>
      <c r="CF445" s="174"/>
      <c r="CG445" s="174"/>
      <c r="CH445" s="174"/>
      <c r="CI445" s="174"/>
      <c r="CJ445" s="174"/>
      <c r="CK445" s="174"/>
      <c r="CL445" s="174"/>
      <c r="CM445" s="174"/>
    </row>
    <row r="446" spans="1:91" ht="49.2">
      <c r="A446" s="111">
        <v>35</v>
      </c>
      <c r="B446" s="191" t="s">
        <v>1151</v>
      </c>
      <c r="C446" s="121" t="s">
        <v>1313</v>
      </c>
      <c r="D446" s="174"/>
      <c r="E446" s="174"/>
      <c r="F446" s="174"/>
      <c r="G446" s="174"/>
      <c r="H446" s="174"/>
      <c r="I446" s="174"/>
      <c r="J446" s="174"/>
      <c r="K446" s="174"/>
      <c r="L446" s="174"/>
      <c r="M446" s="174"/>
      <c r="N446" s="174"/>
      <c r="O446" s="174"/>
      <c r="P446" s="174"/>
      <c r="Q446" s="174"/>
      <c r="R446" s="174"/>
      <c r="S446" s="174"/>
      <c r="T446" s="174"/>
      <c r="U446" s="174"/>
      <c r="V446" s="174"/>
      <c r="W446" s="174"/>
      <c r="X446" s="174"/>
      <c r="Y446" s="174"/>
      <c r="Z446" s="174"/>
      <c r="AA446" s="174"/>
      <c r="AB446" s="174"/>
      <c r="AC446" s="174"/>
      <c r="AD446" s="174"/>
      <c r="AE446" s="174"/>
      <c r="AF446" s="174"/>
      <c r="AG446" s="174"/>
      <c r="AH446" s="174"/>
      <c r="AI446" s="174"/>
      <c r="AJ446" s="174"/>
      <c r="AK446" s="174"/>
      <c r="AL446" s="174"/>
      <c r="AM446" s="174"/>
      <c r="AN446" s="174"/>
      <c r="AO446" s="174"/>
      <c r="AP446" s="174"/>
      <c r="AQ446" s="174"/>
      <c r="AR446" s="174"/>
      <c r="AS446" s="174"/>
      <c r="AT446" s="174"/>
      <c r="AU446" s="174"/>
      <c r="AV446" s="174"/>
      <c r="AW446" s="174"/>
      <c r="AX446" s="174"/>
      <c r="AY446" s="174"/>
      <c r="AZ446" s="174"/>
      <c r="BA446" s="174"/>
      <c r="BB446" s="174"/>
      <c r="BC446" s="174"/>
      <c r="BD446" s="174"/>
      <c r="BE446" s="174"/>
      <c r="BF446" s="174"/>
      <c r="BG446" s="174"/>
      <c r="BH446" s="174"/>
      <c r="BI446" s="174"/>
      <c r="BJ446" s="174"/>
      <c r="BK446" s="174"/>
      <c r="BL446" s="174"/>
      <c r="BM446" s="174"/>
      <c r="BN446" s="174"/>
      <c r="BO446" s="174"/>
      <c r="BP446" s="174"/>
      <c r="BQ446" s="174"/>
      <c r="BR446" s="174"/>
      <c r="BS446" s="174"/>
      <c r="BT446" s="174"/>
      <c r="BU446" s="174"/>
      <c r="BV446" s="174"/>
      <c r="BW446" s="174"/>
      <c r="BX446" s="174"/>
      <c r="BY446" s="174"/>
      <c r="BZ446" s="174"/>
      <c r="CA446" s="174"/>
      <c r="CB446" s="174"/>
      <c r="CC446" s="174"/>
      <c r="CD446" s="174"/>
      <c r="CE446" s="174"/>
      <c r="CF446" s="174"/>
      <c r="CG446" s="174"/>
      <c r="CH446" s="174"/>
      <c r="CI446" s="174"/>
      <c r="CJ446" s="174"/>
      <c r="CK446" s="174"/>
      <c r="CL446" s="174"/>
      <c r="CM446" s="174"/>
    </row>
    <row r="447" spans="1:91" ht="49.2">
      <c r="A447" s="111">
        <v>35</v>
      </c>
      <c r="B447" s="191" t="s">
        <v>1152</v>
      </c>
      <c r="C447" s="121" t="s">
        <v>1314</v>
      </c>
      <c r="D447" s="174">
        <v>5581383.7999999998</v>
      </c>
      <c r="E447" s="174">
        <v>4572860</v>
      </c>
      <c r="F447" s="174">
        <v>1015800</v>
      </c>
      <c r="G447" s="174">
        <v>4564695.6100000003</v>
      </c>
      <c r="H447" s="174">
        <v>464925</v>
      </c>
      <c r="I447" s="174">
        <v>3120328.07</v>
      </c>
      <c r="J447" s="174">
        <v>11042399.77</v>
      </c>
      <c r="K447" s="174">
        <v>5617875.4299999997</v>
      </c>
      <c r="L447" s="174">
        <v>1299160</v>
      </c>
      <c r="M447" s="174">
        <v>2933770</v>
      </c>
      <c r="N447" s="174">
        <v>2031200</v>
      </c>
      <c r="O447" s="174">
        <v>1675065.27</v>
      </c>
      <c r="P447" s="174">
        <v>9065733.2599999998</v>
      </c>
      <c r="Q447" s="174">
        <v>2400598.5499999998</v>
      </c>
      <c r="R447" s="174">
        <v>4844808.24</v>
      </c>
      <c r="S447" s="174">
        <v>8434153.3000000007</v>
      </c>
      <c r="T447" s="174">
        <v>418657</v>
      </c>
      <c r="U447" s="174">
        <v>1788154.59</v>
      </c>
      <c r="V447" s="174">
        <v>3323130</v>
      </c>
      <c r="W447" s="174">
        <v>1713002.29</v>
      </c>
      <c r="X447" s="174">
        <v>8370507.1900000004</v>
      </c>
      <c r="Y447" s="174">
        <v>2689216.6</v>
      </c>
      <c r="Z447" s="174">
        <v>2340295.12</v>
      </c>
      <c r="AA447" s="174">
        <v>100260</v>
      </c>
      <c r="AB447" s="174">
        <v>255296.11</v>
      </c>
      <c r="AC447" s="174">
        <v>945450.4</v>
      </c>
      <c r="AD447" s="174">
        <v>413661.46</v>
      </c>
      <c r="AE447" s="174">
        <v>2898592.82</v>
      </c>
      <c r="AF447" s="174">
        <v>1118260.78</v>
      </c>
      <c r="AG447" s="174">
        <v>293802</v>
      </c>
      <c r="AH447" s="174">
        <v>173616</v>
      </c>
      <c r="AI447" s="174">
        <v>1134670</v>
      </c>
      <c r="AJ447" s="174">
        <v>1148099</v>
      </c>
      <c r="AK447" s="174">
        <v>1289700.73</v>
      </c>
      <c r="AL447" s="174">
        <v>2739203</v>
      </c>
      <c r="AM447" s="174">
        <v>3271458</v>
      </c>
      <c r="AN447" s="174"/>
      <c r="AO447" s="174">
        <v>264735</v>
      </c>
      <c r="AP447" s="174">
        <v>271251</v>
      </c>
      <c r="AQ447" s="174">
        <v>69552</v>
      </c>
      <c r="AR447" s="174">
        <v>283310</v>
      </c>
      <c r="AS447" s="174">
        <v>92600</v>
      </c>
      <c r="AT447" s="174">
        <v>629080</v>
      </c>
      <c r="AU447" s="174">
        <v>365376</v>
      </c>
      <c r="AV447" s="174">
        <v>195649</v>
      </c>
      <c r="AW447" s="174">
        <v>303640</v>
      </c>
      <c r="AX447" s="174"/>
      <c r="AY447" s="174"/>
      <c r="AZ447" s="174">
        <v>600815.19999999995</v>
      </c>
      <c r="BA447" s="174">
        <v>253809</v>
      </c>
      <c r="BB447" s="174"/>
      <c r="BC447" s="174">
        <v>1000000</v>
      </c>
      <c r="BD447" s="174">
        <v>7159000</v>
      </c>
      <c r="BE447" s="174"/>
      <c r="BF447" s="174">
        <v>1545004</v>
      </c>
      <c r="BG447" s="174">
        <v>2773400</v>
      </c>
      <c r="BH447" s="174"/>
      <c r="BI447" s="174"/>
      <c r="BJ447" s="174"/>
      <c r="BK447" s="174"/>
      <c r="BL447" s="174"/>
      <c r="BM447" s="174">
        <v>507600</v>
      </c>
      <c r="BN447" s="174">
        <v>683648</v>
      </c>
      <c r="BO447" s="174">
        <v>598881</v>
      </c>
      <c r="BP447" s="174">
        <v>266080</v>
      </c>
      <c r="BQ447" s="174">
        <v>1218400</v>
      </c>
      <c r="BR447" s="174"/>
      <c r="BS447" s="174">
        <v>5447300</v>
      </c>
      <c r="BT447" s="174"/>
      <c r="BU447" s="174"/>
      <c r="BV447" s="174">
        <v>504810.35</v>
      </c>
      <c r="BW447" s="174"/>
      <c r="BX447" s="174">
        <v>1937800</v>
      </c>
      <c r="BY447" s="174">
        <v>824476</v>
      </c>
      <c r="BZ447" s="174">
        <v>310295.14</v>
      </c>
      <c r="CA447" s="174">
        <v>1336200</v>
      </c>
      <c r="CB447" s="174">
        <v>1650000</v>
      </c>
      <c r="CC447" s="174">
        <v>2530210.34</v>
      </c>
      <c r="CD447" s="174">
        <v>2519504</v>
      </c>
      <c r="CE447" s="174">
        <v>2562154.75</v>
      </c>
      <c r="CF447" s="174">
        <v>890000</v>
      </c>
      <c r="CG447" s="174">
        <v>607004.49</v>
      </c>
      <c r="CH447" s="174">
        <v>764432</v>
      </c>
      <c r="CI447" s="174">
        <v>23500</v>
      </c>
      <c r="CJ447" s="174">
        <v>777660.15</v>
      </c>
      <c r="CK447" s="174">
        <v>1555461.43</v>
      </c>
      <c r="CL447" s="174">
        <v>95440</v>
      </c>
      <c r="CM447" s="174">
        <v>244400</v>
      </c>
    </row>
    <row r="448" spans="1:91" ht="24.6">
      <c r="A448" s="111">
        <v>35</v>
      </c>
      <c r="B448" s="191" t="s">
        <v>1153</v>
      </c>
      <c r="C448" s="121" t="s">
        <v>669</v>
      </c>
      <c r="D448" s="174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  <c r="AA448" s="174"/>
      <c r="AB448" s="174"/>
      <c r="AC448" s="174"/>
      <c r="AD448" s="174"/>
      <c r="AE448" s="174"/>
      <c r="AF448" s="174"/>
      <c r="AG448" s="174"/>
      <c r="AH448" s="174"/>
      <c r="AI448" s="174"/>
      <c r="AJ448" s="174"/>
      <c r="AK448" s="174"/>
      <c r="AL448" s="174"/>
      <c r="AM448" s="174"/>
      <c r="AN448" s="174"/>
      <c r="AO448" s="174"/>
      <c r="AP448" s="174"/>
      <c r="AQ448" s="174"/>
      <c r="AR448" s="174"/>
      <c r="AS448" s="174"/>
      <c r="AT448" s="174"/>
      <c r="AU448" s="174"/>
      <c r="AV448" s="174"/>
      <c r="AW448" s="174"/>
      <c r="AX448" s="174"/>
      <c r="AY448" s="174"/>
      <c r="AZ448" s="174"/>
      <c r="BA448" s="174"/>
      <c r="BB448" s="174"/>
      <c r="BC448" s="174"/>
      <c r="BD448" s="174"/>
      <c r="BE448" s="174"/>
      <c r="BF448" s="174"/>
      <c r="BG448" s="174"/>
      <c r="BH448" s="174"/>
      <c r="BI448" s="174"/>
      <c r="BJ448" s="174"/>
      <c r="BK448" s="174"/>
      <c r="BL448" s="174"/>
      <c r="BM448" s="174"/>
      <c r="BN448" s="174"/>
      <c r="BO448" s="174"/>
      <c r="BP448" s="174"/>
      <c r="BQ448" s="174"/>
      <c r="BR448" s="174"/>
      <c r="BS448" s="174"/>
      <c r="BT448" s="174"/>
      <c r="BU448" s="174"/>
      <c r="BV448" s="174"/>
      <c r="BW448" s="174"/>
      <c r="BX448" s="174"/>
      <c r="BY448" s="174"/>
      <c r="BZ448" s="174"/>
      <c r="CA448" s="174"/>
      <c r="CB448" s="174"/>
      <c r="CC448" s="174"/>
      <c r="CD448" s="174"/>
      <c r="CE448" s="174"/>
      <c r="CF448" s="174"/>
      <c r="CG448" s="174"/>
      <c r="CH448" s="174"/>
      <c r="CI448" s="174"/>
      <c r="CJ448" s="174"/>
      <c r="CK448" s="174"/>
      <c r="CL448" s="174"/>
      <c r="CM448" s="174"/>
    </row>
    <row r="449" spans="1:91" ht="25.95" customHeight="1">
      <c r="A449" s="111"/>
      <c r="B449" s="111"/>
      <c r="C449" s="114"/>
    </row>
    <row r="450" spans="1:91" s="108" customFormat="1" ht="24.6">
      <c r="A450" s="141"/>
      <c r="B450" s="141"/>
      <c r="C450" s="142" t="s">
        <v>670</v>
      </c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  <c r="BR450" s="143"/>
      <c r="BS450" s="143"/>
      <c r="BT450" s="143"/>
      <c r="BU450" s="143"/>
      <c r="BV450" s="143"/>
      <c r="BW450" s="143"/>
      <c r="BX450" s="143"/>
      <c r="BY450" s="143"/>
      <c r="BZ450" s="143"/>
      <c r="CA450" s="143"/>
      <c r="CB450" s="143"/>
      <c r="CC450" s="143"/>
      <c r="CD450" s="143"/>
      <c r="CE450" s="143"/>
      <c r="CF450" s="143"/>
      <c r="CG450" s="143"/>
      <c r="CH450" s="143"/>
      <c r="CI450" s="143"/>
      <c r="CJ450" s="143"/>
      <c r="CK450" s="143"/>
      <c r="CL450" s="143"/>
      <c r="CM450" s="143"/>
    </row>
    <row r="451" spans="1:91" s="108" customFormat="1" ht="24.6">
      <c r="A451" s="141"/>
      <c r="B451" s="141"/>
      <c r="C451" s="142" t="s">
        <v>671</v>
      </c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  <c r="BR451" s="143"/>
      <c r="BS451" s="143"/>
      <c r="BT451" s="143"/>
      <c r="BU451" s="143"/>
      <c r="BV451" s="143"/>
      <c r="BW451" s="143"/>
      <c r="BX451" s="143"/>
      <c r="BY451" s="143"/>
      <c r="BZ451" s="143"/>
      <c r="CA451" s="143"/>
      <c r="CB451" s="143"/>
      <c r="CC451" s="143"/>
      <c r="CD451" s="143"/>
      <c r="CE451" s="143"/>
      <c r="CF451" s="143"/>
      <c r="CG451" s="143"/>
      <c r="CH451" s="143"/>
      <c r="CI451" s="143"/>
      <c r="CJ451" s="143"/>
      <c r="CK451" s="143"/>
      <c r="CL451" s="143"/>
      <c r="CM451" s="143"/>
    </row>
    <row r="452" spans="1:91" s="108" customFormat="1" ht="24.6"/>
    <row r="453" spans="1:91" s="108" customFormat="1" ht="25.95" customHeight="1"/>
    <row r="454" spans="1:91" s="108" customFormat="1" ht="25.8" customHeight="1">
      <c r="B454" s="108">
        <v>1</v>
      </c>
      <c r="C454" s="177" t="s">
        <v>686</v>
      </c>
      <c r="D454" s="182">
        <f>SUMIF($A$5:$A$449,$B454,D$5:D$449)</f>
        <v>91650525.210000038</v>
      </c>
      <c r="E454" s="182">
        <f>SUMIF($A$5:$A$449,$B454,E$5:E$449)</f>
        <v>33404652.390000001</v>
      </c>
      <c r="F454" s="182">
        <f>SUMIF($A$5:$A$449,$B454,F$5:F$449)</f>
        <v>33718963.640000001</v>
      </c>
      <c r="G454" s="182">
        <f t="shared" ref="G454:BP456" si="0">SUMIF($A$5:$A$449,$B454,G$5:G$449)</f>
        <v>26858783.399999995</v>
      </c>
      <c r="H454" s="182">
        <f t="shared" si="0"/>
        <v>22156634.210000005</v>
      </c>
      <c r="I454" s="182">
        <f t="shared" si="0"/>
        <v>27867267.079999998</v>
      </c>
      <c r="J454" s="182">
        <f t="shared" si="0"/>
        <v>43508776.210000001</v>
      </c>
      <c r="K454" s="182">
        <f t="shared" si="0"/>
        <v>47303951.809999995</v>
      </c>
      <c r="L454" s="182">
        <f t="shared" si="0"/>
        <v>34801366.740000002</v>
      </c>
      <c r="M454" s="182">
        <f t="shared" si="0"/>
        <v>48042258.130000003</v>
      </c>
      <c r="N454" s="182">
        <f t="shared" si="0"/>
        <v>71020302.510000005</v>
      </c>
      <c r="O454" s="182">
        <f t="shared" si="0"/>
        <v>11321897.380000001</v>
      </c>
      <c r="P454" s="182">
        <f t="shared" si="0"/>
        <v>107312769.00999999</v>
      </c>
      <c r="Q454" s="182">
        <f t="shared" si="0"/>
        <v>34534477.849999994</v>
      </c>
      <c r="R454" s="182">
        <f t="shared" si="0"/>
        <v>56934153.879999995</v>
      </c>
      <c r="S454" s="182">
        <f t="shared" si="0"/>
        <v>59628520.659999989</v>
      </c>
      <c r="T454" s="182">
        <f t="shared" si="0"/>
        <v>30149812.460000005</v>
      </c>
      <c r="U454" s="182">
        <f t="shared" si="0"/>
        <v>29860166.609999996</v>
      </c>
      <c r="V454" s="182">
        <f t="shared" si="0"/>
        <v>26756674.789999999</v>
      </c>
      <c r="W454" s="182">
        <f t="shared" si="0"/>
        <v>10370072.220000001</v>
      </c>
      <c r="X454" s="182">
        <f t="shared" si="0"/>
        <v>209806378.79000008</v>
      </c>
      <c r="Y454" s="182">
        <f t="shared" si="0"/>
        <v>32501957.940000001</v>
      </c>
      <c r="Z454" s="182">
        <f t="shared" si="0"/>
        <v>52120226.859999999</v>
      </c>
      <c r="AA454" s="182">
        <f t="shared" si="0"/>
        <v>44605571.079999998</v>
      </c>
      <c r="AB454" s="182">
        <f>SUMIF($A$5:$A$449,$B454,AB$5:AB$449)</f>
        <v>11312246.240000002</v>
      </c>
      <c r="AC454" s="182">
        <f t="shared" si="0"/>
        <v>18137421.700000003</v>
      </c>
      <c r="AD454" s="182">
        <f t="shared" si="0"/>
        <v>17436683.41</v>
      </c>
      <c r="AE454" s="182">
        <f>SUMIF($A$5:$A$449,$B454,AE$5:AE$449)</f>
        <v>72036872.040000007</v>
      </c>
      <c r="AF454" s="182">
        <f t="shared" si="0"/>
        <v>30565766.870000001</v>
      </c>
      <c r="AG454" s="182">
        <f t="shared" si="0"/>
        <v>28060025.140000001</v>
      </c>
      <c r="AH454" s="182">
        <f t="shared" si="0"/>
        <v>43563605.11999999</v>
      </c>
      <c r="AI454" s="182">
        <f t="shared" si="0"/>
        <v>38224161.780000001</v>
      </c>
      <c r="AJ454" s="182">
        <f t="shared" si="0"/>
        <v>33516095.760000005</v>
      </c>
      <c r="AK454" s="182">
        <f t="shared" si="0"/>
        <v>21635137.750000004</v>
      </c>
      <c r="AL454" s="182">
        <f t="shared" si="0"/>
        <v>414234609.95999986</v>
      </c>
      <c r="AM454" s="182">
        <f t="shared" si="0"/>
        <v>41357622.469999999</v>
      </c>
      <c r="AN454" s="182">
        <f t="shared" si="0"/>
        <v>19642329.630000003</v>
      </c>
      <c r="AO454" s="182">
        <f t="shared" si="0"/>
        <v>33784081.18</v>
      </c>
      <c r="AP454" s="182">
        <f t="shared" si="0"/>
        <v>37166843.399999999</v>
      </c>
      <c r="AQ454" s="182">
        <f t="shared" si="0"/>
        <v>39473549.279999994</v>
      </c>
      <c r="AR454" s="182">
        <f t="shared" si="0"/>
        <v>9698440.2399999984</v>
      </c>
      <c r="AS454" s="182">
        <f t="shared" si="0"/>
        <v>106131228.99000002</v>
      </c>
      <c r="AT454" s="182">
        <f t="shared" si="0"/>
        <v>34811866.280000001</v>
      </c>
      <c r="AU454" s="182">
        <f t="shared" si="0"/>
        <v>54712739.090000004</v>
      </c>
      <c r="AV454" s="182">
        <f t="shared" si="0"/>
        <v>44764535.210000001</v>
      </c>
      <c r="AW454" s="182">
        <f t="shared" si="0"/>
        <v>29487267.84</v>
      </c>
      <c r="AX454" s="182">
        <f t="shared" si="0"/>
        <v>17955583.029999997</v>
      </c>
      <c r="AY454" s="182">
        <f t="shared" si="0"/>
        <v>24111448.289999999</v>
      </c>
      <c r="AZ454" s="182">
        <f t="shared" si="0"/>
        <v>31762046.479999997</v>
      </c>
      <c r="BA454" s="182">
        <f t="shared" si="0"/>
        <v>27464683.809999995</v>
      </c>
      <c r="BB454" s="182">
        <f t="shared" si="0"/>
        <v>116106794.42</v>
      </c>
      <c r="BC454" s="182">
        <f t="shared" si="0"/>
        <v>28185640.770000003</v>
      </c>
      <c r="BD454" s="182">
        <f t="shared" si="0"/>
        <v>137501785.51999998</v>
      </c>
      <c r="BE454" s="182">
        <f t="shared" si="0"/>
        <v>55492243.050000004</v>
      </c>
      <c r="BF454" s="182">
        <f t="shared" si="0"/>
        <v>19274746.039999999</v>
      </c>
      <c r="BG454" s="182">
        <f t="shared" si="0"/>
        <v>22084982.669999998</v>
      </c>
      <c r="BH454" s="182">
        <f t="shared" si="0"/>
        <v>92536980.750000015</v>
      </c>
      <c r="BI454" s="182">
        <f t="shared" si="0"/>
        <v>26871281.600000001</v>
      </c>
      <c r="BJ454" s="182">
        <f t="shared" si="0"/>
        <v>13621474.66</v>
      </c>
      <c r="BK454" s="182">
        <f t="shared" si="0"/>
        <v>37863722.429999992</v>
      </c>
      <c r="BL454" s="182">
        <f t="shared" si="0"/>
        <v>30853091.859999999</v>
      </c>
      <c r="BM454" s="182">
        <f t="shared" si="0"/>
        <v>109331592.47999999</v>
      </c>
      <c r="BN454" s="182">
        <f t="shared" si="0"/>
        <v>57885319.289999992</v>
      </c>
      <c r="BO454" s="182">
        <f t="shared" si="0"/>
        <v>40151660.82</v>
      </c>
      <c r="BP454" s="182">
        <f t="shared" si="0"/>
        <v>75045566.970000014</v>
      </c>
      <c r="BQ454" s="182">
        <f t="shared" ref="BQ454:CM459" si="1">SUMIF($A$5:$A$449,$B454,BQ$5:BQ$449)</f>
        <v>49362998.160000011</v>
      </c>
      <c r="BR454" s="182">
        <f t="shared" si="1"/>
        <v>34283142.830000006</v>
      </c>
      <c r="BS454" s="182">
        <f t="shared" si="1"/>
        <v>695738495.55999982</v>
      </c>
      <c r="BT454" s="182">
        <f t="shared" si="1"/>
        <v>39895146.600000001</v>
      </c>
      <c r="BU454" s="182">
        <f t="shared" si="1"/>
        <v>39779358.230000012</v>
      </c>
      <c r="BV454" s="182">
        <f t="shared" si="1"/>
        <v>123140213.28000003</v>
      </c>
      <c r="BW454" s="182">
        <f t="shared" si="1"/>
        <v>7873652.7000000002</v>
      </c>
      <c r="BX454" s="182">
        <f t="shared" si="1"/>
        <v>33794004.090000004</v>
      </c>
      <c r="BY454" s="182">
        <f t="shared" si="1"/>
        <v>102438555.38999999</v>
      </c>
      <c r="BZ454" s="182">
        <f t="shared" si="1"/>
        <v>25561709.300000001</v>
      </c>
      <c r="CA454" s="182">
        <f t="shared" si="1"/>
        <v>30139926.259999998</v>
      </c>
      <c r="CB454" s="182">
        <f t="shared" si="1"/>
        <v>28337100.889999997</v>
      </c>
      <c r="CC454" s="182">
        <f t="shared" si="1"/>
        <v>50497910.010000005</v>
      </c>
      <c r="CD454" s="182">
        <f t="shared" si="1"/>
        <v>87414347.530000001</v>
      </c>
      <c r="CE454" s="182">
        <f t="shared" si="1"/>
        <v>31499191.220000014</v>
      </c>
      <c r="CF454" s="182">
        <f t="shared" si="1"/>
        <v>78025907.780000001</v>
      </c>
      <c r="CG454" s="182">
        <f t="shared" si="1"/>
        <v>24043085.109999999</v>
      </c>
      <c r="CH454" s="182">
        <f t="shared" si="1"/>
        <v>18287808.460000005</v>
      </c>
      <c r="CI454" s="182">
        <f t="shared" si="1"/>
        <v>23640194.279999997</v>
      </c>
      <c r="CJ454" s="182">
        <f t="shared" si="1"/>
        <v>17024119.689999998</v>
      </c>
      <c r="CK454" s="182">
        <f t="shared" si="1"/>
        <v>104806158.31000003</v>
      </c>
      <c r="CL454" s="182">
        <f t="shared" si="1"/>
        <v>17457843.609999999</v>
      </c>
      <c r="CM454" s="182">
        <f t="shared" si="1"/>
        <v>19014648.07</v>
      </c>
    </row>
    <row r="455" spans="1:91" s="108" customFormat="1" ht="25.95" customHeight="1">
      <c r="B455" s="108">
        <v>2</v>
      </c>
      <c r="C455" s="177" t="s">
        <v>687</v>
      </c>
      <c r="D455" s="181">
        <f>SUMIF($A$5:$A$449,$B455,D$5:D$449)</f>
        <v>49146388.240000002</v>
      </c>
      <c r="E455" s="181">
        <f>SUMIF($A$5:$A$449,$B455,E$5:E$449)</f>
        <v>6048706.3300000001</v>
      </c>
      <c r="F455" s="181">
        <f t="shared" ref="F455" si="2">SUMIF($A$5:$A$449,$B455,F$5:F$449)</f>
        <v>848652.57</v>
      </c>
      <c r="G455" s="181">
        <f t="shared" si="0"/>
        <v>1135232.93</v>
      </c>
      <c r="H455" s="181">
        <f t="shared" si="0"/>
        <v>1024218.3400000001</v>
      </c>
      <c r="I455" s="181">
        <f t="shared" si="0"/>
        <v>4197668.49</v>
      </c>
      <c r="J455" s="181">
        <f t="shared" si="0"/>
        <v>1052118.2999999998</v>
      </c>
      <c r="K455" s="181">
        <f t="shared" si="0"/>
        <v>23496278.690000001</v>
      </c>
      <c r="L455" s="181">
        <f t="shared" si="0"/>
        <v>2111558.87</v>
      </c>
      <c r="M455" s="181">
        <f t="shared" si="0"/>
        <v>4444247.51</v>
      </c>
      <c r="N455" s="181">
        <f t="shared" si="0"/>
        <v>8829435.3000000007</v>
      </c>
      <c r="O455" s="181">
        <f t="shared" si="0"/>
        <v>731477</v>
      </c>
      <c r="P455" s="181">
        <f t="shared" si="0"/>
        <v>49954959.580000006</v>
      </c>
      <c r="Q455" s="181">
        <f t="shared" si="0"/>
        <v>1290875.27</v>
      </c>
      <c r="R455" s="181">
        <f t="shared" si="0"/>
        <v>6604314.3700000001</v>
      </c>
      <c r="S455" s="181">
        <f t="shared" si="0"/>
        <v>5794824.75</v>
      </c>
      <c r="T455" s="181">
        <f t="shared" si="0"/>
        <v>3401381.83</v>
      </c>
      <c r="U455" s="181">
        <f t="shared" si="0"/>
        <v>667377.01</v>
      </c>
      <c r="V455" s="181">
        <f t="shared" si="0"/>
        <v>2246931.12</v>
      </c>
      <c r="W455" s="181">
        <f t="shared" si="0"/>
        <v>373972.43999999994</v>
      </c>
      <c r="X455" s="181">
        <f t="shared" si="0"/>
        <v>76446415.650000021</v>
      </c>
      <c r="Y455" s="181">
        <f t="shared" si="0"/>
        <v>844616.48</v>
      </c>
      <c r="Z455" s="181">
        <f t="shared" si="0"/>
        <v>2237728.67</v>
      </c>
      <c r="AA455" s="181">
        <f t="shared" si="0"/>
        <v>1064684.77</v>
      </c>
      <c r="AB455" s="181">
        <f t="shared" si="0"/>
        <v>302091</v>
      </c>
      <c r="AC455" s="181">
        <f t="shared" si="0"/>
        <v>1168790.1399999999</v>
      </c>
      <c r="AD455" s="181">
        <f t="shared" si="0"/>
        <v>499351.42</v>
      </c>
      <c r="AE455" s="181">
        <f t="shared" si="0"/>
        <v>4249766.76</v>
      </c>
      <c r="AF455" s="181">
        <f t="shared" si="0"/>
        <v>753294.45</v>
      </c>
      <c r="AG455" s="181">
        <f t="shared" si="0"/>
        <v>386931.22000000003</v>
      </c>
      <c r="AH455" s="181">
        <f t="shared" si="0"/>
        <v>1075922.31</v>
      </c>
      <c r="AI455" s="181">
        <f t="shared" si="0"/>
        <v>10308461.059999999</v>
      </c>
      <c r="AJ455" s="181">
        <f t="shared" si="0"/>
        <v>1216140.5100000002</v>
      </c>
      <c r="AK455" s="181">
        <f t="shared" si="0"/>
        <v>2860512.14</v>
      </c>
      <c r="AL455" s="181">
        <f t="shared" si="0"/>
        <v>181005823.41000003</v>
      </c>
      <c r="AM455" s="181">
        <f t="shared" si="0"/>
        <v>1535968.84</v>
      </c>
      <c r="AN455" s="181">
        <f t="shared" si="0"/>
        <v>3158437.5100000002</v>
      </c>
      <c r="AO455" s="181">
        <f t="shared" si="0"/>
        <v>28738317.170000006</v>
      </c>
      <c r="AP455" s="181">
        <f t="shared" si="0"/>
        <v>6994932.79</v>
      </c>
      <c r="AQ455" s="181">
        <f t="shared" si="0"/>
        <v>1360177.88</v>
      </c>
      <c r="AR455" s="181">
        <f t="shared" si="0"/>
        <v>432640.07999999996</v>
      </c>
      <c r="AS455" s="181">
        <f t="shared" si="0"/>
        <v>52555967.43</v>
      </c>
      <c r="AT455" s="181">
        <f t="shared" si="0"/>
        <v>4476360.62</v>
      </c>
      <c r="AU455" s="181">
        <f t="shared" si="0"/>
        <v>8823244.6500000004</v>
      </c>
      <c r="AV455" s="181">
        <f t="shared" si="0"/>
        <v>8666977.4499999993</v>
      </c>
      <c r="AW455" s="181">
        <f t="shared" si="0"/>
        <v>628481.16</v>
      </c>
      <c r="AX455" s="181">
        <f t="shared" si="0"/>
        <v>871323.8600000001</v>
      </c>
      <c r="AY455" s="181">
        <f t="shared" si="0"/>
        <v>6213884.2499999991</v>
      </c>
      <c r="AZ455" s="181">
        <f t="shared" si="0"/>
        <v>546547.57999999996</v>
      </c>
      <c r="BA455" s="181">
        <f t="shared" si="0"/>
        <v>290633.25</v>
      </c>
      <c r="BB455" s="181">
        <f t="shared" si="0"/>
        <v>36429943.189999998</v>
      </c>
      <c r="BC455" s="181">
        <f t="shared" si="0"/>
        <v>1727799.45</v>
      </c>
      <c r="BD455" s="181">
        <f t="shared" si="0"/>
        <v>90610828.320000023</v>
      </c>
      <c r="BE455" s="181">
        <f t="shared" si="0"/>
        <v>13915978.030000001</v>
      </c>
      <c r="BF455" s="181">
        <f>SUMIF($A$5:$A$449,$B455,BF$5:BF$449)</f>
        <v>860307.29999999993</v>
      </c>
      <c r="BG455" s="181">
        <f t="shared" si="0"/>
        <v>6749874.5800000001</v>
      </c>
      <c r="BH455" s="181">
        <f t="shared" si="0"/>
        <v>49097747.979999997</v>
      </c>
      <c r="BI455" s="181">
        <f t="shared" si="0"/>
        <v>786930.93</v>
      </c>
      <c r="BJ455" s="181">
        <f t="shared" si="0"/>
        <v>1070319.0599999998</v>
      </c>
      <c r="BK455" s="181">
        <f t="shared" si="0"/>
        <v>1542279.5400000005</v>
      </c>
      <c r="BL455" s="181">
        <f t="shared" si="0"/>
        <v>697318.02</v>
      </c>
      <c r="BM455" s="181">
        <f t="shared" si="0"/>
        <v>140318448.15000001</v>
      </c>
      <c r="BN455" s="181">
        <f t="shared" si="0"/>
        <v>1274552.29</v>
      </c>
      <c r="BO455" s="181">
        <f t="shared" si="0"/>
        <v>5307939.7399999993</v>
      </c>
      <c r="BP455" s="181">
        <f t="shared" si="0"/>
        <v>1899272.92</v>
      </c>
      <c r="BQ455" s="181">
        <f t="shared" si="1"/>
        <v>581761.73</v>
      </c>
      <c r="BR455" s="181">
        <f t="shared" si="1"/>
        <v>3013875.7500000005</v>
      </c>
      <c r="BS455" s="181">
        <f t="shared" si="1"/>
        <v>310289443.59000003</v>
      </c>
      <c r="BT455" s="181">
        <f t="shared" si="1"/>
        <v>8141126.1399999997</v>
      </c>
      <c r="BU455" s="181">
        <f t="shared" si="1"/>
        <v>1120386.0399999998</v>
      </c>
      <c r="BV455" s="181">
        <f t="shared" si="1"/>
        <v>37103269.230000004</v>
      </c>
      <c r="BW455" s="181">
        <f t="shared" si="1"/>
        <v>741365</v>
      </c>
      <c r="BX455" s="181">
        <f t="shared" si="1"/>
        <v>409215.70999999996</v>
      </c>
      <c r="BY455" s="181">
        <f t="shared" si="1"/>
        <v>13277367.07</v>
      </c>
      <c r="BZ455" s="181">
        <f t="shared" si="1"/>
        <v>626428.64</v>
      </c>
      <c r="CA455" s="181">
        <f t="shared" si="1"/>
        <v>525114.07999999996</v>
      </c>
      <c r="CB455" s="181">
        <f t="shared" si="1"/>
        <v>1921444.4299999997</v>
      </c>
      <c r="CC455" s="181">
        <f t="shared" si="1"/>
        <v>10834055.640000001</v>
      </c>
      <c r="CD455" s="181">
        <f t="shared" si="1"/>
        <v>8309717.1799999978</v>
      </c>
      <c r="CE455" s="181">
        <f t="shared" si="1"/>
        <v>674459.05999999994</v>
      </c>
      <c r="CF455" s="181">
        <f t="shared" si="1"/>
        <v>5200840.5500000007</v>
      </c>
      <c r="CG455" s="181">
        <f t="shared" si="1"/>
        <v>1744661.74</v>
      </c>
      <c r="CH455" s="181">
        <f t="shared" si="1"/>
        <v>631079.5</v>
      </c>
      <c r="CI455" s="181">
        <f t="shared" si="1"/>
        <v>205080.59</v>
      </c>
      <c r="CJ455" s="181">
        <f t="shared" si="1"/>
        <v>2922016.24</v>
      </c>
      <c r="CK455" s="181">
        <f t="shared" si="1"/>
        <v>17294329.84</v>
      </c>
      <c r="CL455" s="181">
        <f t="shared" si="1"/>
        <v>240639.66999999998</v>
      </c>
      <c r="CM455" s="181">
        <f t="shared" si="1"/>
        <v>1473139.12</v>
      </c>
    </row>
    <row r="456" spans="1:91" s="108" customFormat="1" ht="25.95" customHeight="1">
      <c r="B456" s="108">
        <v>3</v>
      </c>
      <c r="C456" s="177" t="s">
        <v>688</v>
      </c>
      <c r="D456" s="181">
        <f t="shared" ref="D456:S472" si="3">SUMIF($A$5:$A$449,$B456,D$5:D$449)</f>
        <v>39664724.640000001</v>
      </c>
      <c r="E456" s="181">
        <f t="shared" si="3"/>
        <v>3427911.29</v>
      </c>
      <c r="F456" s="181">
        <f t="shared" si="3"/>
        <v>4257300.3</v>
      </c>
      <c r="G456" s="181">
        <f t="shared" si="3"/>
        <v>7208196.1299999999</v>
      </c>
      <c r="H456" s="181">
        <f t="shared" si="3"/>
        <v>7351482.2400000002</v>
      </c>
      <c r="I456" s="181">
        <f t="shared" si="3"/>
        <v>5921016.1699999999</v>
      </c>
      <c r="J456" s="181">
        <f t="shared" si="3"/>
        <v>8537611.1799999997</v>
      </c>
      <c r="K456" s="181">
        <f t="shared" si="3"/>
        <v>9123491.5899999999</v>
      </c>
      <c r="L456" s="181">
        <f t="shared" si="3"/>
        <v>3800943.9699999997</v>
      </c>
      <c r="M456" s="181">
        <f t="shared" si="3"/>
        <v>6119069.4000000004</v>
      </c>
      <c r="N456" s="181">
        <f t="shared" si="3"/>
        <v>9404926.0800000001</v>
      </c>
      <c r="O456" s="181">
        <f t="shared" si="3"/>
        <v>2938944.31</v>
      </c>
      <c r="P456" s="181">
        <f t="shared" si="3"/>
        <v>28548512.259999998</v>
      </c>
      <c r="Q456" s="181">
        <f t="shared" si="3"/>
        <v>4741345.3599999994</v>
      </c>
      <c r="R456" s="181">
        <f t="shared" si="3"/>
        <v>4230457</v>
      </c>
      <c r="S456" s="181">
        <f t="shared" si="3"/>
        <v>13252632.800000001</v>
      </c>
      <c r="T456" s="181">
        <f t="shared" si="0"/>
        <v>4464757.4700000007</v>
      </c>
      <c r="U456" s="181">
        <f t="shared" si="0"/>
        <v>6646279.3599999994</v>
      </c>
      <c r="V456" s="181">
        <f t="shared" si="0"/>
        <v>3212074.5</v>
      </c>
      <c r="W456" s="181">
        <f t="shared" si="0"/>
        <v>4970772.8499999996</v>
      </c>
      <c r="X456" s="181">
        <f t="shared" si="0"/>
        <v>33263966.059999999</v>
      </c>
      <c r="Y456" s="181">
        <f t="shared" si="0"/>
        <v>2566374.31</v>
      </c>
      <c r="Z456" s="181">
        <f t="shared" si="0"/>
        <v>5205423.7</v>
      </c>
      <c r="AA456" s="181">
        <f t="shared" si="0"/>
        <v>9403795.75</v>
      </c>
      <c r="AB456" s="181">
        <f t="shared" si="0"/>
        <v>1299669.07</v>
      </c>
      <c r="AC456" s="181">
        <f t="shared" si="0"/>
        <v>2970447.1100000003</v>
      </c>
      <c r="AD456" s="181">
        <f t="shared" si="0"/>
        <v>4219682.66</v>
      </c>
      <c r="AE456" s="181">
        <f t="shared" si="0"/>
        <v>13784025.850000001</v>
      </c>
      <c r="AF456" s="181">
        <f t="shared" si="0"/>
        <v>1976493.5</v>
      </c>
      <c r="AG456" s="181">
        <f t="shared" si="0"/>
        <v>6135826.9199999999</v>
      </c>
      <c r="AH456" s="181">
        <f t="shared" si="0"/>
        <v>8243989.5</v>
      </c>
      <c r="AI456" s="181">
        <f t="shared" si="0"/>
        <v>9402376.5300000012</v>
      </c>
      <c r="AJ456" s="181">
        <f t="shared" si="0"/>
        <v>1775446.04</v>
      </c>
      <c r="AK456" s="181">
        <f t="shared" si="0"/>
        <v>3622961.23</v>
      </c>
      <c r="AL456" s="181">
        <f t="shared" si="0"/>
        <v>88251137.689999998</v>
      </c>
      <c r="AM456" s="181">
        <f t="shared" si="0"/>
        <v>3391677.44</v>
      </c>
      <c r="AN456" s="181">
        <f t="shared" si="0"/>
        <v>2779103.24</v>
      </c>
      <c r="AO456" s="181">
        <f t="shared" si="0"/>
        <v>7003163.9299999997</v>
      </c>
      <c r="AP456" s="181">
        <f t="shared" si="0"/>
        <v>3873642.73</v>
      </c>
      <c r="AQ456" s="181">
        <f t="shared" si="0"/>
        <v>4615205.33</v>
      </c>
      <c r="AR456" s="181">
        <f t="shared" si="0"/>
        <v>5398362.7999999998</v>
      </c>
      <c r="AS456" s="181">
        <f t="shared" si="0"/>
        <v>16263533.84</v>
      </c>
      <c r="AT456" s="181">
        <f t="shared" si="0"/>
        <v>2118312.96</v>
      </c>
      <c r="AU456" s="181">
        <f t="shared" si="0"/>
        <v>10443568.539999999</v>
      </c>
      <c r="AV456" s="181">
        <f t="shared" si="0"/>
        <v>5752181.8399999999</v>
      </c>
      <c r="AW456" s="181">
        <f t="shared" si="0"/>
        <v>2515015.25</v>
      </c>
      <c r="AX456" s="181">
        <f t="shared" si="0"/>
        <v>2113407.2800000003</v>
      </c>
      <c r="AY456" s="181">
        <f t="shared" si="0"/>
        <v>3816965.13</v>
      </c>
      <c r="AZ456" s="181">
        <f t="shared" si="0"/>
        <v>4025764.72</v>
      </c>
      <c r="BA456" s="181">
        <f t="shared" si="0"/>
        <v>2772464.7199999997</v>
      </c>
      <c r="BB456" s="181">
        <f t="shared" si="0"/>
        <v>14343449.09</v>
      </c>
      <c r="BC456" s="181">
        <f t="shared" si="0"/>
        <v>1847200.47</v>
      </c>
      <c r="BD456" s="181">
        <f t="shared" si="0"/>
        <v>29552374.859999999</v>
      </c>
      <c r="BE456" s="181">
        <f t="shared" si="0"/>
        <v>8672154.6400000006</v>
      </c>
      <c r="BF456" s="181">
        <f t="shared" si="0"/>
        <v>2273628.1100000003</v>
      </c>
      <c r="BG456" s="181">
        <f t="shared" si="0"/>
        <v>7652379.8599999994</v>
      </c>
      <c r="BH456" s="181">
        <f t="shared" si="0"/>
        <v>10914521.199999999</v>
      </c>
      <c r="BI456" s="181">
        <f t="shared" si="0"/>
        <v>2812628.5999999996</v>
      </c>
      <c r="BJ456" s="181">
        <f t="shared" si="0"/>
        <v>1530969.7</v>
      </c>
      <c r="BK456" s="181">
        <f t="shared" si="0"/>
        <v>3133495.4</v>
      </c>
      <c r="BL456" s="181">
        <f t="shared" si="0"/>
        <v>2339513.14</v>
      </c>
      <c r="BM456" s="181">
        <f t="shared" si="0"/>
        <v>8836158.8300000001</v>
      </c>
      <c r="BN456" s="181">
        <f t="shared" si="0"/>
        <v>5157943.33</v>
      </c>
      <c r="BO456" s="181">
        <f t="shared" si="0"/>
        <v>4339660.79</v>
      </c>
      <c r="BP456" s="181">
        <f t="shared" si="0"/>
        <v>5090730.37</v>
      </c>
      <c r="BQ456" s="181">
        <f t="shared" si="1"/>
        <v>10200907.51</v>
      </c>
      <c r="BR456" s="181">
        <f t="shared" si="1"/>
        <v>1756191.95</v>
      </c>
      <c r="BS456" s="181">
        <f t="shared" si="1"/>
        <v>38612203.630000003</v>
      </c>
      <c r="BT456" s="181">
        <f t="shared" si="1"/>
        <v>7762792.9499999993</v>
      </c>
      <c r="BU456" s="181">
        <f t="shared" si="1"/>
        <v>7879625.5700000003</v>
      </c>
      <c r="BV456" s="181">
        <f t="shared" si="1"/>
        <v>9447804.2599999998</v>
      </c>
      <c r="BW456" s="181">
        <f t="shared" si="1"/>
        <v>736905.45</v>
      </c>
      <c r="BX456" s="181">
        <f t="shared" si="1"/>
        <v>7324965.9299999997</v>
      </c>
      <c r="BY456" s="181">
        <f t="shared" si="1"/>
        <v>10934378.4</v>
      </c>
      <c r="BZ456" s="181">
        <f t="shared" si="1"/>
        <v>2866143.87</v>
      </c>
      <c r="CA456" s="181">
        <f t="shared" si="1"/>
        <v>3799139.21</v>
      </c>
      <c r="CB456" s="181">
        <f t="shared" si="1"/>
        <v>3139198.1799999997</v>
      </c>
      <c r="CC456" s="181">
        <f t="shared" si="1"/>
        <v>7303490.9100000001</v>
      </c>
      <c r="CD456" s="181">
        <f t="shared" si="1"/>
        <v>9583164.9000000004</v>
      </c>
      <c r="CE456" s="181">
        <f t="shared" si="1"/>
        <v>12895453.960000001</v>
      </c>
      <c r="CF456" s="181">
        <f t="shared" si="1"/>
        <v>9180690.5299999993</v>
      </c>
      <c r="CG456" s="181">
        <f t="shared" si="1"/>
        <v>2904023.8</v>
      </c>
      <c r="CH456" s="181">
        <f t="shared" si="1"/>
        <v>3370548.3400000003</v>
      </c>
      <c r="CI456" s="181">
        <f t="shared" si="1"/>
        <v>6244331.5899999999</v>
      </c>
      <c r="CJ456" s="181">
        <f t="shared" si="1"/>
        <v>1726540.8599999999</v>
      </c>
      <c r="CK456" s="181">
        <f t="shared" si="1"/>
        <v>19411193.02</v>
      </c>
      <c r="CL456" s="181">
        <f t="shared" si="1"/>
        <v>4218529.91</v>
      </c>
      <c r="CM456" s="181">
        <f t="shared" si="1"/>
        <v>2417163.46</v>
      </c>
    </row>
    <row r="457" spans="1:91" s="108" customFormat="1" ht="25.95" customHeight="1">
      <c r="B457" s="108">
        <v>4</v>
      </c>
      <c r="C457" s="177" t="s">
        <v>689</v>
      </c>
      <c r="D457" s="181">
        <f t="shared" si="3"/>
        <v>1000950</v>
      </c>
      <c r="E457" s="181">
        <f t="shared" si="3"/>
        <v>77400</v>
      </c>
      <c r="F457" s="181">
        <f t="shared" ref="F457:BQ460" si="4">SUMIF($A$5:$A$449,$B457,F$5:F$449)</f>
        <v>182950</v>
      </c>
      <c r="G457" s="181">
        <f t="shared" si="4"/>
        <v>93050</v>
      </c>
      <c r="H457" s="181">
        <f t="shared" si="4"/>
        <v>15200</v>
      </c>
      <c r="I457" s="181">
        <f t="shared" si="4"/>
        <v>142600</v>
      </c>
      <c r="J457" s="181">
        <f t="shared" si="4"/>
        <v>85050</v>
      </c>
      <c r="K457" s="181">
        <f t="shared" si="4"/>
        <v>27550</v>
      </c>
      <c r="L457" s="181">
        <f t="shared" si="4"/>
        <v>129250</v>
      </c>
      <c r="M457" s="181">
        <f t="shared" si="4"/>
        <v>108350</v>
      </c>
      <c r="N457" s="181">
        <f t="shared" si="4"/>
        <v>443700</v>
      </c>
      <c r="O457" s="181">
        <f t="shared" si="4"/>
        <v>54350</v>
      </c>
      <c r="P457" s="181">
        <f t="shared" si="4"/>
        <v>384000</v>
      </c>
      <c r="Q457" s="181">
        <f t="shared" si="4"/>
        <v>106400</v>
      </c>
      <c r="R457" s="181">
        <f t="shared" si="4"/>
        <v>101600</v>
      </c>
      <c r="S457" s="181">
        <f t="shared" si="4"/>
        <v>49350</v>
      </c>
      <c r="T457" s="181">
        <f t="shared" si="4"/>
        <v>47850</v>
      </c>
      <c r="U457" s="181">
        <f t="shared" si="4"/>
        <v>81700</v>
      </c>
      <c r="V457" s="181">
        <f t="shared" si="4"/>
        <v>110350</v>
      </c>
      <c r="W457" s="181">
        <f t="shared" si="4"/>
        <v>59100</v>
      </c>
      <c r="X457" s="181">
        <f t="shared" si="4"/>
        <v>966350</v>
      </c>
      <c r="Y457" s="181">
        <f t="shared" si="4"/>
        <v>271500</v>
      </c>
      <c r="Z457" s="181">
        <f t="shared" si="4"/>
        <v>371150</v>
      </c>
      <c r="AA457" s="181">
        <f t="shared" si="4"/>
        <v>302700</v>
      </c>
      <c r="AB457" s="181">
        <f t="shared" si="4"/>
        <v>83200</v>
      </c>
      <c r="AC457" s="181">
        <f t="shared" si="4"/>
        <v>101800</v>
      </c>
      <c r="AD457" s="181">
        <f t="shared" si="4"/>
        <v>454650</v>
      </c>
      <c r="AE457" s="181">
        <f t="shared" si="4"/>
        <v>398750</v>
      </c>
      <c r="AF457" s="181">
        <f t="shared" si="4"/>
        <v>220950</v>
      </c>
      <c r="AG457" s="181">
        <f t="shared" si="4"/>
        <v>107700</v>
      </c>
      <c r="AH457" s="181">
        <f t="shared" si="4"/>
        <v>72450</v>
      </c>
      <c r="AI457" s="181">
        <f t="shared" si="4"/>
        <v>222410</v>
      </c>
      <c r="AJ457" s="181">
        <f t="shared" si="4"/>
        <v>85600</v>
      </c>
      <c r="AK457" s="181">
        <f t="shared" si="4"/>
        <v>371650</v>
      </c>
      <c r="AL457" s="181">
        <f t="shared" si="4"/>
        <v>438050</v>
      </c>
      <c r="AM457" s="181">
        <f t="shared" si="4"/>
        <v>19600</v>
      </c>
      <c r="AN457" s="181">
        <f t="shared" si="4"/>
        <v>10900</v>
      </c>
      <c r="AO457" s="181">
        <f t="shared" si="4"/>
        <v>106850</v>
      </c>
      <c r="AP457" s="181">
        <f t="shared" si="4"/>
        <v>260900</v>
      </c>
      <c r="AQ457" s="181">
        <f t="shared" si="4"/>
        <v>245450</v>
      </c>
      <c r="AR457" s="181">
        <f t="shared" si="4"/>
        <v>81900</v>
      </c>
      <c r="AS457" s="181">
        <f t="shared" si="4"/>
        <v>781150</v>
      </c>
      <c r="AT457" s="181">
        <f t="shared" si="4"/>
        <v>162000</v>
      </c>
      <c r="AU457" s="181">
        <f t="shared" si="4"/>
        <v>203750</v>
      </c>
      <c r="AV457" s="181">
        <f t="shared" si="4"/>
        <v>286750</v>
      </c>
      <c r="AW457" s="181">
        <f t="shared" si="4"/>
        <v>232300</v>
      </c>
      <c r="AX457" s="181">
        <f t="shared" si="4"/>
        <v>38100</v>
      </c>
      <c r="AY457" s="181">
        <f t="shared" si="4"/>
        <v>36450</v>
      </c>
      <c r="AZ457" s="181">
        <f t="shared" si="4"/>
        <v>84400</v>
      </c>
      <c r="BA457" s="181">
        <f t="shared" si="4"/>
        <v>56800</v>
      </c>
      <c r="BB457" s="181">
        <f t="shared" si="4"/>
        <v>241600</v>
      </c>
      <c r="BC457" s="181">
        <f t="shared" si="4"/>
        <v>76700</v>
      </c>
      <c r="BD457" s="181">
        <f t="shared" si="4"/>
        <v>652680</v>
      </c>
      <c r="BE457" s="181">
        <f t="shared" si="4"/>
        <v>107200</v>
      </c>
      <c r="BF457" s="181">
        <f t="shared" si="4"/>
        <v>39700</v>
      </c>
      <c r="BG457" s="181">
        <f t="shared" si="4"/>
        <v>25500</v>
      </c>
      <c r="BH457" s="181">
        <f t="shared" si="4"/>
        <v>91800</v>
      </c>
      <c r="BI457" s="181">
        <f t="shared" si="4"/>
        <v>53400</v>
      </c>
      <c r="BJ457" s="181">
        <f t="shared" si="4"/>
        <v>0</v>
      </c>
      <c r="BK457" s="181">
        <f t="shared" si="4"/>
        <v>81000</v>
      </c>
      <c r="BL457" s="181">
        <f t="shared" si="4"/>
        <v>71750</v>
      </c>
      <c r="BM457" s="181">
        <f t="shared" si="4"/>
        <v>442150</v>
      </c>
      <c r="BN457" s="181">
        <f t="shared" si="4"/>
        <v>163400</v>
      </c>
      <c r="BO457" s="181">
        <f t="shared" si="4"/>
        <v>185200</v>
      </c>
      <c r="BP457" s="181">
        <f t="shared" si="4"/>
        <v>177950</v>
      </c>
      <c r="BQ457" s="181">
        <f t="shared" si="4"/>
        <v>74850</v>
      </c>
      <c r="BR457" s="181">
        <f t="shared" si="1"/>
        <v>12400</v>
      </c>
      <c r="BS457" s="181">
        <f t="shared" si="1"/>
        <v>1743400</v>
      </c>
      <c r="BT457" s="181">
        <f t="shared" si="1"/>
        <v>169250</v>
      </c>
      <c r="BU457" s="181">
        <f t="shared" si="1"/>
        <v>34250</v>
      </c>
      <c r="BV457" s="181">
        <f t="shared" si="1"/>
        <v>171700</v>
      </c>
      <c r="BW457" s="181">
        <f t="shared" si="1"/>
        <v>0</v>
      </c>
      <c r="BX457" s="181">
        <f t="shared" si="1"/>
        <v>55350</v>
      </c>
      <c r="BY457" s="181">
        <f t="shared" si="1"/>
        <v>146550</v>
      </c>
      <c r="BZ457" s="181">
        <f t="shared" si="1"/>
        <v>148100</v>
      </c>
      <c r="CA457" s="181">
        <f t="shared" si="1"/>
        <v>69900</v>
      </c>
      <c r="CB457" s="181">
        <f t="shared" si="1"/>
        <v>22150</v>
      </c>
      <c r="CC457" s="181">
        <f t="shared" si="1"/>
        <v>29900</v>
      </c>
      <c r="CD457" s="181">
        <f t="shared" si="1"/>
        <v>263550</v>
      </c>
      <c r="CE457" s="181">
        <f t="shared" si="1"/>
        <v>69350</v>
      </c>
      <c r="CF457" s="181">
        <f t="shared" si="1"/>
        <v>149150</v>
      </c>
      <c r="CG457" s="181">
        <f t="shared" si="1"/>
        <v>118050</v>
      </c>
      <c r="CH457" s="181">
        <f t="shared" si="1"/>
        <v>26450</v>
      </c>
      <c r="CI457" s="181">
        <f t="shared" si="1"/>
        <v>38200</v>
      </c>
      <c r="CJ457" s="181">
        <f t="shared" si="1"/>
        <v>12450</v>
      </c>
      <c r="CK457" s="181">
        <f t="shared" si="1"/>
        <v>154750</v>
      </c>
      <c r="CL457" s="181">
        <f t="shared" si="1"/>
        <v>13500</v>
      </c>
      <c r="CM457" s="181">
        <f t="shared" si="1"/>
        <v>23550</v>
      </c>
    </row>
    <row r="458" spans="1:91" s="108" customFormat="1" ht="25.95" customHeight="1">
      <c r="B458" s="108">
        <v>5</v>
      </c>
      <c r="C458" s="178">
        <v>5</v>
      </c>
      <c r="D458" s="181">
        <f t="shared" si="3"/>
        <v>19096135.550000001</v>
      </c>
      <c r="E458" s="181">
        <f t="shared" si="3"/>
        <v>525271.32999999996</v>
      </c>
      <c r="F458" s="181">
        <f t="shared" si="4"/>
        <v>350703.98</v>
      </c>
      <c r="G458" s="181">
        <f t="shared" si="4"/>
        <v>371962.95999999996</v>
      </c>
      <c r="H458" s="181">
        <f t="shared" si="4"/>
        <v>249817.38</v>
      </c>
      <c r="I458" s="181">
        <f t="shared" si="4"/>
        <v>1434803.99</v>
      </c>
      <c r="J458" s="181">
        <f t="shared" si="4"/>
        <v>437929.91000000003</v>
      </c>
      <c r="K458" s="181">
        <f t="shared" si="4"/>
        <v>1964558.17</v>
      </c>
      <c r="L458" s="181">
        <f t="shared" si="4"/>
        <v>351755.67999999993</v>
      </c>
      <c r="M458" s="181">
        <f t="shared" si="4"/>
        <v>644687.67000000004</v>
      </c>
      <c r="N458" s="181">
        <f t="shared" si="4"/>
        <v>1945267.9499999993</v>
      </c>
      <c r="O458" s="181">
        <f t="shared" si="4"/>
        <v>276871.79999999993</v>
      </c>
      <c r="P458" s="181">
        <f t="shared" si="4"/>
        <v>9316818.9399999995</v>
      </c>
      <c r="Q458" s="181">
        <f t="shared" si="4"/>
        <v>688977.88999999978</v>
      </c>
      <c r="R458" s="181">
        <f t="shared" si="4"/>
        <v>1712409.1300000001</v>
      </c>
      <c r="S458" s="181">
        <f t="shared" si="4"/>
        <v>1562985.87</v>
      </c>
      <c r="T458" s="181">
        <f t="shared" si="4"/>
        <v>1003582.03</v>
      </c>
      <c r="U458" s="181">
        <f t="shared" si="4"/>
        <v>881528.47000000009</v>
      </c>
      <c r="V458" s="181">
        <f t="shared" si="4"/>
        <v>651519.16999999993</v>
      </c>
      <c r="W458" s="181">
        <f t="shared" si="4"/>
        <v>280196.32</v>
      </c>
      <c r="X458" s="181">
        <f t="shared" si="4"/>
        <v>39658711.900000013</v>
      </c>
      <c r="Y458" s="181">
        <f t="shared" si="4"/>
        <v>878612.62000000011</v>
      </c>
      <c r="Z458" s="181">
        <f t="shared" si="4"/>
        <v>1070986.8600000001</v>
      </c>
      <c r="AA458" s="181">
        <f t="shared" si="4"/>
        <v>654849.66000000015</v>
      </c>
      <c r="AB458" s="181">
        <f t="shared" si="4"/>
        <v>394462.5</v>
      </c>
      <c r="AC458" s="181">
        <f t="shared" si="4"/>
        <v>766241.89</v>
      </c>
      <c r="AD458" s="181">
        <f t="shared" si="4"/>
        <v>483339.32000000007</v>
      </c>
      <c r="AE458" s="181">
        <f t="shared" si="4"/>
        <v>3180052.6</v>
      </c>
      <c r="AF458" s="181">
        <f t="shared" si="4"/>
        <v>583249.82000000018</v>
      </c>
      <c r="AG458" s="181">
        <f t="shared" si="4"/>
        <v>640560.35</v>
      </c>
      <c r="AH458" s="181">
        <f t="shared" si="4"/>
        <v>593985.15999999992</v>
      </c>
      <c r="AI458" s="181">
        <f t="shared" si="4"/>
        <v>1566048.5000000005</v>
      </c>
      <c r="AJ458" s="181">
        <f t="shared" si="4"/>
        <v>815900.21000000008</v>
      </c>
      <c r="AK458" s="181">
        <f t="shared" si="4"/>
        <v>1034639.44</v>
      </c>
      <c r="AL458" s="181">
        <f t="shared" si="4"/>
        <v>117648676.06000002</v>
      </c>
      <c r="AM458" s="181">
        <f t="shared" si="4"/>
        <v>1082424.8999999999</v>
      </c>
      <c r="AN458" s="181">
        <f t="shared" si="4"/>
        <v>556971.83999999985</v>
      </c>
      <c r="AO458" s="181">
        <f t="shared" si="4"/>
        <v>1996105.0399999998</v>
      </c>
      <c r="AP458" s="181">
        <f t="shared" si="4"/>
        <v>3437202.23</v>
      </c>
      <c r="AQ458" s="181">
        <f t="shared" si="4"/>
        <v>508167.77999999997</v>
      </c>
      <c r="AR458" s="181">
        <f t="shared" si="4"/>
        <v>362415.19000000006</v>
      </c>
      <c r="AS458" s="181">
        <f t="shared" si="4"/>
        <v>9280970.8999999985</v>
      </c>
      <c r="AT458" s="181">
        <f t="shared" si="4"/>
        <v>692685.28999999992</v>
      </c>
      <c r="AU458" s="181">
        <f t="shared" si="4"/>
        <v>1893202.8300000003</v>
      </c>
      <c r="AV458" s="181">
        <f t="shared" si="4"/>
        <v>1649081.48</v>
      </c>
      <c r="AW458" s="181">
        <f t="shared" si="4"/>
        <v>371731.81999999995</v>
      </c>
      <c r="AX458" s="181">
        <f t="shared" si="4"/>
        <v>854345.1399999999</v>
      </c>
      <c r="AY458" s="181">
        <f t="shared" si="4"/>
        <v>1268316.8</v>
      </c>
      <c r="AZ458" s="181">
        <f t="shared" si="4"/>
        <v>231826.87</v>
      </c>
      <c r="BA458" s="181">
        <f t="shared" si="4"/>
        <v>626918.32000000007</v>
      </c>
      <c r="BB458" s="181">
        <f t="shared" si="4"/>
        <v>9062723.4800000004</v>
      </c>
      <c r="BC458" s="181">
        <f t="shared" si="4"/>
        <v>456084.45999999996</v>
      </c>
      <c r="BD458" s="181">
        <f t="shared" si="4"/>
        <v>41052581.920000009</v>
      </c>
      <c r="BE458" s="181">
        <f t="shared" si="4"/>
        <v>1520708.2299999993</v>
      </c>
      <c r="BF458" s="181">
        <f t="shared" si="4"/>
        <v>507530.58999999997</v>
      </c>
      <c r="BG458" s="181">
        <f t="shared" si="4"/>
        <v>670661.75000000012</v>
      </c>
      <c r="BH458" s="181">
        <f t="shared" si="4"/>
        <v>7339119.9199999999</v>
      </c>
      <c r="BI458" s="181">
        <f t="shared" si="4"/>
        <v>378614.74999999994</v>
      </c>
      <c r="BJ458" s="181">
        <f t="shared" si="4"/>
        <v>147616.09999999998</v>
      </c>
      <c r="BK458" s="181">
        <f t="shared" si="4"/>
        <v>260880.34999999995</v>
      </c>
      <c r="BL458" s="181">
        <f t="shared" si="4"/>
        <v>340250.81</v>
      </c>
      <c r="BM458" s="181">
        <f t="shared" si="4"/>
        <v>20006153.09</v>
      </c>
      <c r="BN458" s="181">
        <f t="shared" si="4"/>
        <v>1407884.7999999998</v>
      </c>
      <c r="BO458" s="181">
        <f t="shared" si="4"/>
        <v>1011603.69</v>
      </c>
      <c r="BP458" s="181">
        <f t="shared" si="4"/>
        <v>1541148.8700000003</v>
      </c>
      <c r="BQ458" s="181">
        <f t="shared" si="4"/>
        <v>453310.80000000005</v>
      </c>
      <c r="BR458" s="181">
        <f t="shared" si="1"/>
        <v>364421.39999999997</v>
      </c>
      <c r="BS458" s="181">
        <f t="shared" si="1"/>
        <v>123079690.22000001</v>
      </c>
      <c r="BT458" s="181">
        <f t="shared" si="1"/>
        <v>1568699.7999999996</v>
      </c>
      <c r="BU458" s="181">
        <f t="shared" si="1"/>
        <v>955650.88999999978</v>
      </c>
      <c r="BV458" s="181">
        <f t="shared" si="1"/>
        <v>7818309.4899999993</v>
      </c>
      <c r="BW458" s="181">
        <f t="shared" si="1"/>
        <v>227747</v>
      </c>
      <c r="BX458" s="181">
        <f t="shared" si="1"/>
        <v>621638</v>
      </c>
      <c r="BY458" s="181">
        <f t="shared" si="1"/>
        <v>3168621.62</v>
      </c>
      <c r="BZ458" s="181">
        <f t="shared" si="1"/>
        <v>619173</v>
      </c>
      <c r="CA458" s="181">
        <f t="shared" si="1"/>
        <v>396599</v>
      </c>
      <c r="CB458" s="181">
        <f t="shared" si="1"/>
        <v>609608.6</v>
      </c>
      <c r="CC458" s="181">
        <f t="shared" si="1"/>
        <v>743551.19000000018</v>
      </c>
      <c r="CD458" s="181">
        <f t="shared" si="1"/>
        <v>5115671.9000000004</v>
      </c>
      <c r="CE458" s="181">
        <f t="shared" si="1"/>
        <v>1596275.5299999998</v>
      </c>
      <c r="CF458" s="181">
        <f t="shared" si="1"/>
        <v>5382427.5999999996</v>
      </c>
      <c r="CG458" s="181">
        <f t="shared" si="1"/>
        <v>319900</v>
      </c>
      <c r="CH458" s="181">
        <f t="shared" si="1"/>
        <v>620508.75</v>
      </c>
      <c r="CI458" s="181">
        <f t="shared" si="1"/>
        <v>501875.6</v>
      </c>
      <c r="CJ458" s="181">
        <f t="shared" si="1"/>
        <v>604220.42000000004</v>
      </c>
      <c r="CK458" s="181">
        <f t="shared" si="1"/>
        <v>3509165.5500000007</v>
      </c>
      <c r="CL458" s="181">
        <f t="shared" si="1"/>
        <v>337765.6</v>
      </c>
      <c r="CM458" s="181">
        <f t="shared" si="1"/>
        <v>669153.44999999995</v>
      </c>
    </row>
    <row r="459" spans="1:91" s="108" customFormat="1" ht="25.95" customHeight="1">
      <c r="B459" s="108">
        <v>6</v>
      </c>
      <c r="C459" s="178">
        <v>6</v>
      </c>
      <c r="D459" s="181">
        <f t="shared" si="3"/>
        <v>89614047.49000001</v>
      </c>
      <c r="E459" s="181">
        <f t="shared" si="3"/>
        <v>5026291.47</v>
      </c>
      <c r="F459" s="181">
        <f t="shared" si="4"/>
        <v>4256088.3600000003</v>
      </c>
      <c r="G459" s="181">
        <f t="shared" si="4"/>
        <v>5158661.95</v>
      </c>
      <c r="H459" s="181">
        <f t="shared" si="4"/>
        <v>1682549.1600000001</v>
      </c>
      <c r="I459" s="181">
        <f t="shared" si="4"/>
        <v>13423955.699999999</v>
      </c>
      <c r="J459" s="181">
        <f t="shared" si="4"/>
        <v>4447401.91</v>
      </c>
      <c r="K459" s="181">
        <f t="shared" si="4"/>
        <v>11420523.77</v>
      </c>
      <c r="L459" s="181">
        <f t="shared" si="4"/>
        <v>3819884.9499999997</v>
      </c>
      <c r="M459" s="181">
        <f t="shared" si="4"/>
        <v>4189666.57</v>
      </c>
      <c r="N459" s="181">
        <f t="shared" si="4"/>
        <v>31453495.75</v>
      </c>
      <c r="O459" s="181">
        <f t="shared" si="4"/>
        <v>2062798.97</v>
      </c>
      <c r="P459" s="181">
        <f t="shared" si="4"/>
        <v>48794408.960000001</v>
      </c>
      <c r="Q459" s="181">
        <f t="shared" si="4"/>
        <v>4932277.29</v>
      </c>
      <c r="R459" s="181">
        <f t="shared" si="4"/>
        <v>12346094.93</v>
      </c>
      <c r="S459" s="181">
        <f t="shared" si="4"/>
        <v>16084576.359999999</v>
      </c>
      <c r="T459" s="181">
        <f t="shared" si="4"/>
        <v>4451134.72</v>
      </c>
      <c r="U459" s="181">
        <f t="shared" si="4"/>
        <v>5338272.45</v>
      </c>
      <c r="V459" s="181">
        <f t="shared" si="4"/>
        <v>5110051.9400000004</v>
      </c>
      <c r="W459" s="181">
        <f t="shared" si="4"/>
        <v>3106300.95</v>
      </c>
      <c r="X459" s="181">
        <f t="shared" si="4"/>
        <v>101707490.92</v>
      </c>
      <c r="Y459" s="181">
        <f t="shared" si="4"/>
        <v>3657131.33</v>
      </c>
      <c r="Z459" s="181">
        <f t="shared" si="4"/>
        <v>10946256.75</v>
      </c>
      <c r="AA459" s="181">
        <f t="shared" si="4"/>
        <v>10354964.939999998</v>
      </c>
      <c r="AB459" s="181">
        <f t="shared" si="4"/>
        <v>1751565.34</v>
      </c>
      <c r="AC459" s="181">
        <f t="shared" si="4"/>
        <v>3096212.27</v>
      </c>
      <c r="AD459" s="181">
        <f t="shared" si="4"/>
        <v>3749958.66</v>
      </c>
      <c r="AE459" s="181">
        <f t="shared" si="4"/>
        <v>15931326.430000002</v>
      </c>
      <c r="AF459" s="181">
        <f t="shared" si="4"/>
        <v>2251344.0299999998</v>
      </c>
      <c r="AG459" s="181">
        <f t="shared" si="4"/>
        <v>2929967.5</v>
      </c>
      <c r="AH459" s="181">
        <f t="shared" si="4"/>
        <v>3601959.64</v>
      </c>
      <c r="AI459" s="181">
        <f t="shared" si="4"/>
        <v>11544044.600000001</v>
      </c>
      <c r="AJ459" s="181">
        <f t="shared" si="4"/>
        <v>3125851.85</v>
      </c>
      <c r="AK459" s="181">
        <f t="shared" si="4"/>
        <v>9560289.4499999993</v>
      </c>
      <c r="AL459" s="181">
        <f t="shared" si="4"/>
        <v>290657297.48000002</v>
      </c>
      <c r="AM459" s="181">
        <f t="shared" si="4"/>
        <v>6416129.8200000003</v>
      </c>
      <c r="AN459" s="181">
        <f t="shared" si="4"/>
        <v>7064186.459999999</v>
      </c>
      <c r="AO459" s="181">
        <f t="shared" si="4"/>
        <v>19408389.639999997</v>
      </c>
      <c r="AP459" s="181">
        <f t="shared" si="4"/>
        <v>14825725.299999999</v>
      </c>
      <c r="AQ459" s="181">
        <f t="shared" si="4"/>
        <v>4993421.54</v>
      </c>
      <c r="AR459" s="181">
        <f t="shared" si="4"/>
        <v>2431508.9300000002</v>
      </c>
      <c r="AS459" s="181">
        <f t="shared" si="4"/>
        <v>40713649.979999997</v>
      </c>
      <c r="AT459" s="181">
        <f t="shared" si="4"/>
        <v>5469593.0699999994</v>
      </c>
      <c r="AU459" s="181">
        <f t="shared" si="4"/>
        <v>11029990.57</v>
      </c>
      <c r="AV459" s="181">
        <f t="shared" si="4"/>
        <v>18624841.629999999</v>
      </c>
      <c r="AW459" s="181">
        <f t="shared" si="4"/>
        <v>3718748.46</v>
      </c>
      <c r="AX459" s="181">
        <f t="shared" si="4"/>
        <v>2578993.1500000004</v>
      </c>
      <c r="AY459" s="181">
        <f t="shared" si="4"/>
        <v>13977622.279999999</v>
      </c>
      <c r="AZ459" s="181">
        <f t="shared" si="4"/>
        <v>5083601.0699999994</v>
      </c>
      <c r="BA459" s="181">
        <f t="shared" si="4"/>
        <v>3611090.6599999997</v>
      </c>
      <c r="BB459" s="181">
        <f t="shared" si="4"/>
        <v>48675296.880000003</v>
      </c>
      <c r="BC459" s="181">
        <f t="shared" si="4"/>
        <v>2817004.8600000003</v>
      </c>
      <c r="BD459" s="181">
        <f t="shared" si="4"/>
        <v>145864099.46000001</v>
      </c>
      <c r="BE459" s="181">
        <f t="shared" si="4"/>
        <v>15967001.799999999</v>
      </c>
      <c r="BF459" s="181">
        <f t="shared" si="4"/>
        <v>4590788.53</v>
      </c>
      <c r="BG459" s="181">
        <f t="shared" si="4"/>
        <v>4349213.42</v>
      </c>
      <c r="BH459" s="181">
        <f t="shared" si="4"/>
        <v>53578261.670000002</v>
      </c>
      <c r="BI459" s="181">
        <f t="shared" si="4"/>
        <v>996334.24</v>
      </c>
      <c r="BJ459" s="181">
        <f t="shared" si="4"/>
        <v>2655771.7200000002</v>
      </c>
      <c r="BK459" s="181">
        <f t="shared" si="4"/>
        <v>2524603.16</v>
      </c>
      <c r="BL459" s="181">
        <f t="shared" si="4"/>
        <v>2537597.75</v>
      </c>
      <c r="BM459" s="181">
        <f t="shared" si="4"/>
        <v>59780065.700000003</v>
      </c>
      <c r="BN459" s="181">
        <f t="shared" si="4"/>
        <v>6204502.5200000005</v>
      </c>
      <c r="BO459" s="181">
        <f t="shared" si="4"/>
        <v>4169661.82</v>
      </c>
      <c r="BP459" s="181">
        <f t="shared" si="4"/>
        <v>7081859.0599999996</v>
      </c>
      <c r="BQ459" s="181">
        <f t="shared" si="4"/>
        <v>4259485.1100000003</v>
      </c>
      <c r="BR459" s="181">
        <f t="shared" si="1"/>
        <v>4458699.13</v>
      </c>
      <c r="BS459" s="181">
        <f t="shared" si="1"/>
        <v>452375887.55000001</v>
      </c>
      <c r="BT459" s="181">
        <f t="shared" si="1"/>
        <v>9605805.0199999996</v>
      </c>
      <c r="BU459" s="181">
        <f t="shared" si="1"/>
        <v>3629180.5400000005</v>
      </c>
      <c r="BV459" s="181">
        <f t="shared" si="1"/>
        <v>43158161.920000002</v>
      </c>
      <c r="BW459" s="181">
        <f t="shared" si="1"/>
        <v>8013628.1900000004</v>
      </c>
      <c r="BX459" s="181">
        <f t="shared" si="1"/>
        <v>4497546.9000000004</v>
      </c>
      <c r="BY459" s="181">
        <f t="shared" si="1"/>
        <v>17645672.43</v>
      </c>
      <c r="BZ459" s="181">
        <f t="shared" si="1"/>
        <v>2896572.06</v>
      </c>
      <c r="CA459" s="181">
        <f t="shared" si="1"/>
        <v>2475932.2600000002</v>
      </c>
      <c r="CB459" s="181">
        <f t="shared" si="1"/>
        <v>5724709.5800000001</v>
      </c>
      <c r="CC459" s="181">
        <f t="shared" si="1"/>
        <v>8664945.8100000005</v>
      </c>
      <c r="CD459" s="181">
        <f t="shared" si="1"/>
        <v>17267510.199999999</v>
      </c>
      <c r="CE459" s="181">
        <f t="shared" si="1"/>
        <v>5539301.1799999997</v>
      </c>
      <c r="CF459" s="181">
        <f t="shared" si="1"/>
        <v>13124644.739999998</v>
      </c>
      <c r="CG459" s="181">
        <f t="shared" si="1"/>
        <v>6863303.1699999999</v>
      </c>
      <c r="CH459" s="181">
        <f t="shared" si="1"/>
        <v>2542359.79</v>
      </c>
      <c r="CI459" s="181">
        <f t="shared" si="1"/>
        <v>1878909.63</v>
      </c>
      <c r="CJ459" s="181">
        <f t="shared" si="1"/>
        <v>3202724.0100000002</v>
      </c>
      <c r="CK459" s="181">
        <f t="shared" si="1"/>
        <v>18527520.079999998</v>
      </c>
      <c r="CL459" s="181">
        <f t="shared" si="1"/>
        <v>2161906.65</v>
      </c>
      <c r="CM459" s="181">
        <f t="shared" si="1"/>
        <v>2791892.19</v>
      </c>
    </row>
    <row r="460" spans="1:91" s="108" customFormat="1" ht="25.95" customHeight="1">
      <c r="B460" s="108">
        <v>7</v>
      </c>
      <c r="C460" s="178">
        <v>7</v>
      </c>
      <c r="D460" s="181">
        <f t="shared" si="3"/>
        <v>9583020.75</v>
      </c>
      <c r="E460" s="181">
        <f t="shared" si="3"/>
        <v>146696.5</v>
      </c>
      <c r="F460" s="181">
        <f t="shared" si="4"/>
        <v>140900</v>
      </c>
      <c r="G460" s="181">
        <f t="shared" si="4"/>
        <v>84271</v>
      </c>
      <c r="H460" s="181">
        <f t="shared" si="4"/>
        <v>195562.75</v>
      </c>
      <c r="I460" s="181">
        <f t="shared" si="4"/>
        <v>222345.25</v>
      </c>
      <c r="J460" s="181">
        <f t="shared" si="4"/>
        <v>387443.5</v>
      </c>
      <c r="K460" s="181">
        <f t="shared" si="4"/>
        <v>501975</v>
      </c>
      <c r="L460" s="181">
        <f t="shared" si="4"/>
        <v>189432.14</v>
      </c>
      <c r="M460" s="181">
        <f t="shared" si="4"/>
        <v>650507</v>
      </c>
      <c r="N460" s="181">
        <f t="shared" si="4"/>
        <v>1650966</v>
      </c>
      <c r="O460" s="181">
        <f t="shared" si="4"/>
        <v>140192.25</v>
      </c>
      <c r="P460" s="181">
        <f t="shared" si="4"/>
        <v>5566075.7599999998</v>
      </c>
      <c r="Q460" s="181">
        <f t="shared" si="4"/>
        <v>554342.17999999993</v>
      </c>
      <c r="R460" s="181">
        <f t="shared" si="4"/>
        <v>692026.25</v>
      </c>
      <c r="S460" s="181">
        <f t="shared" si="4"/>
        <v>677656.25</v>
      </c>
      <c r="T460" s="181">
        <f t="shared" si="4"/>
        <v>590131.5</v>
      </c>
      <c r="U460" s="181">
        <f t="shared" si="4"/>
        <v>387511.08999999997</v>
      </c>
      <c r="V460" s="181">
        <f t="shared" si="4"/>
        <v>280104</v>
      </c>
      <c r="W460" s="181">
        <f t="shared" si="4"/>
        <v>184224</v>
      </c>
      <c r="X460" s="181">
        <f t="shared" si="4"/>
        <v>12317490.189999999</v>
      </c>
      <c r="Y460" s="181">
        <f t="shared" si="4"/>
        <v>195226</v>
      </c>
      <c r="Z460" s="181">
        <f t="shared" si="4"/>
        <v>938527</v>
      </c>
      <c r="AA460" s="181">
        <f t="shared" si="4"/>
        <v>296801</v>
      </c>
      <c r="AB460" s="181">
        <f t="shared" si="4"/>
        <v>101933.5</v>
      </c>
      <c r="AC460" s="181">
        <f t="shared" si="4"/>
        <v>204625</v>
      </c>
      <c r="AD460" s="181">
        <f t="shared" si="4"/>
        <v>135757</v>
      </c>
      <c r="AE460" s="181">
        <f t="shared" si="4"/>
        <v>1264589</v>
      </c>
      <c r="AF460" s="181">
        <f t="shared" si="4"/>
        <v>141804.25</v>
      </c>
      <c r="AG460" s="181">
        <f t="shared" si="4"/>
        <v>142007</v>
      </c>
      <c r="AH460" s="181">
        <f t="shared" si="4"/>
        <v>278327.40000000002</v>
      </c>
      <c r="AI460" s="181">
        <f t="shared" si="4"/>
        <v>517264.2</v>
      </c>
      <c r="AJ460" s="181">
        <f t="shared" si="4"/>
        <v>198638</v>
      </c>
      <c r="AK460" s="181">
        <f t="shared" si="4"/>
        <v>670884</v>
      </c>
      <c r="AL460" s="181">
        <f t="shared" si="4"/>
        <v>20582868.300000001</v>
      </c>
      <c r="AM460" s="181">
        <f t="shared" si="4"/>
        <v>250450.5</v>
      </c>
      <c r="AN460" s="181">
        <f t="shared" si="4"/>
        <v>293948</v>
      </c>
      <c r="AO460" s="181">
        <f t="shared" si="4"/>
        <v>762739.72</v>
      </c>
      <c r="AP460" s="181">
        <f t="shared" si="4"/>
        <v>1207995</v>
      </c>
      <c r="AQ460" s="181">
        <f t="shared" si="4"/>
        <v>711794</v>
      </c>
      <c r="AR460" s="181">
        <f t="shared" si="4"/>
        <v>125937</v>
      </c>
      <c r="AS460" s="181">
        <f t="shared" si="4"/>
        <v>6395629.4500000002</v>
      </c>
      <c r="AT460" s="181">
        <f t="shared" si="4"/>
        <v>889248</v>
      </c>
      <c r="AU460" s="181">
        <f t="shared" si="4"/>
        <v>1223343</v>
      </c>
      <c r="AV460" s="181">
        <f t="shared" si="4"/>
        <v>524728</v>
      </c>
      <c r="AW460" s="181">
        <f t="shared" si="4"/>
        <v>229726</v>
      </c>
      <c r="AX460" s="181">
        <f t="shared" si="4"/>
        <v>306193</v>
      </c>
      <c r="AY460" s="181">
        <f t="shared" si="4"/>
        <v>239972</v>
      </c>
      <c r="AZ460" s="181">
        <f t="shared" si="4"/>
        <v>257555</v>
      </c>
      <c r="BA460" s="181">
        <f t="shared" si="4"/>
        <v>249543</v>
      </c>
      <c r="BB460" s="181">
        <f t="shared" si="4"/>
        <v>4920543.25</v>
      </c>
      <c r="BC460" s="181">
        <f t="shared" si="4"/>
        <v>183658</v>
      </c>
      <c r="BD460" s="181">
        <f t="shared" si="4"/>
        <v>8026261.2000000002</v>
      </c>
      <c r="BE460" s="181">
        <f t="shared" si="4"/>
        <v>1385105.1</v>
      </c>
      <c r="BF460" s="181">
        <f t="shared" si="4"/>
        <v>623095</v>
      </c>
      <c r="BG460" s="181">
        <f t="shared" si="4"/>
        <v>280330.5</v>
      </c>
      <c r="BH460" s="181">
        <f t="shared" si="4"/>
        <v>2427500.16</v>
      </c>
      <c r="BI460" s="181">
        <f t="shared" si="4"/>
        <v>237652.5</v>
      </c>
      <c r="BJ460" s="181">
        <f t="shared" si="4"/>
        <v>269451</v>
      </c>
      <c r="BK460" s="181">
        <f t="shared" si="4"/>
        <v>605593</v>
      </c>
      <c r="BL460" s="181">
        <f t="shared" si="4"/>
        <v>395508</v>
      </c>
      <c r="BM460" s="181">
        <f t="shared" si="4"/>
        <v>4002644.5</v>
      </c>
      <c r="BN460" s="181">
        <f t="shared" si="4"/>
        <v>195547</v>
      </c>
      <c r="BO460" s="181">
        <f t="shared" si="4"/>
        <v>88326.63</v>
      </c>
      <c r="BP460" s="181">
        <f t="shared" si="4"/>
        <v>732620.5</v>
      </c>
      <c r="BQ460" s="181">
        <f t="shared" ref="BQ460:CM463" si="5">SUMIF($A$5:$A$449,$B460,BQ$5:BQ$449)</f>
        <v>124202</v>
      </c>
      <c r="BR460" s="181">
        <f t="shared" si="5"/>
        <v>104678.5</v>
      </c>
      <c r="BS460" s="181">
        <f t="shared" si="5"/>
        <v>26073255.550000001</v>
      </c>
      <c r="BT460" s="181">
        <f t="shared" si="5"/>
        <v>555691.66</v>
      </c>
      <c r="BU460" s="181">
        <f t="shared" si="5"/>
        <v>235840</v>
      </c>
      <c r="BV460" s="181">
        <f t="shared" si="5"/>
        <v>5814036</v>
      </c>
      <c r="BW460" s="181">
        <f t="shared" si="5"/>
        <v>60022</v>
      </c>
      <c r="BX460" s="181">
        <f t="shared" si="5"/>
        <v>310277.5</v>
      </c>
      <c r="BY460" s="181">
        <f t="shared" si="5"/>
        <v>3796258.5</v>
      </c>
      <c r="BZ460" s="181">
        <f t="shared" si="5"/>
        <v>179057</v>
      </c>
      <c r="CA460" s="181">
        <f t="shared" si="5"/>
        <v>97783</v>
      </c>
      <c r="CB460" s="181">
        <f t="shared" si="5"/>
        <v>438854.5</v>
      </c>
      <c r="CC460" s="181">
        <f t="shared" si="5"/>
        <v>328178</v>
      </c>
      <c r="CD460" s="181">
        <f t="shared" si="5"/>
        <v>4315731</v>
      </c>
      <c r="CE460" s="181">
        <f t="shared" si="5"/>
        <v>407466</v>
      </c>
      <c r="CF460" s="181">
        <f t="shared" si="5"/>
        <v>1173683.5</v>
      </c>
      <c r="CG460" s="181">
        <f t="shared" si="5"/>
        <v>81327</v>
      </c>
      <c r="CH460" s="181">
        <f t="shared" si="5"/>
        <v>261424</v>
      </c>
      <c r="CI460" s="181">
        <f t="shared" si="5"/>
        <v>237346</v>
      </c>
      <c r="CJ460" s="181">
        <f t="shared" si="5"/>
        <v>191151</v>
      </c>
      <c r="CK460" s="181">
        <f t="shared" si="5"/>
        <v>2056833</v>
      </c>
      <c r="CL460" s="181">
        <f t="shared" si="5"/>
        <v>181324.68</v>
      </c>
      <c r="CM460" s="181">
        <f t="shared" si="5"/>
        <v>173084.15</v>
      </c>
    </row>
    <row r="461" spans="1:91" s="108" customFormat="1" ht="25.95" customHeight="1">
      <c r="B461" s="108">
        <v>8</v>
      </c>
      <c r="C461" s="178">
        <v>8</v>
      </c>
      <c r="D461" s="181">
        <f t="shared" si="3"/>
        <v>666819.25</v>
      </c>
      <c r="E461" s="181">
        <f t="shared" si="3"/>
        <v>0</v>
      </c>
      <c r="F461" s="181">
        <f t="shared" ref="F461:BQ464" si="6">SUMIF($A$5:$A$449,$B461,F$5:F$449)</f>
        <v>0</v>
      </c>
      <c r="G461" s="181">
        <f t="shared" si="6"/>
        <v>54235</v>
      </c>
      <c r="H461" s="181">
        <f t="shared" si="6"/>
        <v>0</v>
      </c>
      <c r="I461" s="181">
        <f t="shared" si="6"/>
        <v>59970.75</v>
      </c>
      <c r="J461" s="181">
        <f t="shared" si="6"/>
        <v>5405.25</v>
      </c>
      <c r="K461" s="181">
        <f t="shared" si="6"/>
        <v>36254</v>
      </c>
      <c r="L461" s="181">
        <f t="shared" si="6"/>
        <v>26115</v>
      </c>
      <c r="M461" s="181">
        <f t="shared" si="6"/>
        <v>0</v>
      </c>
      <c r="N461" s="181">
        <f t="shared" si="6"/>
        <v>285347</v>
      </c>
      <c r="O461" s="181">
        <f t="shared" si="6"/>
        <v>0</v>
      </c>
      <c r="P461" s="181">
        <f t="shared" si="6"/>
        <v>902717.81</v>
      </c>
      <c r="Q461" s="181">
        <f t="shared" si="6"/>
        <v>480</v>
      </c>
      <c r="R461" s="181">
        <f t="shared" si="6"/>
        <v>33868.75</v>
      </c>
      <c r="S461" s="181">
        <f t="shared" si="6"/>
        <v>191170</v>
      </c>
      <c r="T461" s="181">
        <f t="shared" si="6"/>
        <v>18442.25</v>
      </c>
      <c r="U461" s="181">
        <f t="shared" si="6"/>
        <v>23230</v>
      </c>
      <c r="V461" s="181">
        <f t="shared" si="6"/>
        <v>0</v>
      </c>
      <c r="W461" s="181">
        <f t="shared" si="6"/>
        <v>0</v>
      </c>
      <c r="X461" s="181">
        <f t="shared" si="6"/>
        <v>2541043.69</v>
      </c>
      <c r="Y461" s="181">
        <f t="shared" si="6"/>
        <v>6293</v>
      </c>
      <c r="Z461" s="181">
        <f t="shared" si="6"/>
        <v>22644</v>
      </c>
      <c r="AA461" s="181">
        <f t="shared" si="6"/>
        <v>646877.72</v>
      </c>
      <c r="AB461" s="181">
        <f t="shared" si="6"/>
        <v>8527.5</v>
      </c>
      <c r="AC461" s="181">
        <f t="shared" si="6"/>
        <v>2563</v>
      </c>
      <c r="AD461" s="181">
        <f t="shared" si="6"/>
        <v>55618</v>
      </c>
      <c r="AE461" s="181">
        <f t="shared" si="6"/>
        <v>43223</v>
      </c>
      <c r="AF461" s="181">
        <f t="shared" si="6"/>
        <v>19928.5</v>
      </c>
      <c r="AG461" s="181">
        <f t="shared" si="6"/>
        <v>67735</v>
      </c>
      <c r="AH461" s="181">
        <f t="shared" si="6"/>
        <v>2360</v>
      </c>
      <c r="AI461" s="181">
        <f t="shared" si="6"/>
        <v>24549.4</v>
      </c>
      <c r="AJ461" s="181">
        <f t="shared" si="6"/>
        <v>11682</v>
      </c>
      <c r="AK461" s="181">
        <f t="shared" si="6"/>
        <v>317864</v>
      </c>
      <c r="AL461" s="181">
        <f t="shared" si="6"/>
        <v>5076923.67</v>
      </c>
      <c r="AM461" s="181">
        <f t="shared" si="6"/>
        <v>0</v>
      </c>
      <c r="AN461" s="181">
        <f t="shared" si="6"/>
        <v>0</v>
      </c>
      <c r="AO461" s="181">
        <f t="shared" si="6"/>
        <v>52505</v>
      </c>
      <c r="AP461" s="181">
        <f t="shared" si="6"/>
        <v>163044</v>
      </c>
      <c r="AQ461" s="181">
        <f t="shared" si="6"/>
        <v>24318</v>
      </c>
      <c r="AR461" s="181">
        <f t="shared" si="6"/>
        <v>0</v>
      </c>
      <c r="AS461" s="181">
        <f t="shared" si="6"/>
        <v>458321</v>
      </c>
      <c r="AT461" s="181">
        <f t="shared" si="6"/>
        <v>8511</v>
      </c>
      <c r="AU461" s="181">
        <f t="shared" si="6"/>
        <v>75844.08</v>
      </c>
      <c r="AV461" s="181">
        <f t="shared" si="6"/>
        <v>77892.5</v>
      </c>
      <c r="AW461" s="181">
        <f t="shared" si="6"/>
        <v>0</v>
      </c>
      <c r="AX461" s="181">
        <f t="shared" si="6"/>
        <v>18826.5</v>
      </c>
      <c r="AY461" s="181">
        <f t="shared" si="6"/>
        <v>28853.75</v>
      </c>
      <c r="AZ461" s="181">
        <f t="shared" si="6"/>
        <v>0</v>
      </c>
      <c r="BA461" s="181">
        <f t="shared" si="6"/>
        <v>0</v>
      </c>
      <c r="BB461" s="181">
        <f t="shared" si="6"/>
        <v>873599.75</v>
      </c>
      <c r="BC461" s="181">
        <f t="shared" si="6"/>
        <v>30138.81</v>
      </c>
      <c r="BD461" s="181">
        <f t="shared" si="6"/>
        <v>6054401.5300000003</v>
      </c>
      <c r="BE461" s="181">
        <f t="shared" si="6"/>
        <v>285018.5</v>
      </c>
      <c r="BF461" s="181">
        <f t="shared" si="6"/>
        <v>0</v>
      </c>
      <c r="BG461" s="181">
        <f t="shared" si="6"/>
        <v>9649.25</v>
      </c>
      <c r="BH461" s="181">
        <f t="shared" si="6"/>
        <v>1914657.75</v>
      </c>
      <c r="BI461" s="181">
        <f t="shared" si="6"/>
        <v>0</v>
      </c>
      <c r="BJ461" s="181">
        <f t="shared" si="6"/>
        <v>0</v>
      </c>
      <c r="BK461" s="181">
        <f t="shared" si="6"/>
        <v>0</v>
      </c>
      <c r="BL461" s="181">
        <f t="shared" si="6"/>
        <v>22984</v>
      </c>
      <c r="BM461" s="181">
        <f t="shared" si="6"/>
        <v>588354</v>
      </c>
      <c r="BN461" s="181">
        <f t="shared" si="6"/>
        <v>12264.5</v>
      </c>
      <c r="BO461" s="181">
        <f t="shared" si="6"/>
        <v>2704</v>
      </c>
      <c r="BP461" s="181">
        <f t="shared" si="6"/>
        <v>35979</v>
      </c>
      <c r="BQ461" s="181">
        <f t="shared" si="6"/>
        <v>9430.1</v>
      </c>
      <c r="BR461" s="181">
        <f t="shared" si="5"/>
        <v>0</v>
      </c>
      <c r="BS461" s="181">
        <f t="shared" si="5"/>
        <v>10404449.800000001</v>
      </c>
      <c r="BT461" s="181">
        <f t="shared" si="5"/>
        <v>33859</v>
      </c>
      <c r="BU461" s="181">
        <f t="shared" si="5"/>
        <v>28199.79</v>
      </c>
      <c r="BV461" s="181">
        <f t="shared" si="5"/>
        <v>547781</v>
      </c>
      <c r="BW461" s="181">
        <f t="shared" si="5"/>
        <v>0</v>
      </c>
      <c r="BX461" s="181">
        <f t="shared" si="5"/>
        <v>11961.27</v>
      </c>
      <c r="BY461" s="181">
        <f t="shared" si="5"/>
        <v>43856.5</v>
      </c>
      <c r="BZ461" s="181">
        <f t="shared" si="5"/>
        <v>43777</v>
      </c>
      <c r="CA461" s="181">
        <f t="shared" si="5"/>
        <v>0</v>
      </c>
      <c r="CB461" s="181">
        <f t="shared" si="5"/>
        <v>33752.5</v>
      </c>
      <c r="CC461" s="181">
        <f t="shared" si="5"/>
        <v>52711</v>
      </c>
      <c r="CD461" s="181">
        <f t="shared" si="5"/>
        <v>163048</v>
      </c>
      <c r="CE461" s="181">
        <f t="shared" si="5"/>
        <v>12079.4</v>
      </c>
      <c r="CF461" s="181">
        <f t="shared" si="5"/>
        <v>127781.5</v>
      </c>
      <c r="CG461" s="181">
        <f t="shared" si="5"/>
        <v>6026</v>
      </c>
      <c r="CH461" s="181">
        <f t="shared" si="5"/>
        <v>0</v>
      </c>
      <c r="CI461" s="181">
        <f t="shared" si="5"/>
        <v>0</v>
      </c>
      <c r="CJ461" s="181">
        <f t="shared" si="5"/>
        <v>0</v>
      </c>
      <c r="CK461" s="181">
        <f t="shared" si="5"/>
        <v>93997.5</v>
      </c>
      <c r="CL461" s="181">
        <f t="shared" si="5"/>
        <v>0</v>
      </c>
      <c r="CM461" s="181">
        <f t="shared" si="5"/>
        <v>0</v>
      </c>
    </row>
    <row r="462" spans="1:91" s="108" customFormat="1" ht="25.95" customHeight="1">
      <c r="B462" s="108">
        <v>9</v>
      </c>
      <c r="C462" s="178">
        <v>9</v>
      </c>
      <c r="D462" s="181">
        <f t="shared" si="3"/>
        <v>13633158.390000001</v>
      </c>
      <c r="E462" s="181">
        <f t="shared" si="3"/>
        <v>809368.15000000014</v>
      </c>
      <c r="F462" s="181">
        <f t="shared" si="6"/>
        <v>570596.09</v>
      </c>
      <c r="G462" s="181">
        <f t="shared" si="6"/>
        <v>797345.95</v>
      </c>
      <c r="H462" s="181">
        <f t="shared" si="6"/>
        <v>321831.26</v>
      </c>
      <c r="I462" s="181">
        <f t="shared" si="6"/>
        <v>1582883.01</v>
      </c>
      <c r="J462" s="181">
        <f t="shared" si="6"/>
        <v>748363.5199999999</v>
      </c>
      <c r="K462" s="181">
        <f t="shared" si="6"/>
        <v>2800763.3200000003</v>
      </c>
      <c r="L462" s="181">
        <f t="shared" si="6"/>
        <v>740108.07000000007</v>
      </c>
      <c r="M462" s="181">
        <f t="shared" si="6"/>
        <v>834274.96000000008</v>
      </c>
      <c r="N462" s="181">
        <f t="shared" si="6"/>
        <v>3430642.62</v>
      </c>
      <c r="O462" s="181">
        <f t="shared" si="6"/>
        <v>355345.20999999996</v>
      </c>
      <c r="P462" s="181">
        <f t="shared" si="6"/>
        <v>12308464.85</v>
      </c>
      <c r="Q462" s="181">
        <f t="shared" si="6"/>
        <v>1255105.0700000003</v>
      </c>
      <c r="R462" s="181">
        <f t="shared" si="6"/>
        <v>1507875.2500000002</v>
      </c>
      <c r="S462" s="181">
        <f t="shared" si="6"/>
        <v>3594363.4</v>
      </c>
      <c r="T462" s="181">
        <f t="shared" si="6"/>
        <v>695981.85000000009</v>
      </c>
      <c r="U462" s="181">
        <f t="shared" si="6"/>
        <v>1083579.57</v>
      </c>
      <c r="V462" s="181">
        <f t="shared" si="6"/>
        <v>1205651.4099999999</v>
      </c>
      <c r="W462" s="181">
        <f t="shared" si="6"/>
        <v>430823.43999999994</v>
      </c>
      <c r="X462" s="181">
        <f t="shared" si="6"/>
        <v>19908970.16</v>
      </c>
      <c r="Y462" s="181">
        <f t="shared" si="6"/>
        <v>642162.15999999992</v>
      </c>
      <c r="Z462" s="181">
        <f t="shared" si="6"/>
        <v>2046928.68</v>
      </c>
      <c r="AA462" s="181">
        <f t="shared" si="6"/>
        <v>1326590.51</v>
      </c>
      <c r="AB462" s="181">
        <f t="shared" si="6"/>
        <v>355474.63</v>
      </c>
      <c r="AC462" s="181">
        <f t="shared" si="6"/>
        <v>796200.53</v>
      </c>
      <c r="AD462" s="181">
        <f t="shared" si="6"/>
        <v>581903.81000000006</v>
      </c>
      <c r="AE462" s="181">
        <f t="shared" si="6"/>
        <v>2627106.27</v>
      </c>
      <c r="AF462" s="181">
        <f t="shared" si="6"/>
        <v>524629.65</v>
      </c>
      <c r="AG462" s="181">
        <f t="shared" si="6"/>
        <v>1053619.95</v>
      </c>
      <c r="AH462" s="181">
        <f t="shared" si="6"/>
        <v>515106.27999999997</v>
      </c>
      <c r="AI462" s="181">
        <f t="shared" si="6"/>
        <v>1069487.2</v>
      </c>
      <c r="AJ462" s="181">
        <f t="shared" si="6"/>
        <v>694115.42</v>
      </c>
      <c r="AK462" s="181">
        <f t="shared" si="6"/>
        <v>1378639.1099999999</v>
      </c>
      <c r="AL462" s="181">
        <f t="shared" si="6"/>
        <v>51036477.500000007</v>
      </c>
      <c r="AM462" s="181">
        <f t="shared" si="6"/>
        <v>1490917.88</v>
      </c>
      <c r="AN462" s="181">
        <f t="shared" si="6"/>
        <v>2001236.98</v>
      </c>
      <c r="AO462" s="181">
        <f t="shared" si="6"/>
        <v>4100855.62</v>
      </c>
      <c r="AP462" s="181">
        <f t="shared" si="6"/>
        <v>3273867.39</v>
      </c>
      <c r="AQ462" s="181">
        <f t="shared" si="6"/>
        <v>887274.29</v>
      </c>
      <c r="AR462" s="181">
        <f t="shared" si="6"/>
        <v>860358.37</v>
      </c>
      <c r="AS462" s="181">
        <f t="shared" si="6"/>
        <v>7794097.3000000007</v>
      </c>
      <c r="AT462" s="181">
        <f t="shared" si="6"/>
        <v>1975214.71</v>
      </c>
      <c r="AU462" s="181">
        <f t="shared" si="6"/>
        <v>3811424.24</v>
      </c>
      <c r="AV462" s="181">
        <f t="shared" si="6"/>
        <v>3006036.0700000003</v>
      </c>
      <c r="AW462" s="181">
        <f t="shared" si="6"/>
        <v>1005090.73</v>
      </c>
      <c r="AX462" s="181">
        <f t="shared" si="6"/>
        <v>426758.53</v>
      </c>
      <c r="AY462" s="181">
        <f t="shared" si="6"/>
        <v>1723541.38</v>
      </c>
      <c r="AZ462" s="181">
        <f t="shared" si="6"/>
        <v>649415.05000000005</v>
      </c>
      <c r="BA462" s="181">
        <f t="shared" si="6"/>
        <v>728671.91999999993</v>
      </c>
      <c r="BB462" s="181">
        <f t="shared" si="6"/>
        <v>8632099.0700000003</v>
      </c>
      <c r="BC462" s="181">
        <f t="shared" si="6"/>
        <v>524284.17999999993</v>
      </c>
      <c r="BD462" s="181">
        <f t="shared" si="6"/>
        <v>22032386.870000001</v>
      </c>
      <c r="BE462" s="181">
        <f t="shared" si="6"/>
        <v>2207496.96</v>
      </c>
      <c r="BF462" s="181">
        <f t="shared" si="6"/>
        <v>665899.87999999989</v>
      </c>
      <c r="BG462" s="181">
        <f t="shared" si="6"/>
        <v>1271505.76</v>
      </c>
      <c r="BH462" s="181">
        <f t="shared" si="6"/>
        <v>10014270.58</v>
      </c>
      <c r="BI462" s="181">
        <f t="shared" si="6"/>
        <v>198841.16</v>
      </c>
      <c r="BJ462" s="181">
        <f t="shared" si="6"/>
        <v>253632.75999999998</v>
      </c>
      <c r="BK462" s="181">
        <f t="shared" si="6"/>
        <v>451585.39</v>
      </c>
      <c r="BL462" s="181">
        <f t="shared" si="6"/>
        <v>652766.28999999992</v>
      </c>
      <c r="BM462" s="181">
        <f t="shared" si="6"/>
        <v>11142217.179999998</v>
      </c>
      <c r="BN462" s="181">
        <f t="shared" si="6"/>
        <v>1304779.92</v>
      </c>
      <c r="BO462" s="181">
        <f t="shared" si="6"/>
        <v>1076797.98</v>
      </c>
      <c r="BP462" s="181">
        <f t="shared" si="6"/>
        <v>1361009.08</v>
      </c>
      <c r="BQ462" s="181">
        <f t="shared" si="6"/>
        <v>851886.19000000006</v>
      </c>
      <c r="BR462" s="181">
        <f t="shared" si="5"/>
        <v>1187169.0699999996</v>
      </c>
      <c r="BS462" s="181">
        <f t="shared" si="5"/>
        <v>61308926.330000006</v>
      </c>
      <c r="BT462" s="181">
        <f t="shared" si="5"/>
        <v>1268294.19</v>
      </c>
      <c r="BU462" s="181">
        <f t="shared" si="5"/>
        <v>812757.35</v>
      </c>
      <c r="BV462" s="181">
        <f t="shared" si="5"/>
        <v>7476915.7399999993</v>
      </c>
      <c r="BW462" s="181">
        <f t="shared" si="5"/>
        <v>1591189.24</v>
      </c>
      <c r="BX462" s="181">
        <f t="shared" si="5"/>
        <v>663406.91999999993</v>
      </c>
      <c r="BY462" s="181">
        <f t="shared" si="5"/>
        <v>2564745.36</v>
      </c>
      <c r="BZ462" s="181">
        <f t="shared" si="5"/>
        <v>651995.98</v>
      </c>
      <c r="CA462" s="181">
        <f t="shared" si="5"/>
        <v>535443.27</v>
      </c>
      <c r="CB462" s="181">
        <f t="shared" si="5"/>
        <v>1190583.8099999998</v>
      </c>
      <c r="CC462" s="181">
        <f t="shared" si="5"/>
        <v>3038800.72</v>
      </c>
      <c r="CD462" s="181">
        <f t="shared" si="5"/>
        <v>2663603.04</v>
      </c>
      <c r="CE462" s="181">
        <f t="shared" si="5"/>
        <v>988623.71</v>
      </c>
      <c r="CF462" s="181">
        <f t="shared" si="5"/>
        <v>2087916.4400000002</v>
      </c>
      <c r="CG462" s="181">
        <f t="shared" si="5"/>
        <v>984884.96</v>
      </c>
      <c r="CH462" s="181">
        <f t="shared" si="5"/>
        <v>381891.24</v>
      </c>
      <c r="CI462" s="181">
        <f t="shared" si="5"/>
        <v>314895.17</v>
      </c>
      <c r="CJ462" s="181">
        <f t="shared" si="5"/>
        <v>583158.39</v>
      </c>
      <c r="CK462" s="181">
        <f t="shared" si="5"/>
        <v>3334506.4699999993</v>
      </c>
      <c r="CL462" s="181">
        <f t="shared" si="5"/>
        <v>360911.82000000007</v>
      </c>
      <c r="CM462" s="181">
        <f t="shared" si="5"/>
        <v>779688.01</v>
      </c>
    </row>
    <row r="463" spans="1:91" s="108" customFormat="1" ht="25.95" customHeight="1">
      <c r="B463" s="108">
        <v>10</v>
      </c>
      <c r="C463" s="178">
        <v>10</v>
      </c>
      <c r="D463" s="181">
        <f t="shared" si="3"/>
        <v>412088.63</v>
      </c>
      <c r="E463" s="181">
        <f t="shared" si="3"/>
        <v>27480</v>
      </c>
      <c r="F463" s="181">
        <f t="shared" si="6"/>
        <v>266965</v>
      </c>
      <c r="G463" s="181">
        <f t="shared" si="6"/>
        <v>33583.199999999997</v>
      </c>
      <c r="H463" s="181">
        <f t="shared" si="6"/>
        <v>15859.5</v>
      </c>
      <c r="I463" s="181">
        <f t="shared" si="6"/>
        <v>66336</v>
      </c>
      <c r="J463" s="181">
        <f t="shared" si="6"/>
        <v>24480.5</v>
      </c>
      <c r="K463" s="181">
        <f t="shared" si="6"/>
        <v>119821.8</v>
      </c>
      <c r="L463" s="181">
        <f t="shared" si="6"/>
        <v>29601.120000000003</v>
      </c>
      <c r="M463" s="181">
        <f t="shared" si="6"/>
        <v>17251</v>
      </c>
      <c r="N463" s="181">
        <f t="shared" si="6"/>
        <v>223119</v>
      </c>
      <c r="O463" s="181">
        <f t="shared" si="6"/>
        <v>9279.5</v>
      </c>
      <c r="P463" s="181">
        <f t="shared" si="6"/>
        <v>134099.89000000001</v>
      </c>
      <c r="Q463" s="181">
        <f t="shared" si="6"/>
        <v>43964.619999999995</v>
      </c>
      <c r="R463" s="181">
        <f t="shared" si="6"/>
        <v>18144.5</v>
      </c>
      <c r="S463" s="181">
        <f t="shared" si="6"/>
        <v>15700</v>
      </c>
      <c r="T463" s="181">
        <f t="shared" si="6"/>
        <v>30298.5</v>
      </c>
      <c r="U463" s="181">
        <f t="shared" si="6"/>
        <v>1971</v>
      </c>
      <c r="V463" s="181">
        <f t="shared" si="6"/>
        <v>18640</v>
      </c>
      <c r="W463" s="181">
        <f t="shared" si="6"/>
        <v>-19408.5</v>
      </c>
      <c r="X463" s="181">
        <f t="shared" si="6"/>
        <v>767954.34000000008</v>
      </c>
      <c r="Y463" s="181">
        <f t="shared" si="6"/>
        <v>12340</v>
      </c>
      <c r="Z463" s="181">
        <f t="shared" si="6"/>
        <v>53638</v>
      </c>
      <c r="AA463" s="181">
        <f t="shared" si="6"/>
        <v>144815</v>
      </c>
      <c r="AB463" s="181">
        <f t="shared" si="6"/>
        <v>500</v>
      </c>
      <c r="AC463" s="181">
        <f t="shared" si="6"/>
        <v>23532</v>
      </c>
      <c r="AD463" s="181">
        <f t="shared" si="6"/>
        <v>11965</v>
      </c>
      <c r="AE463" s="181">
        <f t="shared" si="6"/>
        <v>145463.32</v>
      </c>
      <c r="AF463" s="181">
        <f t="shared" si="6"/>
        <v>7020</v>
      </c>
      <c r="AG463" s="181">
        <f t="shared" si="6"/>
        <v>3669</v>
      </c>
      <c r="AH463" s="181">
        <f t="shared" si="6"/>
        <v>27934.17</v>
      </c>
      <c r="AI463" s="181">
        <f t="shared" si="6"/>
        <v>75707.899999999994</v>
      </c>
      <c r="AJ463" s="181">
        <f t="shared" si="6"/>
        <v>35288</v>
      </c>
      <c r="AK463" s="181">
        <f t="shared" si="6"/>
        <v>4793</v>
      </c>
      <c r="AL463" s="181">
        <f t="shared" si="6"/>
        <v>50443.149999999994</v>
      </c>
      <c r="AM463" s="181">
        <f t="shared" si="6"/>
        <v>1890</v>
      </c>
      <c r="AN463" s="181">
        <f t="shared" si="6"/>
        <v>10865</v>
      </c>
      <c r="AO463" s="181">
        <f t="shared" si="6"/>
        <v>6739</v>
      </c>
      <c r="AP463" s="181">
        <f t="shared" si="6"/>
        <v>52126.270000000004</v>
      </c>
      <c r="AQ463" s="181">
        <f t="shared" si="6"/>
        <v>19454</v>
      </c>
      <c r="AR463" s="181">
        <f t="shared" si="6"/>
        <v>4918</v>
      </c>
      <c r="AS463" s="181">
        <f t="shared" si="6"/>
        <v>35957.08</v>
      </c>
      <c r="AT463" s="181">
        <f t="shared" si="6"/>
        <v>3232</v>
      </c>
      <c r="AU463" s="181">
        <f t="shared" si="6"/>
        <v>34633.379999999997</v>
      </c>
      <c r="AV463" s="181">
        <f t="shared" si="6"/>
        <v>22167.5</v>
      </c>
      <c r="AW463" s="181">
        <f t="shared" si="6"/>
        <v>8905</v>
      </c>
      <c r="AX463" s="181">
        <f t="shared" si="6"/>
        <v>2385</v>
      </c>
      <c r="AY463" s="181">
        <f t="shared" si="6"/>
        <v>4084</v>
      </c>
      <c r="AZ463" s="181">
        <f t="shared" si="6"/>
        <v>10633</v>
      </c>
      <c r="BA463" s="181">
        <f t="shared" si="6"/>
        <v>3030</v>
      </c>
      <c r="BB463" s="181">
        <f t="shared" si="6"/>
        <v>181532.75</v>
      </c>
      <c r="BC463" s="181">
        <f t="shared" si="6"/>
        <v>3500</v>
      </c>
      <c r="BD463" s="181">
        <f t="shared" si="6"/>
        <v>286119.95999999996</v>
      </c>
      <c r="BE463" s="181">
        <f t="shared" si="6"/>
        <v>41470.5</v>
      </c>
      <c r="BF463" s="181">
        <f t="shared" si="6"/>
        <v>30410.499999999996</v>
      </c>
      <c r="BG463" s="181">
        <f t="shared" si="6"/>
        <v>13002.1</v>
      </c>
      <c r="BH463" s="181">
        <f t="shared" si="6"/>
        <v>60166.5</v>
      </c>
      <c r="BI463" s="181">
        <f t="shared" si="6"/>
        <v>3354.4</v>
      </c>
      <c r="BJ463" s="181">
        <f t="shared" si="6"/>
        <v>0</v>
      </c>
      <c r="BK463" s="181">
        <f t="shared" si="6"/>
        <v>0</v>
      </c>
      <c r="BL463" s="181">
        <f t="shared" si="6"/>
        <v>25375</v>
      </c>
      <c r="BM463" s="181">
        <f t="shared" si="6"/>
        <v>93749.25</v>
      </c>
      <c r="BN463" s="181">
        <f t="shared" si="6"/>
        <v>56691.5</v>
      </c>
      <c r="BO463" s="181">
        <f t="shared" si="6"/>
        <v>910</v>
      </c>
      <c r="BP463" s="181">
        <f t="shared" si="6"/>
        <v>10443</v>
      </c>
      <c r="BQ463" s="181">
        <f t="shared" si="6"/>
        <v>22396.000000000004</v>
      </c>
      <c r="BR463" s="181">
        <f t="shared" si="5"/>
        <v>18461</v>
      </c>
      <c r="BS463" s="181">
        <f t="shared" si="5"/>
        <v>921369.57</v>
      </c>
      <c r="BT463" s="181">
        <f t="shared" si="5"/>
        <v>35955</v>
      </c>
      <c r="BU463" s="181">
        <f t="shared" si="5"/>
        <v>1440</v>
      </c>
      <c r="BV463" s="181">
        <f t="shared" si="5"/>
        <v>65750</v>
      </c>
      <c r="BW463" s="181">
        <f t="shared" si="5"/>
        <v>983</v>
      </c>
      <c r="BX463" s="181">
        <f t="shared" si="5"/>
        <v>12068</v>
      </c>
      <c r="BY463" s="181">
        <f t="shared" si="5"/>
        <v>7026</v>
      </c>
      <c r="BZ463" s="181">
        <f t="shared" si="5"/>
        <v>896</v>
      </c>
      <c r="CA463" s="181">
        <f t="shared" si="5"/>
        <v>0</v>
      </c>
      <c r="CB463" s="181">
        <f t="shared" si="5"/>
        <v>6670</v>
      </c>
      <c r="CC463" s="181">
        <f t="shared" si="5"/>
        <v>8800</v>
      </c>
      <c r="CD463" s="181">
        <f t="shared" si="5"/>
        <v>54547</v>
      </c>
      <c r="CE463" s="181">
        <f t="shared" si="5"/>
        <v>13898</v>
      </c>
      <c r="CF463" s="181">
        <f t="shared" si="5"/>
        <v>57052.44</v>
      </c>
      <c r="CG463" s="181">
        <f t="shared" si="5"/>
        <v>7440</v>
      </c>
      <c r="CH463" s="181">
        <f t="shared" si="5"/>
        <v>5303</v>
      </c>
      <c r="CI463" s="181">
        <f t="shared" si="5"/>
        <v>8400</v>
      </c>
      <c r="CJ463" s="181">
        <f t="shared" si="5"/>
        <v>0</v>
      </c>
      <c r="CK463" s="181">
        <f t="shared" si="5"/>
        <v>13996.979999999996</v>
      </c>
      <c r="CL463" s="181">
        <f t="shared" si="5"/>
        <v>0</v>
      </c>
      <c r="CM463" s="181">
        <f t="shared" si="5"/>
        <v>4414</v>
      </c>
    </row>
    <row r="464" spans="1:91" s="108" customFormat="1" ht="25.95" customHeight="1">
      <c r="B464" s="108">
        <v>11</v>
      </c>
      <c r="C464" s="178">
        <v>11</v>
      </c>
      <c r="D464" s="181">
        <f t="shared" si="3"/>
        <v>42328929.5</v>
      </c>
      <c r="E464" s="181">
        <f t="shared" si="3"/>
        <v>800333.4</v>
      </c>
      <c r="F464" s="181">
        <f t="shared" si="6"/>
        <v>1247021.5</v>
      </c>
      <c r="G464" s="181">
        <f t="shared" si="6"/>
        <v>3765772</v>
      </c>
      <c r="H464" s="181">
        <f t="shared" si="6"/>
        <v>548313.5</v>
      </c>
      <c r="I464" s="181">
        <f t="shared" si="6"/>
        <v>1187238.6499999999</v>
      </c>
      <c r="J464" s="181">
        <f t="shared" si="6"/>
        <v>1449397</v>
      </c>
      <c r="K464" s="181">
        <f t="shared" si="6"/>
        <v>2877452</v>
      </c>
      <c r="L464" s="181">
        <f t="shared" si="6"/>
        <v>1431719</v>
      </c>
      <c r="M464" s="181">
        <f t="shared" si="6"/>
        <v>1294624</v>
      </c>
      <c r="N464" s="181">
        <f t="shared" si="6"/>
        <v>14306051</v>
      </c>
      <c r="O464" s="181">
        <f t="shared" si="6"/>
        <v>306466</v>
      </c>
      <c r="P464" s="181">
        <f t="shared" si="6"/>
        <v>22878210.449999999</v>
      </c>
      <c r="Q464" s="181">
        <f t="shared" si="6"/>
        <v>2251466.04</v>
      </c>
      <c r="R464" s="181">
        <f t="shared" si="6"/>
        <v>1496280</v>
      </c>
      <c r="S464" s="181">
        <f t="shared" si="6"/>
        <v>5039291.0999999996</v>
      </c>
      <c r="T464" s="181">
        <f t="shared" si="6"/>
        <v>1874914.59</v>
      </c>
      <c r="U464" s="181">
        <f t="shared" si="6"/>
        <v>3792159.6100000003</v>
      </c>
      <c r="V464" s="181">
        <f t="shared" si="6"/>
        <v>1419312</v>
      </c>
      <c r="W464" s="181">
        <f t="shared" si="6"/>
        <v>1344532.5</v>
      </c>
      <c r="X464" s="181">
        <f t="shared" si="6"/>
        <v>61526067.349999994</v>
      </c>
      <c r="Y464" s="181">
        <f t="shared" si="6"/>
        <v>1332493.5</v>
      </c>
      <c r="Z464" s="181">
        <f t="shared" si="6"/>
        <v>5972269</v>
      </c>
      <c r="AA464" s="181">
        <f t="shared" si="6"/>
        <v>3144816</v>
      </c>
      <c r="AB464" s="181">
        <f t="shared" si="6"/>
        <v>609386</v>
      </c>
      <c r="AC464" s="181">
        <f t="shared" si="6"/>
        <v>1332157</v>
      </c>
      <c r="AD464" s="181">
        <f t="shared" si="6"/>
        <v>4809409</v>
      </c>
      <c r="AE464" s="181">
        <f t="shared" si="6"/>
        <v>6555054</v>
      </c>
      <c r="AF464" s="181">
        <f t="shared" si="6"/>
        <v>795045.75</v>
      </c>
      <c r="AG464" s="181">
        <f t="shared" si="6"/>
        <v>1333866.3799999999</v>
      </c>
      <c r="AH464" s="181">
        <f t="shared" si="6"/>
        <v>1003559</v>
      </c>
      <c r="AI464" s="181">
        <f t="shared" si="6"/>
        <v>5818183.0700000003</v>
      </c>
      <c r="AJ464" s="181">
        <f t="shared" si="6"/>
        <v>1212763.08</v>
      </c>
      <c r="AK464" s="181">
        <f t="shared" si="6"/>
        <v>1921337.5</v>
      </c>
      <c r="AL464" s="181">
        <f t="shared" si="6"/>
        <v>76497949.840000004</v>
      </c>
      <c r="AM464" s="181">
        <f t="shared" si="6"/>
        <v>666001</v>
      </c>
      <c r="AN464" s="181">
        <f t="shared" si="6"/>
        <v>945726.25</v>
      </c>
      <c r="AO464" s="181">
        <f t="shared" si="6"/>
        <v>2100746.6399999997</v>
      </c>
      <c r="AP464" s="181">
        <f t="shared" si="6"/>
        <v>5119253</v>
      </c>
      <c r="AQ464" s="181">
        <f t="shared" si="6"/>
        <v>1818886.5</v>
      </c>
      <c r="AR464" s="181">
        <f t="shared" si="6"/>
        <v>346524.5</v>
      </c>
      <c r="AS464" s="181">
        <f t="shared" si="6"/>
        <v>19705511.84</v>
      </c>
      <c r="AT464" s="181">
        <f t="shared" si="6"/>
        <v>2425511.88</v>
      </c>
      <c r="AU464" s="181">
        <f t="shared" si="6"/>
        <v>2511193.4299999997</v>
      </c>
      <c r="AV464" s="181">
        <f t="shared" si="6"/>
        <v>2473413.12</v>
      </c>
      <c r="AW464" s="181">
        <f t="shared" si="6"/>
        <v>1556926.4</v>
      </c>
      <c r="AX464" s="181">
        <f t="shared" si="6"/>
        <v>733547.5</v>
      </c>
      <c r="AY464" s="181">
        <f t="shared" si="6"/>
        <v>1349220</v>
      </c>
      <c r="AZ464" s="181">
        <f t="shared" si="6"/>
        <v>848801.75</v>
      </c>
      <c r="BA464" s="181">
        <f t="shared" si="6"/>
        <v>637313</v>
      </c>
      <c r="BB464" s="181">
        <f t="shared" si="6"/>
        <v>26849396.5</v>
      </c>
      <c r="BC464" s="181">
        <f t="shared" si="6"/>
        <v>908308</v>
      </c>
      <c r="BD464" s="181">
        <f t="shared" si="6"/>
        <v>93093043.210000008</v>
      </c>
      <c r="BE464" s="181">
        <f t="shared" si="6"/>
        <v>8452790.3000000007</v>
      </c>
      <c r="BF464" s="181">
        <f t="shared" si="6"/>
        <v>1659576</v>
      </c>
      <c r="BG464" s="181">
        <f t="shared" si="6"/>
        <v>1205453.75</v>
      </c>
      <c r="BH464" s="181">
        <f t="shared" si="6"/>
        <v>47053153.289999999</v>
      </c>
      <c r="BI464" s="181">
        <f t="shared" si="6"/>
        <v>623087.5</v>
      </c>
      <c r="BJ464" s="181">
        <f t="shared" si="6"/>
        <v>525147</v>
      </c>
      <c r="BK464" s="181">
        <f t="shared" si="6"/>
        <v>1373711</v>
      </c>
      <c r="BL464" s="181">
        <f t="shared" si="6"/>
        <v>1357344.5</v>
      </c>
      <c r="BM464" s="181">
        <f t="shared" si="6"/>
        <v>24443291.890000001</v>
      </c>
      <c r="BN464" s="181">
        <f t="shared" si="6"/>
        <v>2900688.7</v>
      </c>
      <c r="BO464" s="181">
        <f t="shared" si="6"/>
        <v>1105474.19</v>
      </c>
      <c r="BP464" s="181">
        <f t="shared" si="6"/>
        <v>3431917</v>
      </c>
      <c r="BQ464" s="181">
        <f t="shared" ref="BQ464:CM467" si="7">SUMIF($A$5:$A$449,$B464,BQ$5:BQ$449)</f>
        <v>1153681.69</v>
      </c>
      <c r="BR464" s="181">
        <f t="shared" si="7"/>
        <v>1638957.51</v>
      </c>
      <c r="BS464" s="181">
        <f t="shared" si="7"/>
        <v>192336651.13999999</v>
      </c>
      <c r="BT464" s="181">
        <f t="shared" si="7"/>
        <v>1387407.5</v>
      </c>
      <c r="BU464" s="181">
        <f t="shared" si="7"/>
        <v>1463327.57</v>
      </c>
      <c r="BV464" s="181">
        <f t="shared" si="7"/>
        <v>17239352.560000002</v>
      </c>
      <c r="BW464" s="181">
        <f t="shared" si="7"/>
        <v>396823</v>
      </c>
      <c r="BX464" s="181">
        <f t="shared" si="7"/>
        <v>1059192.5</v>
      </c>
      <c r="BY464" s="181">
        <f t="shared" si="7"/>
        <v>10401466.25</v>
      </c>
      <c r="BZ464" s="181">
        <f t="shared" si="7"/>
        <v>669418</v>
      </c>
      <c r="CA464" s="181">
        <f t="shared" si="7"/>
        <v>754463.92</v>
      </c>
      <c r="CB464" s="181">
        <f t="shared" si="7"/>
        <v>819616</v>
      </c>
      <c r="CC464" s="181">
        <f t="shared" si="7"/>
        <v>1592197.85</v>
      </c>
      <c r="CD464" s="181">
        <f t="shared" si="7"/>
        <v>7045066.75</v>
      </c>
      <c r="CE464" s="181">
        <f t="shared" si="7"/>
        <v>2137561.4699999997</v>
      </c>
      <c r="CF464" s="181">
        <f t="shared" si="7"/>
        <v>5047164.5</v>
      </c>
      <c r="CG464" s="181">
        <f t="shared" si="7"/>
        <v>724163.5</v>
      </c>
      <c r="CH464" s="181">
        <f t="shared" si="7"/>
        <v>881170</v>
      </c>
      <c r="CI464" s="181">
        <f t="shared" si="7"/>
        <v>584706.25</v>
      </c>
      <c r="CJ464" s="181">
        <f t="shared" si="7"/>
        <v>696052</v>
      </c>
      <c r="CK464" s="181">
        <f t="shared" si="7"/>
        <v>9125795</v>
      </c>
      <c r="CL464" s="181">
        <f t="shared" si="7"/>
        <v>522838.1</v>
      </c>
      <c r="CM464" s="181">
        <f t="shared" si="7"/>
        <v>630803.85</v>
      </c>
    </row>
    <row r="465" spans="2:92" s="108" customFormat="1" ht="25.95" customHeight="1">
      <c r="B465" s="108">
        <v>12</v>
      </c>
      <c r="C465" s="178">
        <v>12</v>
      </c>
      <c r="D465" s="181">
        <f t="shared" si="3"/>
        <v>1290892</v>
      </c>
      <c r="E465" s="181">
        <f t="shared" si="3"/>
        <v>12193.25</v>
      </c>
      <c r="F465" s="181">
        <f t="shared" ref="F465:BQ468" si="8">SUMIF($A$5:$A$449,$B465,F$5:F$449)</f>
        <v>100741.41</v>
      </c>
      <c r="G465" s="181">
        <f t="shared" si="8"/>
        <v>556831.32999999996</v>
      </c>
      <c r="H465" s="181">
        <f t="shared" si="8"/>
        <v>8017.5</v>
      </c>
      <c r="I465" s="181">
        <f t="shared" si="8"/>
        <v>0</v>
      </c>
      <c r="J465" s="181">
        <f t="shared" si="8"/>
        <v>0</v>
      </c>
      <c r="K465" s="181">
        <f t="shared" si="8"/>
        <v>54027.01</v>
      </c>
      <c r="L465" s="181">
        <f t="shared" si="8"/>
        <v>2828</v>
      </c>
      <c r="M465" s="181">
        <f t="shared" si="8"/>
        <v>7309.25</v>
      </c>
      <c r="N465" s="181">
        <f t="shared" si="8"/>
        <v>783999.83</v>
      </c>
      <c r="O465" s="181">
        <f t="shared" si="8"/>
        <v>0</v>
      </c>
      <c r="P465" s="181">
        <f t="shared" si="8"/>
        <v>93998.430000000008</v>
      </c>
      <c r="Q465" s="181">
        <f t="shared" si="8"/>
        <v>0</v>
      </c>
      <c r="R465" s="181">
        <f t="shared" si="8"/>
        <v>300</v>
      </c>
      <c r="S465" s="181">
        <f t="shared" si="8"/>
        <v>5437</v>
      </c>
      <c r="T465" s="181">
        <f t="shared" si="8"/>
        <v>25226.11</v>
      </c>
      <c r="U465" s="181">
        <f t="shared" si="8"/>
        <v>130155.20999999999</v>
      </c>
      <c r="V465" s="181">
        <f t="shared" si="8"/>
        <v>0</v>
      </c>
      <c r="W465" s="181">
        <f t="shared" si="8"/>
        <v>48614.080000000016</v>
      </c>
      <c r="X465" s="181">
        <f t="shared" si="8"/>
        <v>2610272.3099999996</v>
      </c>
      <c r="Y465" s="181">
        <f t="shared" si="8"/>
        <v>169730.98</v>
      </c>
      <c r="Z465" s="181">
        <f t="shared" si="8"/>
        <v>761526.74999999988</v>
      </c>
      <c r="AA465" s="181">
        <f t="shared" si="8"/>
        <v>301479.49</v>
      </c>
      <c r="AB465" s="181">
        <f t="shared" si="8"/>
        <v>116818.63999999998</v>
      </c>
      <c r="AC465" s="181">
        <f t="shared" si="8"/>
        <v>119527.88</v>
      </c>
      <c r="AD465" s="181">
        <f t="shared" si="8"/>
        <v>822790.46</v>
      </c>
      <c r="AE465" s="181">
        <f t="shared" si="8"/>
        <v>75148.399999999994</v>
      </c>
      <c r="AF465" s="181">
        <f t="shared" si="8"/>
        <v>0</v>
      </c>
      <c r="AG465" s="181">
        <f t="shared" si="8"/>
        <v>0</v>
      </c>
      <c r="AH465" s="181">
        <f t="shared" si="8"/>
        <v>5005.6499999999996</v>
      </c>
      <c r="AI465" s="181">
        <f t="shared" si="8"/>
        <v>151359.40999999997</v>
      </c>
      <c r="AJ465" s="181">
        <f t="shared" si="8"/>
        <v>-10655</v>
      </c>
      <c r="AK465" s="181">
        <f t="shared" si="8"/>
        <v>23265.64</v>
      </c>
      <c r="AL465" s="181">
        <f t="shared" si="8"/>
        <v>1009551.5499999999</v>
      </c>
      <c r="AM465" s="181">
        <f t="shared" si="8"/>
        <v>1483</v>
      </c>
      <c r="AN465" s="181">
        <f t="shared" si="8"/>
        <v>642.04999999999995</v>
      </c>
      <c r="AO465" s="181">
        <f t="shared" si="8"/>
        <v>48397.22</v>
      </c>
      <c r="AP465" s="181">
        <f t="shared" si="8"/>
        <v>32779.22</v>
      </c>
      <c r="AQ465" s="181">
        <f t="shared" si="8"/>
        <v>7700.9800000000014</v>
      </c>
      <c r="AR465" s="181">
        <f t="shared" si="8"/>
        <v>0</v>
      </c>
      <c r="AS465" s="181">
        <f t="shared" si="8"/>
        <v>34294</v>
      </c>
      <c r="AT465" s="181">
        <f t="shared" si="8"/>
        <v>0</v>
      </c>
      <c r="AU465" s="181">
        <f t="shared" si="8"/>
        <v>-450.77</v>
      </c>
      <c r="AV465" s="181">
        <f t="shared" si="8"/>
        <v>9625.75</v>
      </c>
      <c r="AW465" s="181">
        <f t="shared" si="8"/>
        <v>1900.58</v>
      </c>
      <c r="AX465" s="181">
        <f t="shared" si="8"/>
        <v>642.04999999999995</v>
      </c>
      <c r="AY465" s="181">
        <f t="shared" si="8"/>
        <v>642.04999999999995</v>
      </c>
      <c r="AZ465" s="181">
        <f t="shared" si="8"/>
        <v>3316</v>
      </c>
      <c r="BA465" s="181">
        <f t="shared" si="8"/>
        <v>3850.3</v>
      </c>
      <c r="BB465" s="181">
        <f t="shared" si="8"/>
        <v>11185.43</v>
      </c>
      <c r="BC465" s="181">
        <f t="shared" si="8"/>
        <v>8915.89</v>
      </c>
      <c r="BD465" s="181">
        <f t="shared" si="8"/>
        <v>1455231.98</v>
      </c>
      <c r="BE465" s="181">
        <f t="shared" si="8"/>
        <v>285904.23</v>
      </c>
      <c r="BF465" s="181">
        <f t="shared" si="8"/>
        <v>180307.18999999997</v>
      </c>
      <c r="BG465" s="181">
        <f t="shared" si="8"/>
        <v>194151.59</v>
      </c>
      <c r="BH465" s="181">
        <f t="shared" si="8"/>
        <v>1834029.5100000002</v>
      </c>
      <c r="BI465" s="181">
        <f t="shared" si="8"/>
        <v>3507.59</v>
      </c>
      <c r="BJ465" s="181">
        <f t="shared" si="8"/>
        <v>6541.5</v>
      </c>
      <c r="BK465" s="181">
        <f t="shared" si="8"/>
        <v>0</v>
      </c>
      <c r="BL465" s="181">
        <f t="shared" si="8"/>
        <v>1932.5</v>
      </c>
      <c r="BM465" s="181">
        <f t="shared" si="8"/>
        <v>27997</v>
      </c>
      <c r="BN465" s="181">
        <f t="shared" si="8"/>
        <v>1245</v>
      </c>
      <c r="BO465" s="181">
        <f t="shared" si="8"/>
        <v>3969.75</v>
      </c>
      <c r="BP465" s="181">
        <f t="shared" si="8"/>
        <v>3813</v>
      </c>
      <c r="BQ465" s="181">
        <f t="shared" si="8"/>
        <v>10229.549999999999</v>
      </c>
      <c r="BR465" s="181">
        <f t="shared" si="7"/>
        <v>8493.17</v>
      </c>
      <c r="BS465" s="181">
        <f t="shared" si="7"/>
        <v>1656352.8899999997</v>
      </c>
      <c r="BT465" s="181">
        <f t="shared" si="7"/>
        <v>0</v>
      </c>
      <c r="BU465" s="181">
        <f t="shared" si="7"/>
        <v>8342.75</v>
      </c>
      <c r="BV465" s="181">
        <f t="shared" si="7"/>
        <v>226492.39</v>
      </c>
      <c r="BW465" s="181">
        <f t="shared" si="7"/>
        <v>12193.25</v>
      </c>
      <c r="BX465" s="181">
        <f t="shared" si="7"/>
        <v>0</v>
      </c>
      <c r="BY465" s="181">
        <f t="shared" si="7"/>
        <v>1597.25</v>
      </c>
      <c r="BZ465" s="181">
        <f t="shared" si="7"/>
        <v>385.05</v>
      </c>
      <c r="CA465" s="181">
        <f t="shared" si="7"/>
        <v>4542.25</v>
      </c>
      <c r="CB465" s="181">
        <f t="shared" si="7"/>
        <v>0</v>
      </c>
      <c r="CC465" s="181">
        <f t="shared" si="7"/>
        <v>11551.5</v>
      </c>
      <c r="CD465" s="181">
        <f t="shared" si="7"/>
        <v>-2780.4100000000035</v>
      </c>
      <c r="CE465" s="181">
        <f t="shared" si="7"/>
        <v>10519</v>
      </c>
      <c r="CF465" s="181">
        <f t="shared" si="7"/>
        <v>0</v>
      </c>
      <c r="CG465" s="181">
        <f t="shared" si="7"/>
        <v>433.5</v>
      </c>
      <c r="CH465" s="181">
        <f t="shared" si="7"/>
        <v>0</v>
      </c>
      <c r="CI465" s="181">
        <f t="shared" si="7"/>
        <v>35413.47</v>
      </c>
      <c r="CJ465" s="181">
        <f t="shared" si="7"/>
        <v>641.75</v>
      </c>
      <c r="CK465" s="181">
        <f t="shared" si="7"/>
        <v>24227.5</v>
      </c>
      <c r="CL465" s="181">
        <f t="shared" si="7"/>
        <v>0</v>
      </c>
      <c r="CM465" s="181">
        <f t="shared" si="7"/>
        <v>641.75</v>
      </c>
    </row>
    <row r="466" spans="2:92" s="108" customFormat="1" ht="25.95" customHeight="1">
      <c r="B466" s="108">
        <v>13</v>
      </c>
      <c r="C466" s="178">
        <v>13</v>
      </c>
      <c r="D466" s="181">
        <f t="shared" si="3"/>
        <v>13304534.68</v>
      </c>
      <c r="E466" s="181">
        <f t="shared" si="3"/>
        <v>2150745.5299999998</v>
      </c>
      <c r="F466" s="181">
        <f t="shared" si="8"/>
        <v>1109100.6299999999</v>
      </c>
      <c r="G466" s="181">
        <f t="shared" si="8"/>
        <v>1082877.45</v>
      </c>
      <c r="H466" s="181">
        <f t="shared" si="8"/>
        <v>1217159.5</v>
      </c>
      <c r="I466" s="181">
        <f t="shared" si="8"/>
        <v>3446188.62</v>
      </c>
      <c r="J466" s="181">
        <f t="shared" si="8"/>
        <v>5486315.3499999996</v>
      </c>
      <c r="K466" s="181">
        <f t="shared" si="8"/>
        <v>6141229.5099999998</v>
      </c>
      <c r="L466" s="181">
        <f t="shared" si="8"/>
        <v>2873960.82</v>
      </c>
      <c r="M466" s="181">
        <f t="shared" si="8"/>
        <v>3562835.27</v>
      </c>
      <c r="N466" s="181">
        <f t="shared" si="8"/>
        <v>6822491.3099999996</v>
      </c>
      <c r="O466" s="181">
        <f t="shared" si="8"/>
        <v>1246905.58</v>
      </c>
      <c r="P466" s="181">
        <f t="shared" si="8"/>
        <v>9118772.9700000007</v>
      </c>
      <c r="Q466" s="181">
        <f t="shared" si="8"/>
        <v>2445256.5699999998</v>
      </c>
      <c r="R466" s="181">
        <f t="shared" si="8"/>
        <v>4934637.51</v>
      </c>
      <c r="S466" s="181">
        <f t="shared" si="8"/>
        <v>4844366.22</v>
      </c>
      <c r="T466" s="181">
        <f t="shared" si="8"/>
        <v>1919621.83</v>
      </c>
      <c r="U466" s="181">
        <f t="shared" si="8"/>
        <v>3211422.24</v>
      </c>
      <c r="V466" s="181">
        <f t="shared" si="8"/>
        <v>2862480.23</v>
      </c>
      <c r="W466" s="181">
        <f t="shared" si="8"/>
        <v>2213778.3199999998</v>
      </c>
      <c r="X466" s="181">
        <f t="shared" si="8"/>
        <v>11292783.619999999</v>
      </c>
      <c r="Y466" s="181">
        <f t="shared" si="8"/>
        <v>3212578.33</v>
      </c>
      <c r="Z466" s="181">
        <f t="shared" si="8"/>
        <v>5108885.13</v>
      </c>
      <c r="AA466" s="181">
        <f t="shared" si="8"/>
        <v>4400879.42</v>
      </c>
      <c r="AB466" s="181">
        <f t="shared" si="8"/>
        <v>2111681.9500000002</v>
      </c>
      <c r="AC466" s="181">
        <f t="shared" si="8"/>
        <v>2606345.36</v>
      </c>
      <c r="AD466" s="181">
        <f t="shared" si="8"/>
        <v>2627497.1</v>
      </c>
      <c r="AE466" s="181">
        <f t="shared" si="8"/>
        <v>6414431.5099999998</v>
      </c>
      <c r="AF466" s="181">
        <f t="shared" si="8"/>
        <v>2740393.46</v>
      </c>
      <c r="AG466" s="181">
        <f t="shared" si="8"/>
        <v>2906486.18</v>
      </c>
      <c r="AH466" s="181">
        <f t="shared" si="8"/>
        <v>5372690.6799999997</v>
      </c>
      <c r="AI466" s="181">
        <f t="shared" si="8"/>
        <v>4474205.34</v>
      </c>
      <c r="AJ466" s="181">
        <f t="shared" si="8"/>
        <v>2267120.2799999998</v>
      </c>
      <c r="AK466" s="181">
        <f t="shared" si="8"/>
        <v>3296155.31</v>
      </c>
      <c r="AL466" s="181">
        <f t="shared" si="8"/>
        <v>0</v>
      </c>
      <c r="AM466" s="181">
        <f t="shared" si="8"/>
        <v>8182338.0099999998</v>
      </c>
      <c r="AN466" s="181">
        <f t="shared" si="8"/>
        <v>3320948.89</v>
      </c>
      <c r="AO466" s="181">
        <f t="shared" si="8"/>
        <v>4304418.72</v>
      </c>
      <c r="AP466" s="181">
        <f t="shared" si="8"/>
        <v>5835941.1900000004</v>
      </c>
      <c r="AQ466" s="181">
        <f t="shared" si="8"/>
        <v>2906678.74</v>
      </c>
      <c r="AR466" s="181">
        <f t="shared" si="8"/>
        <v>3437694.04</v>
      </c>
      <c r="AS466" s="181">
        <f t="shared" si="8"/>
        <v>9332336.9499999993</v>
      </c>
      <c r="AT466" s="181">
        <f t="shared" si="8"/>
        <v>0</v>
      </c>
      <c r="AU466" s="181">
        <f t="shared" si="8"/>
        <v>5499597.3399999999</v>
      </c>
      <c r="AV466" s="181">
        <f t="shared" si="8"/>
        <v>3508018.24</v>
      </c>
      <c r="AW466" s="181">
        <f t="shared" si="8"/>
        <v>2831199.4</v>
      </c>
      <c r="AX466" s="181">
        <f t="shared" si="8"/>
        <v>3791818.66</v>
      </c>
      <c r="AY466" s="181">
        <f t="shared" si="8"/>
        <v>2802491.62</v>
      </c>
      <c r="AZ466" s="181">
        <f t="shared" si="8"/>
        <v>3786512.06</v>
      </c>
      <c r="BA466" s="181">
        <f t="shared" si="8"/>
        <v>800000</v>
      </c>
      <c r="BB466" s="181">
        <f t="shared" si="8"/>
        <v>5273850.05</v>
      </c>
      <c r="BC466" s="181">
        <f t="shared" si="8"/>
        <v>4524503.21</v>
      </c>
      <c r="BD466" s="181">
        <f t="shared" si="8"/>
        <v>14797952.51</v>
      </c>
      <c r="BE466" s="181">
        <f t="shared" si="8"/>
        <v>4844485.8499999996</v>
      </c>
      <c r="BF466" s="181">
        <f t="shared" si="8"/>
        <v>1278540.77</v>
      </c>
      <c r="BG466" s="181">
        <f t="shared" si="8"/>
        <v>5661446.4299999997</v>
      </c>
      <c r="BH466" s="181">
        <f t="shared" si="8"/>
        <v>10566780.949999999</v>
      </c>
      <c r="BI466" s="181">
        <f t="shared" si="8"/>
        <v>1321791.1299999999</v>
      </c>
      <c r="BJ466" s="181">
        <f t="shared" si="8"/>
        <v>1286191.54</v>
      </c>
      <c r="BK466" s="181">
        <f t="shared" si="8"/>
        <v>4899329.46</v>
      </c>
      <c r="BL466" s="181">
        <f t="shared" si="8"/>
        <v>4500923.88</v>
      </c>
      <c r="BM466" s="181">
        <f t="shared" si="8"/>
        <v>11702069.210000001</v>
      </c>
      <c r="BN466" s="181">
        <f t="shared" si="8"/>
        <v>4508345.6500000004</v>
      </c>
      <c r="BO466" s="181">
        <f t="shared" si="8"/>
        <v>3304817.06</v>
      </c>
      <c r="BP466" s="181">
        <f t="shared" si="8"/>
        <v>6430000</v>
      </c>
      <c r="BQ466" s="181">
        <f t="shared" si="8"/>
        <v>3168984.53</v>
      </c>
      <c r="BR466" s="181">
        <f t="shared" si="7"/>
        <v>1482627.63</v>
      </c>
      <c r="BS466" s="181">
        <f t="shared" si="7"/>
        <v>47585582.049999997</v>
      </c>
      <c r="BT466" s="181">
        <f t="shared" si="7"/>
        <v>3114415.3</v>
      </c>
      <c r="BU466" s="181">
        <f t="shared" si="7"/>
        <v>0</v>
      </c>
      <c r="BV466" s="181">
        <f t="shared" si="7"/>
        <v>0</v>
      </c>
      <c r="BW466" s="181">
        <f t="shared" si="7"/>
        <v>74457.08</v>
      </c>
      <c r="BX466" s="181">
        <f t="shared" si="7"/>
        <v>3530877</v>
      </c>
      <c r="BY466" s="181">
        <f t="shared" si="7"/>
        <v>9821166.8699999992</v>
      </c>
      <c r="BZ466" s="181">
        <f t="shared" si="7"/>
        <v>940770</v>
      </c>
      <c r="CA466" s="181">
        <f t="shared" si="7"/>
        <v>2063639.59</v>
      </c>
      <c r="CB466" s="181">
        <f t="shared" si="7"/>
        <v>1956500</v>
      </c>
      <c r="CC466" s="181">
        <f t="shared" si="7"/>
        <v>0</v>
      </c>
      <c r="CD466" s="181">
        <f t="shared" si="7"/>
        <v>5196466</v>
      </c>
      <c r="CE466" s="181">
        <f t="shared" si="7"/>
        <v>1944714.61</v>
      </c>
      <c r="CF466" s="181">
        <f t="shared" si="7"/>
        <v>7683785.7999999998</v>
      </c>
      <c r="CG466" s="181">
        <f t="shared" si="7"/>
        <v>1824851.61</v>
      </c>
      <c r="CH466" s="181">
        <f t="shared" si="7"/>
        <v>0</v>
      </c>
      <c r="CI466" s="181">
        <f t="shared" si="7"/>
        <v>1444000</v>
      </c>
      <c r="CJ466" s="181">
        <f t="shared" si="7"/>
        <v>1423532.61</v>
      </c>
      <c r="CK466" s="181">
        <f t="shared" si="7"/>
        <v>5875645.1699999999</v>
      </c>
      <c r="CL466" s="181">
        <f t="shared" si="7"/>
        <v>1194246.22</v>
      </c>
      <c r="CM466" s="181">
        <f t="shared" si="7"/>
        <v>1590057.06</v>
      </c>
    </row>
    <row r="467" spans="2:92" s="108" customFormat="1" ht="25.95" customHeight="1">
      <c r="B467" s="108">
        <v>14</v>
      </c>
      <c r="C467" s="178">
        <v>14</v>
      </c>
      <c r="D467" s="181">
        <f t="shared" si="3"/>
        <v>102183.06</v>
      </c>
      <c r="E467" s="181">
        <f t="shared" si="3"/>
        <v>4476488.8099999996</v>
      </c>
      <c r="F467" s="181">
        <f t="shared" si="8"/>
        <v>1130480.8999999999</v>
      </c>
      <c r="G467" s="181">
        <f t="shared" si="8"/>
        <v>2143740.62</v>
      </c>
      <c r="H467" s="181">
        <f t="shared" si="8"/>
        <v>1415705.04</v>
      </c>
      <c r="I467" s="181">
        <f t="shared" si="8"/>
        <v>1323480.69</v>
      </c>
      <c r="J467" s="181">
        <f t="shared" si="8"/>
        <v>3817271.04</v>
      </c>
      <c r="K467" s="181">
        <f t="shared" si="8"/>
        <v>5107686.37</v>
      </c>
      <c r="L467" s="181">
        <f t="shared" si="8"/>
        <v>4443592.1500000004</v>
      </c>
      <c r="M467" s="181">
        <f t="shared" si="8"/>
        <v>3514520.9</v>
      </c>
      <c r="N467" s="181">
        <f t="shared" si="8"/>
        <v>3711342.25</v>
      </c>
      <c r="O467" s="181">
        <f t="shared" si="8"/>
        <v>851471.51</v>
      </c>
      <c r="P467" s="181">
        <f t="shared" si="8"/>
        <v>28754487.780000001</v>
      </c>
      <c r="Q467" s="181">
        <f t="shared" si="8"/>
        <v>4182713.89</v>
      </c>
      <c r="R467" s="181">
        <f t="shared" si="8"/>
        <v>11591774.800000001</v>
      </c>
      <c r="S467" s="181">
        <f t="shared" si="8"/>
        <v>7089604.9900000002</v>
      </c>
      <c r="T467" s="181">
        <f t="shared" si="8"/>
        <v>4830499.22</v>
      </c>
      <c r="U467" s="181">
        <f t="shared" si="8"/>
        <v>4873608.84</v>
      </c>
      <c r="V467" s="181">
        <f t="shared" si="8"/>
        <v>4916659.7699999996</v>
      </c>
      <c r="W467" s="181">
        <f t="shared" si="8"/>
        <v>1587085.96</v>
      </c>
      <c r="X467" s="181">
        <f t="shared" si="8"/>
        <v>24555000</v>
      </c>
      <c r="Y467" s="181">
        <f t="shared" si="8"/>
        <v>8698279.3000000007</v>
      </c>
      <c r="Z467" s="181">
        <f t="shared" si="8"/>
        <v>1954525.53</v>
      </c>
      <c r="AA467" s="181">
        <f t="shared" si="8"/>
        <v>9648225.7699999996</v>
      </c>
      <c r="AB467" s="181">
        <f t="shared" si="8"/>
        <v>5108707.5999999996</v>
      </c>
      <c r="AC467" s="181">
        <f t="shared" si="8"/>
        <v>2303033.84</v>
      </c>
      <c r="AD467" s="181">
        <f t="shared" si="8"/>
        <v>1400435.74</v>
      </c>
      <c r="AE467" s="181">
        <f t="shared" si="8"/>
        <v>6284339.7400000002</v>
      </c>
      <c r="AF467" s="181">
        <f t="shared" si="8"/>
        <v>3266055.56</v>
      </c>
      <c r="AG467" s="181">
        <f t="shared" si="8"/>
        <v>5317685.51</v>
      </c>
      <c r="AH467" s="181">
        <f t="shared" si="8"/>
        <v>7902452.2400000002</v>
      </c>
      <c r="AI467" s="181">
        <f t="shared" si="8"/>
        <v>3151678.52</v>
      </c>
      <c r="AJ467" s="181">
        <f t="shared" si="8"/>
        <v>3898962.82</v>
      </c>
      <c r="AK467" s="181">
        <f t="shared" si="8"/>
        <v>8805594.9199999999</v>
      </c>
      <c r="AL467" s="181">
        <f t="shared" si="8"/>
        <v>2139200</v>
      </c>
      <c r="AM467" s="181">
        <f t="shared" si="8"/>
        <v>9628798.6199999992</v>
      </c>
      <c r="AN467" s="181">
        <f t="shared" si="8"/>
        <v>5657941.6500000004</v>
      </c>
      <c r="AO467" s="181">
        <f t="shared" si="8"/>
        <v>549010.38</v>
      </c>
      <c r="AP467" s="181">
        <f t="shared" si="8"/>
        <v>11768303.449999999</v>
      </c>
      <c r="AQ467" s="181">
        <f t="shared" si="8"/>
        <v>194000</v>
      </c>
      <c r="AR467" s="181">
        <f t="shared" si="8"/>
        <v>124086.68</v>
      </c>
      <c r="AS467" s="181">
        <f t="shared" si="8"/>
        <v>35461577.450000003</v>
      </c>
      <c r="AT467" s="181">
        <f t="shared" si="8"/>
        <v>5140332.17</v>
      </c>
      <c r="AU467" s="181">
        <f t="shared" si="8"/>
        <v>911544.08</v>
      </c>
      <c r="AV467" s="181">
        <f t="shared" si="8"/>
        <v>3490045.74</v>
      </c>
      <c r="AW467" s="181">
        <f t="shared" si="8"/>
        <v>5621772.1200000001</v>
      </c>
      <c r="AX467" s="181">
        <f t="shared" si="8"/>
        <v>858865.62</v>
      </c>
      <c r="AY467" s="181">
        <f t="shared" si="8"/>
        <v>944953.08</v>
      </c>
      <c r="AZ467" s="181">
        <f t="shared" si="8"/>
        <v>3603743.92</v>
      </c>
      <c r="BA467" s="181">
        <f t="shared" si="8"/>
        <v>3173754.2</v>
      </c>
      <c r="BB467" s="181">
        <f t="shared" si="8"/>
        <v>10778771.6</v>
      </c>
      <c r="BC467" s="181">
        <f t="shared" si="8"/>
        <v>2882981.73</v>
      </c>
      <c r="BD467" s="181">
        <f t="shared" si="8"/>
        <v>4702503.08</v>
      </c>
      <c r="BE467" s="181">
        <f t="shared" si="8"/>
        <v>2668041.29</v>
      </c>
      <c r="BF467" s="181">
        <f t="shared" si="8"/>
        <v>2029393.37</v>
      </c>
      <c r="BG467" s="181">
        <f t="shared" si="8"/>
        <v>3049938.8</v>
      </c>
      <c r="BH467" s="181">
        <f t="shared" si="8"/>
        <v>7292685.5899999999</v>
      </c>
      <c r="BI467" s="181">
        <f t="shared" si="8"/>
        <v>2509182.33</v>
      </c>
      <c r="BJ467" s="181">
        <f t="shared" si="8"/>
        <v>1683709.48</v>
      </c>
      <c r="BK467" s="181">
        <f t="shared" si="8"/>
        <v>3520702.15</v>
      </c>
      <c r="BL467" s="181">
        <f t="shared" si="8"/>
        <v>8610148.7699999996</v>
      </c>
      <c r="BM467" s="181">
        <f t="shared" si="8"/>
        <v>2098887.4500000002</v>
      </c>
      <c r="BN467" s="181">
        <f t="shared" si="8"/>
        <v>7636923.3700000001</v>
      </c>
      <c r="BO467" s="181">
        <f t="shared" si="8"/>
        <v>8984093.7100000009</v>
      </c>
      <c r="BP467" s="181">
        <f t="shared" si="8"/>
        <v>7642301.9100000001</v>
      </c>
      <c r="BQ467" s="181">
        <f t="shared" si="8"/>
        <v>1532921.09</v>
      </c>
      <c r="BR467" s="181">
        <f t="shared" si="7"/>
        <v>8986521.8599999994</v>
      </c>
      <c r="BS467" s="181">
        <f t="shared" si="7"/>
        <v>50729923.609999999</v>
      </c>
      <c r="BT467" s="181">
        <f t="shared" si="7"/>
        <v>5015597.4800000004</v>
      </c>
      <c r="BU467" s="181">
        <f t="shared" si="7"/>
        <v>4004859.48</v>
      </c>
      <c r="BV467" s="181">
        <f t="shared" si="7"/>
        <v>27050403.960000001</v>
      </c>
      <c r="BW467" s="181">
        <f t="shared" si="7"/>
        <v>7364.11</v>
      </c>
      <c r="BX467" s="181">
        <f t="shared" si="7"/>
        <v>2597258.29</v>
      </c>
      <c r="BY467" s="181">
        <f t="shared" si="7"/>
        <v>11712993.59</v>
      </c>
      <c r="BZ467" s="181">
        <f t="shared" si="7"/>
        <v>1217186</v>
      </c>
      <c r="CA467" s="181">
        <f t="shared" si="7"/>
        <v>5535050.7199999997</v>
      </c>
      <c r="CB467" s="181">
        <f t="shared" si="7"/>
        <v>1686081.28</v>
      </c>
      <c r="CC467" s="181">
        <f t="shared" si="7"/>
        <v>3513253.63</v>
      </c>
      <c r="CD467" s="181">
        <f t="shared" si="7"/>
        <v>11446230.32</v>
      </c>
      <c r="CE467" s="181">
        <f t="shared" si="7"/>
        <v>6041313.25</v>
      </c>
      <c r="CF467" s="181">
        <f t="shared" si="7"/>
        <v>10851025.76</v>
      </c>
      <c r="CG467" s="181">
        <f t="shared" si="7"/>
        <v>3230538.35</v>
      </c>
      <c r="CH467" s="181">
        <f t="shared" si="7"/>
        <v>80000</v>
      </c>
      <c r="CI467" s="181">
        <f t="shared" si="7"/>
        <v>3400746.21</v>
      </c>
      <c r="CJ467" s="181">
        <f t="shared" si="7"/>
        <v>1977717.99</v>
      </c>
      <c r="CK467" s="181">
        <f t="shared" si="7"/>
        <v>17456459.109999999</v>
      </c>
      <c r="CL467" s="181">
        <f t="shared" si="7"/>
        <v>2841889.79</v>
      </c>
      <c r="CM467" s="181">
        <f t="shared" si="7"/>
        <v>5248008.32</v>
      </c>
      <c r="CN467" s="181"/>
    </row>
    <row r="468" spans="2:92" s="108" customFormat="1" ht="25.95" customHeight="1">
      <c r="B468" s="108">
        <v>15</v>
      </c>
      <c r="C468" s="178">
        <v>15</v>
      </c>
      <c r="D468" s="181">
        <f t="shared" si="3"/>
        <v>12558360.5</v>
      </c>
      <c r="E468" s="181">
        <f t="shared" si="3"/>
        <v>0</v>
      </c>
      <c r="F468" s="181">
        <f t="shared" si="8"/>
        <v>480</v>
      </c>
      <c r="G468" s="181">
        <f t="shared" si="8"/>
        <v>60905</v>
      </c>
      <c r="H468" s="181">
        <f t="shared" si="8"/>
        <v>972362</v>
      </c>
      <c r="I468" s="181">
        <f t="shared" si="8"/>
        <v>119093</v>
      </c>
      <c r="J468" s="181">
        <f t="shared" si="8"/>
        <v>5970</v>
      </c>
      <c r="K468" s="181">
        <f t="shared" si="8"/>
        <v>10360</v>
      </c>
      <c r="L468" s="181">
        <f t="shared" si="8"/>
        <v>9590</v>
      </c>
      <c r="M468" s="181">
        <f t="shared" si="8"/>
        <v>44120</v>
      </c>
      <c r="N468" s="181">
        <f t="shared" si="8"/>
        <v>76650</v>
      </c>
      <c r="O468" s="181">
        <f t="shared" si="8"/>
        <v>0</v>
      </c>
      <c r="P468" s="181">
        <f t="shared" si="8"/>
        <v>1085798.5</v>
      </c>
      <c r="Q468" s="181">
        <f t="shared" si="8"/>
        <v>0</v>
      </c>
      <c r="R468" s="181">
        <f t="shared" si="8"/>
        <v>96990</v>
      </c>
      <c r="S468" s="181">
        <f t="shared" si="8"/>
        <v>15570</v>
      </c>
      <c r="T468" s="181">
        <f t="shared" si="8"/>
        <v>52770</v>
      </c>
      <c r="U468" s="181">
        <f t="shared" si="8"/>
        <v>5382</v>
      </c>
      <c r="V468" s="181">
        <f t="shared" si="8"/>
        <v>44080</v>
      </c>
      <c r="W468" s="181">
        <f t="shared" si="8"/>
        <v>0</v>
      </c>
      <c r="X468" s="181">
        <f t="shared" si="8"/>
        <v>5744954</v>
      </c>
      <c r="Y468" s="181">
        <f t="shared" si="8"/>
        <v>78740</v>
      </c>
      <c r="Z468" s="181">
        <f t="shared" si="8"/>
        <v>0</v>
      </c>
      <c r="AA468" s="181">
        <f t="shared" si="8"/>
        <v>40760</v>
      </c>
      <c r="AB468" s="181">
        <f t="shared" si="8"/>
        <v>0</v>
      </c>
      <c r="AC468" s="181">
        <f t="shared" si="8"/>
        <v>10450</v>
      </c>
      <c r="AD468" s="181">
        <f t="shared" si="8"/>
        <v>4000</v>
      </c>
      <c r="AE468" s="181">
        <f t="shared" si="8"/>
        <v>60940</v>
      </c>
      <c r="AF468" s="181">
        <f t="shared" si="8"/>
        <v>0</v>
      </c>
      <c r="AG468" s="181">
        <f t="shared" si="8"/>
        <v>48690</v>
      </c>
      <c r="AH468" s="181">
        <f t="shared" si="8"/>
        <v>6569.5</v>
      </c>
      <c r="AI468" s="181">
        <f t="shared" si="8"/>
        <v>31350</v>
      </c>
      <c r="AJ468" s="181">
        <f t="shared" si="8"/>
        <v>0</v>
      </c>
      <c r="AK468" s="181">
        <f t="shared" si="8"/>
        <v>0</v>
      </c>
      <c r="AL468" s="181">
        <f t="shared" si="8"/>
        <v>10971228.5</v>
      </c>
      <c r="AM468" s="181">
        <f t="shared" si="8"/>
        <v>0</v>
      </c>
      <c r="AN468" s="181">
        <f t="shared" si="8"/>
        <v>43840</v>
      </c>
      <c r="AO468" s="181">
        <f t="shared" si="8"/>
        <v>10536186</v>
      </c>
      <c r="AP468" s="181">
        <f t="shared" si="8"/>
        <v>88830</v>
      </c>
      <c r="AQ468" s="181">
        <f t="shared" si="8"/>
        <v>0</v>
      </c>
      <c r="AR468" s="181">
        <f t="shared" si="8"/>
        <v>1800</v>
      </c>
      <c r="AS468" s="181">
        <f t="shared" si="8"/>
        <v>30855</v>
      </c>
      <c r="AT468" s="181">
        <f t="shared" si="8"/>
        <v>0</v>
      </c>
      <c r="AU468" s="181">
        <f t="shared" si="8"/>
        <v>0</v>
      </c>
      <c r="AV468" s="181">
        <f t="shared" si="8"/>
        <v>13630</v>
      </c>
      <c r="AW468" s="181">
        <f t="shared" si="8"/>
        <v>3380</v>
      </c>
      <c r="AX468" s="181">
        <f t="shared" si="8"/>
        <v>0</v>
      </c>
      <c r="AY468" s="181">
        <f t="shared" si="8"/>
        <v>0</v>
      </c>
      <c r="AZ468" s="181">
        <f t="shared" si="8"/>
        <v>0</v>
      </c>
      <c r="BA468" s="181">
        <f t="shared" si="8"/>
        <v>0</v>
      </c>
      <c r="BB468" s="181">
        <f t="shared" si="8"/>
        <v>642890</v>
      </c>
      <c r="BC468" s="181">
        <f t="shared" si="8"/>
        <v>56000</v>
      </c>
      <c r="BD468" s="181">
        <f t="shared" si="8"/>
        <v>3078397.25</v>
      </c>
      <c r="BE468" s="181">
        <f t="shared" si="8"/>
        <v>939787.72</v>
      </c>
      <c r="BF468" s="181">
        <f t="shared" si="8"/>
        <v>44740</v>
      </c>
      <c r="BG468" s="181">
        <f t="shared" si="8"/>
        <v>35190</v>
      </c>
      <c r="BH468" s="181">
        <f t="shared" si="8"/>
        <v>1054385.5</v>
      </c>
      <c r="BI468" s="181">
        <f t="shared" si="8"/>
        <v>0</v>
      </c>
      <c r="BJ468" s="181">
        <f t="shared" si="8"/>
        <v>125570</v>
      </c>
      <c r="BK468" s="181">
        <f t="shared" si="8"/>
        <v>480</v>
      </c>
      <c r="BL468" s="181">
        <f t="shared" si="8"/>
        <v>38293</v>
      </c>
      <c r="BM468" s="181">
        <f t="shared" si="8"/>
        <v>4361944.75</v>
      </c>
      <c r="BN468" s="181">
        <f t="shared" si="8"/>
        <v>85620</v>
      </c>
      <c r="BO468" s="181">
        <f t="shared" si="8"/>
        <v>81950</v>
      </c>
      <c r="BP468" s="181">
        <f t="shared" si="8"/>
        <v>5780</v>
      </c>
      <c r="BQ468" s="181">
        <f t="shared" ref="BQ468:CM471" si="9">SUMIF($A$5:$A$449,$B468,BQ$5:BQ$449)</f>
        <v>42500</v>
      </c>
      <c r="BR468" s="181">
        <f t="shared" si="9"/>
        <v>0</v>
      </c>
      <c r="BS468" s="181">
        <f t="shared" si="9"/>
        <v>2878104</v>
      </c>
      <c r="BT468" s="181">
        <f t="shared" si="9"/>
        <v>0</v>
      </c>
      <c r="BU468" s="181">
        <f t="shared" si="9"/>
        <v>34104.03</v>
      </c>
      <c r="BV468" s="181">
        <f t="shared" si="9"/>
        <v>718763</v>
      </c>
      <c r="BW468" s="181">
        <f t="shared" si="9"/>
        <v>972190</v>
      </c>
      <c r="BX468" s="181">
        <f t="shared" si="9"/>
        <v>0</v>
      </c>
      <c r="BY468" s="181">
        <f t="shared" si="9"/>
        <v>542010</v>
      </c>
      <c r="BZ468" s="181">
        <f t="shared" si="9"/>
        <v>0</v>
      </c>
      <c r="CA468" s="181">
        <f t="shared" si="9"/>
        <v>0</v>
      </c>
      <c r="CB468" s="181">
        <f t="shared" si="9"/>
        <v>0</v>
      </c>
      <c r="CC468" s="181">
        <f t="shared" si="9"/>
        <v>1000</v>
      </c>
      <c r="CD468" s="181">
        <f t="shared" si="9"/>
        <v>154855</v>
      </c>
      <c r="CE468" s="181">
        <f t="shared" si="9"/>
        <v>148270</v>
      </c>
      <c r="CF468" s="181">
        <f t="shared" si="9"/>
        <v>98133.08</v>
      </c>
      <c r="CG468" s="181">
        <f t="shared" si="9"/>
        <v>0</v>
      </c>
      <c r="CH468" s="181">
        <f t="shared" si="9"/>
        <v>600</v>
      </c>
      <c r="CI468" s="181">
        <f t="shared" si="9"/>
        <v>0</v>
      </c>
      <c r="CJ468" s="181">
        <f t="shared" si="9"/>
        <v>0</v>
      </c>
      <c r="CK468" s="181">
        <f t="shared" si="9"/>
        <v>9255</v>
      </c>
      <c r="CL468" s="181">
        <f t="shared" si="9"/>
        <v>44530</v>
      </c>
      <c r="CM468" s="181">
        <f t="shared" si="9"/>
        <v>0</v>
      </c>
    </row>
    <row r="469" spans="2:92" s="108" customFormat="1" ht="25.95" customHeight="1">
      <c r="B469" s="108">
        <v>16</v>
      </c>
      <c r="C469" s="179">
        <v>16</v>
      </c>
      <c r="D469" s="181">
        <f t="shared" si="3"/>
        <v>163449538.47999999</v>
      </c>
      <c r="E469" s="181">
        <f t="shared" si="3"/>
        <v>18775973.300000001</v>
      </c>
      <c r="F469" s="181">
        <f t="shared" ref="F469:BQ472" si="10">SUMIF($A$5:$A$449,$B469,F$5:F$449)</f>
        <v>44506821.289999999</v>
      </c>
      <c r="G469" s="181">
        <f t="shared" si="10"/>
        <v>22205153.940000001</v>
      </c>
      <c r="H469" s="181">
        <f t="shared" si="10"/>
        <v>18309940.800000001</v>
      </c>
      <c r="I469" s="181">
        <f t="shared" si="10"/>
        <v>24505607.82</v>
      </c>
      <c r="J469" s="181">
        <f t="shared" si="10"/>
        <v>33148005.27</v>
      </c>
      <c r="K469" s="181">
        <f t="shared" si="10"/>
        <v>33615718.840000004</v>
      </c>
      <c r="L469" s="181">
        <f t="shared" si="10"/>
        <v>21147211.940000001</v>
      </c>
      <c r="M469" s="181">
        <f t="shared" si="10"/>
        <v>22538534.989999998</v>
      </c>
      <c r="N469" s="181">
        <f t="shared" si="10"/>
        <v>44688220.640000001</v>
      </c>
      <c r="O469" s="181">
        <f t="shared" si="10"/>
        <v>8555263.2200000007</v>
      </c>
      <c r="P469" s="181">
        <f t="shared" si="10"/>
        <v>82125711.049999997</v>
      </c>
      <c r="Q469" s="181">
        <f t="shared" si="10"/>
        <v>20891833.550000001</v>
      </c>
      <c r="R469" s="181">
        <f t="shared" si="10"/>
        <v>21618348.379999999</v>
      </c>
      <c r="S469" s="181">
        <f t="shared" si="10"/>
        <v>34004871.189999998</v>
      </c>
      <c r="T469" s="181">
        <f t="shared" si="10"/>
        <v>21263649.239999998</v>
      </c>
      <c r="U469" s="181">
        <f t="shared" si="10"/>
        <v>19331966.18</v>
      </c>
      <c r="V469" s="181">
        <f t="shared" si="10"/>
        <v>19932720</v>
      </c>
      <c r="W469" s="181">
        <f t="shared" si="10"/>
        <v>13085856.66</v>
      </c>
      <c r="X469" s="181">
        <f t="shared" si="10"/>
        <v>187855045.65000001</v>
      </c>
      <c r="Y469" s="181">
        <f t="shared" si="10"/>
        <v>14661590</v>
      </c>
      <c r="Z469" s="181">
        <f t="shared" si="10"/>
        <v>22628110.960000001</v>
      </c>
      <c r="AA469" s="181">
        <f t="shared" si="10"/>
        <v>19425446.550000001</v>
      </c>
      <c r="AB469" s="181">
        <f t="shared" si="10"/>
        <v>13086838.07</v>
      </c>
      <c r="AC469" s="181">
        <f t="shared" si="10"/>
        <v>15099154.619999999</v>
      </c>
      <c r="AD469" s="181">
        <f t="shared" si="10"/>
        <v>18293707.52</v>
      </c>
      <c r="AE469" s="181">
        <f t="shared" si="10"/>
        <v>49917442.969999999</v>
      </c>
      <c r="AF469" s="181">
        <f t="shared" si="10"/>
        <v>19462923.870000001</v>
      </c>
      <c r="AG469" s="181">
        <f t="shared" si="10"/>
        <v>16773795.76</v>
      </c>
      <c r="AH469" s="181">
        <f t="shared" si="10"/>
        <v>19117030.32</v>
      </c>
      <c r="AI469" s="181">
        <f t="shared" si="10"/>
        <v>32788236.48</v>
      </c>
      <c r="AJ469" s="181">
        <f t="shared" si="10"/>
        <v>16836409.350000001</v>
      </c>
      <c r="AK469" s="181">
        <f t="shared" si="10"/>
        <v>13172613.439999999</v>
      </c>
      <c r="AL469" s="181">
        <f t="shared" si="10"/>
        <v>294772058.64999998</v>
      </c>
      <c r="AM469" s="181">
        <f t="shared" si="10"/>
        <v>20385242.329999998</v>
      </c>
      <c r="AN469" s="181">
        <f t="shared" si="10"/>
        <v>17375635.510000002</v>
      </c>
      <c r="AO469" s="181">
        <f t="shared" si="10"/>
        <v>35160084.369999997</v>
      </c>
      <c r="AP469" s="181">
        <f t="shared" si="10"/>
        <v>33352655.190000001</v>
      </c>
      <c r="AQ469" s="181">
        <f t="shared" si="10"/>
        <v>20781686.670000002</v>
      </c>
      <c r="AR469" s="181">
        <f t="shared" si="10"/>
        <v>11327586.67</v>
      </c>
      <c r="AS469" s="181">
        <f t="shared" si="10"/>
        <v>61840303.009999998</v>
      </c>
      <c r="AT469" s="181">
        <f t="shared" si="10"/>
        <v>18926612.809999999</v>
      </c>
      <c r="AU469" s="181">
        <f t="shared" si="10"/>
        <v>28250408.469999999</v>
      </c>
      <c r="AV469" s="181">
        <f t="shared" si="10"/>
        <v>38312989.68</v>
      </c>
      <c r="AW469" s="181">
        <f t="shared" si="10"/>
        <v>19796837</v>
      </c>
      <c r="AX469" s="181">
        <f t="shared" si="10"/>
        <v>14584287.83</v>
      </c>
      <c r="AY469" s="181">
        <f t="shared" si="10"/>
        <v>23757010.129999999</v>
      </c>
      <c r="AZ469" s="181">
        <f t="shared" si="10"/>
        <v>19836495.010000002</v>
      </c>
      <c r="BA469" s="181">
        <f t="shared" si="10"/>
        <v>15223154.84</v>
      </c>
      <c r="BB469" s="181">
        <f t="shared" si="10"/>
        <v>85907200.620000005</v>
      </c>
      <c r="BC469" s="181">
        <f t="shared" si="10"/>
        <v>16755465.27</v>
      </c>
      <c r="BD469" s="181">
        <f t="shared" si="10"/>
        <v>166262414.19</v>
      </c>
      <c r="BE469" s="181">
        <f t="shared" si="10"/>
        <v>46792629.539999999</v>
      </c>
      <c r="BF469" s="181">
        <f t="shared" si="10"/>
        <v>18460363.870000001</v>
      </c>
      <c r="BG469" s="181">
        <f t="shared" si="10"/>
        <v>18762280</v>
      </c>
      <c r="BH469" s="181">
        <f t="shared" si="10"/>
        <v>91763163.390000001</v>
      </c>
      <c r="BI469" s="181">
        <f t="shared" si="10"/>
        <v>13313461.24</v>
      </c>
      <c r="BJ469" s="181">
        <f t="shared" si="10"/>
        <v>9432219.0299999993</v>
      </c>
      <c r="BK469" s="181">
        <f t="shared" si="10"/>
        <v>11581941.289999999</v>
      </c>
      <c r="BL469" s="181">
        <f t="shared" si="10"/>
        <v>11449094.140000001</v>
      </c>
      <c r="BM469" s="181">
        <f t="shared" si="10"/>
        <v>126400821.26000001</v>
      </c>
      <c r="BN469" s="181">
        <f t="shared" si="10"/>
        <v>31333379.899999999</v>
      </c>
      <c r="BO469" s="181">
        <f t="shared" si="10"/>
        <v>25061235.440000001</v>
      </c>
      <c r="BP469" s="181">
        <f t="shared" si="10"/>
        <v>35015986.07</v>
      </c>
      <c r="BQ469" s="181">
        <f t="shared" si="10"/>
        <v>24681036.239999998</v>
      </c>
      <c r="BR469" s="181">
        <f t="shared" si="9"/>
        <v>17147079.789999999</v>
      </c>
      <c r="BS469" s="181">
        <f t="shared" si="9"/>
        <v>448521128.89999998</v>
      </c>
      <c r="BT469" s="181">
        <f t="shared" si="9"/>
        <v>25086089.140000001</v>
      </c>
      <c r="BU469" s="181">
        <f t="shared" si="9"/>
        <v>25470146.760000002</v>
      </c>
      <c r="BV469" s="181">
        <f t="shared" si="9"/>
        <v>83020782.489999995</v>
      </c>
      <c r="BW469" s="181">
        <f t="shared" si="9"/>
        <v>7834740.9699999997</v>
      </c>
      <c r="BX469" s="181">
        <f t="shared" si="9"/>
        <v>22860216.190000001</v>
      </c>
      <c r="BY469" s="181">
        <f t="shared" si="9"/>
        <v>49798391.859999999</v>
      </c>
      <c r="BZ469" s="181">
        <f t="shared" si="9"/>
        <v>15465341.300000001</v>
      </c>
      <c r="CA469" s="181">
        <f t="shared" si="9"/>
        <v>16480914.52</v>
      </c>
      <c r="CB469" s="181">
        <f t="shared" si="9"/>
        <v>21346583.870000001</v>
      </c>
      <c r="CC469" s="181">
        <f t="shared" si="9"/>
        <v>25700896.559999999</v>
      </c>
      <c r="CD469" s="181">
        <f t="shared" si="9"/>
        <v>46230538.619999997</v>
      </c>
      <c r="CE469" s="181">
        <f t="shared" si="9"/>
        <v>27733604.550000001</v>
      </c>
      <c r="CF469" s="181">
        <f t="shared" si="9"/>
        <v>38353953.280000001</v>
      </c>
      <c r="CG469" s="181">
        <f t="shared" si="9"/>
        <v>13334516.449999999</v>
      </c>
      <c r="CH469" s="181">
        <f t="shared" si="9"/>
        <v>16426430.6</v>
      </c>
      <c r="CI469" s="181">
        <f t="shared" si="9"/>
        <v>12593631.699999999</v>
      </c>
      <c r="CJ469" s="181">
        <f t="shared" si="9"/>
        <v>16037891.939999999</v>
      </c>
      <c r="CK469" s="181">
        <f t="shared" si="9"/>
        <v>43147795.329999998</v>
      </c>
      <c r="CL469" s="181">
        <f t="shared" si="9"/>
        <v>11129658.49</v>
      </c>
      <c r="CM469" s="181">
        <f t="shared" si="9"/>
        <v>9210734.8399999999</v>
      </c>
    </row>
    <row r="470" spans="2:92" s="108" customFormat="1" ht="25.95" customHeight="1">
      <c r="B470" s="108">
        <v>17</v>
      </c>
      <c r="C470" s="180">
        <v>17</v>
      </c>
      <c r="D470" s="181">
        <f t="shared" si="3"/>
        <v>18793067.030000001</v>
      </c>
      <c r="E470" s="181">
        <f t="shared" si="3"/>
        <v>786233.3</v>
      </c>
      <c r="F470" s="181">
        <f t="shared" si="10"/>
        <v>918547.48</v>
      </c>
      <c r="G470" s="181">
        <f t="shared" si="10"/>
        <v>1040874</v>
      </c>
      <c r="H470" s="181">
        <f t="shared" si="10"/>
        <v>806757.66999999993</v>
      </c>
      <c r="I470" s="181">
        <f t="shared" si="10"/>
        <v>1076045.17</v>
      </c>
      <c r="J470" s="181">
        <f t="shared" si="10"/>
        <v>1476150.4400000002</v>
      </c>
      <c r="K470" s="181">
        <f t="shared" si="10"/>
        <v>1484034.43</v>
      </c>
      <c r="L470" s="181">
        <f t="shared" si="10"/>
        <v>870795.15999999992</v>
      </c>
      <c r="M470" s="181">
        <f t="shared" si="10"/>
        <v>1001522.17</v>
      </c>
      <c r="N470" s="181">
        <f t="shared" si="10"/>
        <v>2034969.01</v>
      </c>
      <c r="O470" s="181">
        <f t="shared" si="10"/>
        <v>366347.5</v>
      </c>
      <c r="P470" s="181">
        <f t="shared" si="10"/>
        <v>183498127.36000001</v>
      </c>
      <c r="Q470" s="181">
        <f t="shared" si="10"/>
        <v>879017.12</v>
      </c>
      <c r="R470" s="181">
        <f t="shared" si="10"/>
        <v>880228.4</v>
      </c>
      <c r="S470" s="181">
        <f t="shared" si="10"/>
        <v>1495098.7699999998</v>
      </c>
      <c r="T470" s="181">
        <f t="shared" si="10"/>
        <v>941379.79999999993</v>
      </c>
      <c r="U470" s="181">
        <f t="shared" si="10"/>
        <v>785761.4</v>
      </c>
      <c r="V470" s="181">
        <f t="shared" si="10"/>
        <v>841634.79999999993</v>
      </c>
      <c r="W470" s="181">
        <f t="shared" si="10"/>
        <v>517863.2</v>
      </c>
      <c r="X470" s="181">
        <f t="shared" si="10"/>
        <v>34324905.560000002</v>
      </c>
      <c r="Y470" s="181">
        <f t="shared" si="10"/>
        <v>635087.69999999995</v>
      </c>
      <c r="Z470" s="181">
        <f t="shared" si="10"/>
        <v>962018.69</v>
      </c>
      <c r="AA470" s="181">
        <f t="shared" si="10"/>
        <v>823511.27</v>
      </c>
      <c r="AB470" s="181">
        <f t="shared" si="10"/>
        <v>516724.7</v>
      </c>
      <c r="AC470" s="181">
        <f t="shared" si="10"/>
        <v>563403.44999999995</v>
      </c>
      <c r="AD470" s="181">
        <f t="shared" si="10"/>
        <v>672426.4</v>
      </c>
      <c r="AE470" s="181">
        <f t="shared" si="10"/>
        <v>1875704.83</v>
      </c>
      <c r="AF470" s="181">
        <f t="shared" si="10"/>
        <v>732110.14</v>
      </c>
      <c r="AG470" s="181">
        <f t="shared" si="10"/>
        <v>698301.8</v>
      </c>
      <c r="AH470" s="181">
        <f t="shared" si="10"/>
        <v>866969.06</v>
      </c>
      <c r="AI470" s="181">
        <f t="shared" si="10"/>
        <v>1429234.92</v>
      </c>
      <c r="AJ470" s="181">
        <f t="shared" si="10"/>
        <v>659111.33000000007</v>
      </c>
      <c r="AK470" s="181">
        <f t="shared" si="10"/>
        <v>471803.49</v>
      </c>
      <c r="AL470" s="181">
        <f t="shared" si="10"/>
        <v>163175868.10999998</v>
      </c>
      <c r="AM470" s="181">
        <f t="shared" si="10"/>
        <v>909566.97</v>
      </c>
      <c r="AN470" s="181">
        <f t="shared" si="10"/>
        <v>796673.76</v>
      </c>
      <c r="AO470" s="181">
        <f t="shared" si="10"/>
        <v>1458009.46</v>
      </c>
      <c r="AP470" s="181">
        <f t="shared" si="10"/>
        <v>1457715.3</v>
      </c>
      <c r="AQ470" s="181">
        <f t="shared" si="10"/>
        <v>904282.75</v>
      </c>
      <c r="AR470" s="181">
        <f t="shared" si="10"/>
        <v>488099.9</v>
      </c>
      <c r="AS470" s="181">
        <f t="shared" si="10"/>
        <v>23630565.34</v>
      </c>
      <c r="AT470" s="181">
        <f t="shared" si="10"/>
        <v>803715.74</v>
      </c>
      <c r="AU470" s="181">
        <f t="shared" si="10"/>
        <v>1229751.8299999998</v>
      </c>
      <c r="AV470" s="181">
        <f t="shared" si="10"/>
        <v>1685733.9100000001</v>
      </c>
      <c r="AW470" s="181">
        <f t="shared" si="10"/>
        <v>773087.5</v>
      </c>
      <c r="AX470" s="181">
        <f t="shared" si="10"/>
        <v>601472.38</v>
      </c>
      <c r="AY470" s="181">
        <f t="shared" si="10"/>
        <v>1111332.75</v>
      </c>
      <c r="AZ470" s="181">
        <f t="shared" si="10"/>
        <v>787798.93</v>
      </c>
      <c r="BA470" s="181">
        <f t="shared" si="10"/>
        <v>698344.5</v>
      </c>
      <c r="BB470" s="181">
        <f t="shared" si="10"/>
        <v>12481743.18</v>
      </c>
      <c r="BC470" s="181">
        <f t="shared" si="10"/>
        <v>774791.3899999999</v>
      </c>
      <c r="BD470" s="181">
        <f t="shared" si="10"/>
        <v>48579195.409999996</v>
      </c>
      <c r="BE470" s="181">
        <f t="shared" si="10"/>
        <v>2060789.7400000002</v>
      </c>
      <c r="BF470" s="181">
        <f t="shared" si="10"/>
        <v>720486.92</v>
      </c>
      <c r="BG470" s="181">
        <f t="shared" si="10"/>
        <v>803564.67</v>
      </c>
      <c r="BH470" s="181">
        <f t="shared" si="10"/>
        <v>20694539.310000002</v>
      </c>
      <c r="BI470" s="181">
        <f t="shared" si="10"/>
        <v>541792.4</v>
      </c>
      <c r="BJ470" s="181">
        <f t="shared" si="10"/>
        <v>395312.22</v>
      </c>
      <c r="BK470" s="181">
        <f t="shared" si="10"/>
        <v>521931.26</v>
      </c>
      <c r="BL470" s="181">
        <f t="shared" si="10"/>
        <v>478698.57</v>
      </c>
      <c r="BM470" s="181">
        <f t="shared" si="10"/>
        <v>28113802</v>
      </c>
      <c r="BN470" s="181">
        <f t="shared" si="10"/>
        <v>1392200.29</v>
      </c>
      <c r="BO470" s="181">
        <f t="shared" si="10"/>
        <v>1077662.74</v>
      </c>
      <c r="BP470" s="181">
        <f t="shared" si="10"/>
        <v>1586495.21</v>
      </c>
      <c r="BQ470" s="181">
        <f t="shared" si="10"/>
        <v>1035272.8</v>
      </c>
      <c r="BR470" s="181">
        <f t="shared" si="9"/>
        <v>782889.32</v>
      </c>
      <c r="BS470" s="181">
        <f t="shared" si="9"/>
        <v>101137819.5</v>
      </c>
      <c r="BT470" s="181">
        <f t="shared" si="9"/>
        <v>1107019.9400000002</v>
      </c>
      <c r="BU470" s="181">
        <f t="shared" si="9"/>
        <v>1132453.21</v>
      </c>
      <c r="BV470" s="181">
        <f t="shared" si="9"/>
        <v>12245848.119999999</v>
      </c>
      <c r="BW470" s="181">
        <f t="shared" si="9"/>
        <v>314806.5</v>
      </c>
      <c r="BX470" s="181">
        <f t="shared" si="9"/>
        <v>961432.33</v>
      </c>
      <c r="BY470" s="181">
        <f t="shared" si="9"/>
        <v>2237346.73</v>
      </c>
      <c r="BZ470" s="181">
        <f t="shared" si="9"/>
        <v>795396.55999999994</v>
      </c>
      <c r="CA470" s="181">
        <f t="shared" si="9"/>
        <v>732478.73</v>
      </c>
      <c r="CB470" s="181">
        <f t="shared" si="9"/>
        <v>10654615.9</v>
      </c>
      <c r="CC470" s="181">
        <f t="shared" si="9"/>
        <v>1199375.25</v>
      </c>
      <c r="CD470" s="181">
        <f t="shared" si="9"/>
        <v>2042683.51</v>
      </c>
      <c r="CE470" s="181">
        <f t="shared" si="9"/>
        <v>1218925.7</v>
      </c>
      <c r="CF470" s="181">
        <f t="shared" si="9"/>
        <v>1666001.0799999998</v>
      </c>
      <c r="CG470" s="181">
        <f t="shared" si="9"/>
        <v>560906.16</v>
      </c>
      <c r="CH470" s="181">
        <f t="shared" si="9"/>
        <v>632349.98</v>
      </c>
      <c r="CI470" s="181">
        <f t="shared" si="9"/>
        <v>548526.05000000005</v>
      </c>
      <c r="CJ470" s="181">
        <f t="shared" si="9"/>
        <v>674405.86</v>
      </c>
      <c r="CK470" s="181">
        <f t="shared" si="9"/>
        <v>5072069.67</v>
      </c>
      <c r="CL470" s="181">
        <f t="shared" si="9"/>
        <v>475399.72</v>
      </c>
      <c r="CM470" s="181">
        <f t="shared" si="9"/>
        <v>369277.65</v>
      </c>
    </row>
    <row r="471" spans="2:92" s="108" customFormat="1" ht="25.95" customHeight="1">
      <c r="B471" s="108">
        <v>18</v>
      </c>
      <c r="C471" s="178">
        <v>18</v>
      </c>
      <c r="D471" s="181">
        <f t="shared" si="3"/>
        <v>357879243.5</v>
      </c>
      <c r="E471" s="181">
        <f t="shared" si="3"/>
        <v>0</v>
      </c>
      <c r="F471" s="181">
        <f t="shared" si="10"/>
        <v>0</v>
      </c>
      <c r="G471" s="181">
        <f t="shared" si="10"/>
        <v>0</v>
      </c>
      <c r="H471" s="181">
        <f t="shared" si="10"/>
        <v>0</v>
      </c>
      <c r="I471" s="181">
        <f t="shared" si="10"/>
        <v>0</v>
      </c>
      <c r="J471" s="181">
        <f t="shared" si="10"/>
        <v>0</v>
      </c>
      <c r="K471" s="181">
        <f t="shared" si="10"/>
        <v>0</v>
      </c>
      <c r="L471" s="181">
        <f t="shared" si="10"/>
        <v>0</v>
      </c>
      <c r="M471" s="181">
        <f t="shared" si="10"/>
        <v>0</v>
      </c>
      <c r="N471" s="181">
        <f t="shared" si="10"/>
        <v>0</v>
      </c>
      <c r="O471" s="181">
        <f t="shared" si="10"/>
        <v>0</v>
      </c>
      <c r="P471" s="181">
        <f t="shared" si="10"/>
        <v>0</v>
      </c>
      <c r="Q471" s="181">
        <f t="shared" si="10"/>
        <v>0</v>
      </c>
      <c r="R471" s="181">
        <f t="shared" si="10"/>
        <v>0</v>
      </c>
      <c r="S471" s="181">
        <f t="shared" si="10"/>
        <v>0</v>
      </c>
      <c r="T471" s="181">
        <f t="shared" si="10"/>
        <v>0</v>
      </c>
      <c r="U471" s="181">
        <f t="shared" si="10"/>
        <v>0</v>
      </c>
      <c r="V471" s="181">
        <f t="shared" si="10"/>
        <v>0</v>
      </c>
      <c r="W471" s="181">
        <f t="shared" si="10"/>
        <v>0</v>
      </c>
      <c r="X471" s="181">
        <f t="shared" si="10"/>
        <v>0</v>
      </c>
      <c r="Y471" s="181">
        <f t="shared" si="10"/>
        <v>0</v>
      </c>
      <c r="Z471" s="181">
        <f t="shared" si="10"/>
        <v>0</v>
      </c>
      <c r="AA471" s="181">
        <f t="shared" si="10"/>
        <v>0</v>
      </c>
      <c r="AB471" s="181">
        <f t="shared" si="10"/>
        <v>0</v>
      </c>
      <c r="AC471" s="181">
        <f t="shared" si="10"/>
        <v>0</v>
      </c>
      <c r="AD471" s="181">
        <f t="shared" si="10"/>
        <v>0</v>
      </c>
      <c r="AE471" s="181">
        <f t="shared" si="10"/>
        <v>0</v>
      </c>
      <c r="AF471" s="181">
        <f t="shared" si="10"/>
        <v>0</v>
      </c>
      <c r="AG471" s="181">
        <f t="shared" si="10"/>
        <v>0</v>
      </c>
      <c r="AH471" s="181">
        <f t="shared" si="10"/>
        <v>0</v>
      </c>
      <c r="AI471" s="181">
        <f t="shared" si="10"/>
        <v>0</v>
      </c>
      <c r="AJ471" s="181">
        <f t="shared" si="10"/>
        <v>0</v>
      </c>
      <c r="AK471" s="181">
        <f t="shared" si="10"/>
        <v>0</v>
      </c>
      <c r="AL471" s="181">
        <f t="shared" si="10"/>
        <v>0</v>
      </c>
      <c r="AM471" s="181">
        <f t="shared" si="10"/>
        <v>0</v>
      </c>
      <c r="AN471" s="181">
        <f t="shared" si="10"/>
        <v>0</v>
      </c>
      <c r="AO471" s="181">
        <f t="shared" si="10"/>
        <v>0</v>
      </c>
      <c r="AP471" s="181">
        <f t="shared" si="10"/>
        <v>0</v>
      </c>
      <c r="AQ471" s="181">
        <f t="shared" si="10"/>
        <v>0</v>
      </c>
      <c r="AR471" s="181">
        <f t="shared" si="10"/>
        <v>0</v>
      </c>
      <c r="AS471" s="181">
        <f t="shared" si="10"/>
        <v>1637928</v>
      </c>
      <c r="AT471" s="181">
        <f t="shared" si="10"/>
        <v>0</v>
      </c>
      <c r="AU471" s="181">
        <f t="shared" si="10"/>
        <v>0</v>
      </c>
      <c r="AV471" s="181">
        <f t="shared" si="10"/>
        <v>0</v>
      </c>
      <c r="AW471" s="181">
        <f t="shared" si="10"/>
        <v>0</v>
      </c>
      <c r="AX471" s="181">
        <f t="shared" si="10"/>
        <v>0</v>
      </c>
      <c r="AY471" s="181">
        <f t="shared" si="10"/>
        <v>0</v>
      </c>
      <c r="AZ471" s="181">
        <f t="shared" si="10"/>
        <v>0</v>
      </c>
      <c r="BA471" s="181">
        <f t="shared" si="10"/>
        <v>0</v>
      </c>
      <c r="BB471" s="181">
        <f t="shared" si="10"/>
        <v>0</v>
      </c>
      <c r="BC471" s="181">
        <f t="shared" si="10"/>
        <v>0</v>
      </c>
      <c r="BD471" s="181">
        <f t="shared" si="10"/>
        <v>0</v>
      </c>
      <c r="BE471" s="181">
        <f t="shared" si="10"/>
        <v>0</v>
      </c>
      <c r="BF471" s="181">
        <f t="shared" si="10"/>
        <v>0</v>
      </c>
      <c r="BG471" s="181">
        <f t="shared" si="10"/>
        <v>0</v>
      </c>
      <c r="BH471" s="181">
        <f t="shared" si="10"/>
        <v>0</v>
      </c>
      <c r="BI471" s="181">
        <f t="shared" si="10"/>
        <v>0</v>
      </c>
      <c r="BJ471" s="181">
        <f t="shared" si="10"/>
        <v>0</v>
      </c>
      <c r="BK471" s="181">
        <f t="shared" si="10"/>
        <v>0</v>
      </c>
      <c r="BL471" s="181">
        <f t="shared" si="10"/>
        <v>0</v>
      </c>
      <c r="BM471" s="181">
        <f t="shared" si="10"/>
        <v>320594070.94</v>
      </c>
      <c r="BN471" s="181">
        <f t="shared" si="10"/>
        <v>0</v>
      </c>
      <c r="BO471" s="181">
        <f t="shared" si="10"/>
        <v>0</v>
      </c>
      <c r="BP471" s="181">
        <f t="shared" si="10"/>
        <v>0</v>
      </c>
      <c r="BQ471" s="181">
        <f t="shared" si="10"/>
        <v>0</v>
      </c>
      <c r="BR471" s="181">
        <f t="shared" si="9"/>
        <v>0</v>
      </c>
      <c r="BS471" s="181">
        <f t="shared" si="9"/>
        <v>2818475.5</v>
      </c>
      <c r="BT471" s="181">
        <f t="shared" si="9"/>
        <v>0</v>
      </c>
      <c r="BU471" s="181">
        <f t="shared" si="9"/>
        <v>0</v>
      </c>
      <c r="BV471" s="181">
        <f t="shared" si="9"/>
        <v>0</v>
      </c>
      <c r="BW471" s="181">
        <f t="shared" si="9"/>
        <v>0</v>
      </c>
      <c r="BX471" s="181">
        <f t="shared" si="9"/>
        <v>0</v>
      </c>
      <c r="BY471" s="181">
        <f t="shared" si="9"/>
        <v>0</v>
      </c>
      <c r="BZ471" s="181">
        <f t="shared" si="9"/>
        <v>0</v>
      </c>
      <c r="CA471" s="181">
        <f t="shared" si="9"/>
        <v>0</v>
      </c>
      <c r="CB471" s="181">
        <f t="shared" si="9"/>
        <v>0</v>
      </c>
      <c r="CC471" s="181">
        <f t="shared" si="9"/>
        <v>0</v>
      </c>
      <c r="CD471" s="181">
        <f t="shared" si="9"/>
        <v>0</v>
      </c>
      <c r="CE471" s="181">
        <f t="shared" si="9"/>
        <v>0</v>
      </c>
      <c r="CF471" s="181">
        <f t="shared" si="9"/>
        <v>0</v>
      </c>
      <c r="CG471" s="181">
        <f t="shared" si="9"/>
        <v>0</v>
      </c>
      <c r="CH471" s="181">
        <f t="shared" si="9"/>
        <v>0</v>
      </c>
      <c r="CI471" s="181">
        <f t="shared" si="9"/>
        <v>0</v>
      </c>
      <c r="CJ471" s="181">
        <f t="shared" si="9"/>
        <v>0</v>
      </c>
      <c r="CK471" s="181">
        <f t="shared" si="9"/>
        <v>0</v>
      </c>
      <c r="CL471" s="181">
        <f t="shared" si="9"/>
        <v>0</v>
      </c>
      <c r="CM471" s="181">
        <f t="shared" si="9"/>
        <v>0</v>
      </c>
    </row>
    <row r="472" spans="2:92" s="108" customFormat="1" ht="25.95" customHeight="1">
      <c r="B472" s="108">
        <v>19</v>
      </c>
      <c r="C472" s="178">
        <v>19</v>
      </c>
      <c r="D472" s="181">
        <f t="shared" si="3"/>
        <v>11446486.890000001</v>
      </c>
      <c r="E472" s="181">
        <f t="shared" si="3"/>
        <v>1642597.7</v>
      </c>
      <c r="F472" s="181">
        <f t="shared" si="10"/>
        <v>3600340.35</v>
      </c>
      <c r="G472" s="181">
        <f t="shared" si="10"/>
        <v>4330639.57</v>
      </c>
      <c r="H472" s="181">
        <f t="shared" si="10"/>
        <v>2101093.54</v>
      </c>
      <c r="I472" s="181">
        <f t="shared" si="10"/>
        <v>6687829.5600000005</v>
      </c>
      <c r="J472" s="181">
        <f t="shared" si="10"/>
        <v>5039973.6900000004</v>
      </c>
      <c r="K472" s="181">
        <f t="shared" si="10"/>
        <v>13500128.790000001</v>
      </c>
      <c r="L472" s="181">
        <f t="shared" si="10"/>
        <v>3933156.24</v>
      </c>
      <c r="M472" s="181">
        <f t="shared" si="10"/>
        <v>2644376.2200000002</v>
      </c>
      <c r="N472" s="181">
        <f t="shared" si="10"/>
        <v>21382553.789999999</v>
      </c>
      <c r="O472" s="181">
        <f t="shared" si="10"/>
        <v>1790190.05</v>
      </c>
      <c r="P472" s="181">
        <f t="shared" si="10"/>
        <v>13704675.25</v>
      </c>
      <c r="Q472" s="181">
        <f t="shared" si="10"/>
        <v>6523847.9699999997</v>
      </c>
      <c r="R472" s="181">
        <f t="shared" si="10"/>
        <v>6087469.29</v>
      </c>
      <c r="S472" s="181">
        <f t="shared" si="10"/>
        <v>8286380.54</v>
      </c>
      <c r="T472" s="181">
        <f t="shared" si="10"/>
        <v>5352111.34</v>
      </c>
      <c r="U472" s="181">
        <f t="shared" si="10"/>
        <v>6048588.5199999996</v>
      </c>
      <c r="V472" s="181">
        <f t="shared" si="10"/>
        <v>4164524.35</v>
      </c>
      <c r="W472" s="181">
        <f t="shared" si="10"/>
        <v>4109334.25</v>
      </c>
      <c r="X472" s="181">
        <f t="shared" si="10"/>
        <v>15323662.359999999</v>
      </c>
      <c r="Y472" s="181">
        <f t="shared" si="10"/>
        <v>22637533.150000002</v>
      </c>
      <c r="Z472" s="181">
        <f t="shared" si="10"/>
        <v>3573286.1399999997</v>
      </c>
      <c r="AA472" s="181">
        <f t="shared" si="10"/>
        <v>6044448.54</v>
      </c>
      <c r="AB472" s="181">
        <f t="shared" si="10"/>
        <v>6660776.8100000005</v>
      </c>
      <c r="AC472" s="181">
        <f t="shared" si="10"/>
        <v>3971924.14</v>
      </c>
      <c r="AD472" s="181">
        <f t="shared" si="10"/>
        <v>1974935.8</v>
      </c>
      <c r="AE472" s="181">
        <f t="shared" si="10"/>
        <v>9048642.0500000007</v>
      </c>
      <c r="AF472" s="181">
        <f t="shared" si="10"/>
        <v>6082655.2800000003</v>
      </c>
      <c r="AG472" s="181">
        <f t="shared" si="10"/>
        <v>24008803.050000001</v>
      </c>
      <c r="AH472" s="181">
        <f t="shared" si="10"/>
        <v>2391650</v>
      </c>
      <c r="AI472" s="181">
        <f t="shared" si="10"/>
        <v>22153906.979999997</v>
      </c>
      <c r="AJ472" s="181">
        <f t="shared" si="10"/>
        <v>3312618.9499999997</v>
      </c>
      <c r="AK472" s="181">
        <f t="shared" si="10"/>
        <v>2054090.7500000002</v>
      </c>
      <c r="AL472" s="181">
        <f t="shared" si="10"/>
        <v>33130926.239999998</v>
      </c>
      <c r="AM472" s="181">
        <f t="shared" si="10"/>
        <v>10722611.82</v>
      </c>
      <c r="AN472" s="181">
        <f t="shared" si="10"/>
        <v>5546035.6299999999</v>
      </c>
      <c r="AO472" s="181">
        <f t="shared" si="10"/>
        <v>8826510.3200000003</v>
      </c>
      <c r="AP472" s="181">
        <f t="shared" si="10"/>
        <v>5984128.0099999998</v>
      </c>
      <c r="AQ472" s="181">
        <f t="shared" si="10"/>
        <v>5794483.3300000001</v>
      </c>
      <c r="AR472" s="181">
        <f t="shared" si="10"/>
        <v>2332115.9699999997</v>
      </c>
      <c r="AS472" s="181">
        <f t="shared" si="10"/>
        <v>8800853.3600000013</v>
      </c>
      <c r="AT472" s="181">
        <f t="shared" si="10"/>
        <v>3875136.71</v>
      </c>
      <c r="AU472" s="181">
        <f t="shared" si="10"/>
        <v>11204893.029999999</v>
      </c>
      <c r="AV472" s="181">
        <f t="shared" si="10"/>
        <v>7559414</v>
      </c>
      <c r="AW472" s="181">
        <f t="shared" si="10"/>
        <v>14368759.629999999</v>
      </c>
      <c r="AX472" s="181">
        <f t="shared" si="10"/>
        <v>2669820.63</v>
      </c>
      <c r="AY472" s="181">
        <f t="shared" si="10"/>
        <v>4458083.92</v>
      </c>
      <c r="AZ472" s="181">
        <f t="shared" si="10"/>
        <v>3165140.5700000003</v>
      </c>
      <c r="BA472" s="181">
        <f t="shared" si="10"/>
        <v>4466458.95</v>
      </c>
      <c r="BB472" s="181">
        <f t="shared" si="10"/>
        <v>31113718.579999998</v>
      </c>
      <c r="BC472" s="181">
        <f t="shared" si="10"/>
        <v>10694213.609999999</v>
      </c>
      <c r="BD472" s="181">
        <f t="shared" si="10"/>
        <v>225555231.36999997</v>
      </c>
      <c r="BE472" s="181">
        <f t="shared" si="10"/>
        <v>23824252.75</v>
      </c>
      <c r="BF472" s="181">
        <f t="shared" si="10"/>
        <v>7457164.1699999999</v>
      </c>
      <c r="BG472" s="181">
        <f t="shared" si="10"/>
        <v>6805510.04</v>
      </c>
      <c r="BH472" s="181">
        <f t="shared" si="10"/>
        <v>11663975.689999999</v>
      </c>
      <c r="BI472" s="181">
        <f t="shared" si="10"/>
        <v>2686773.05</v>
      </c>
      <c r="BJ472" s="181">
        <f t="shared" si="10"/>
        <v>1997655.5899999999</v>
      </c>
      <c r="BK472" s="181">
        <f t="shared" si="10"/>
        <v>3863707.63</v>
      </c>
      <c r="BL472" s="181">
        <f t="shared" si="10"/>
        <v>7714097.8100000005</v>
      </c>
      <c r="BM472" s="181">
        <f t="shared" si="10"/>
        <v>24741832.969999999</v>
      </c>
      <c r="BN472" s="181">
        <f t="shared" si="10"/>
        <v>3733585.5</v>
      </c>
      <c r="BO472" s="181">
        <f t="shared" si="10"/>
        <v>6350575.3399999999</v>
      </c>
      <c r="BP472" s="181">
        <f t="shared" si="10"/>
        <v>3674153.64</v>
      </c>
      <c r="BQ472" s="181">
        <f t="shared" ref="BQ472:CM472" si="11">SUMIF($A$5:$A$449,$B472,BQ$5:BQ$449)</f>
        <v>13764200.99</v>
      </c>
      <c r="BR472" s="181">
        <f t="shared" si="11"/>
        <v>3954638.5700000003</v>
      </c>
      <c r="BS472" s="181">
        <f t="shared" si="11"/>
        <v>119939566.22000001</v>
      </c>
      <c r="BT472" s="181">
        <f t="shared" si="11"/>
        <v>3940304.19</v>
      </c>
      <c r="BU472" s="181">
        <f t="shared" si="11"/>
        <v>4252431.38</v>
      </c>
      <c r="BV472" s="181">
        <f t="shared" si="11"/>
        <v>13998692.719999999</v>
      </c>
      <c r="BW472" s="181">
        <f t="shared" si="11"/>
        <v>3796062.7399999998</v>
      </c>
      <c r="BX472" s="181">
        <f t="shared" si="11"/>
        <v>4967439.05</v>
      </c>
      <c r="BY472" s="181">
        <f t="shared" si="11"/>
        <v>80699546.840000004</v>
      </c>
      <c r="BZ472" s="181">
        <f t="shared" si="11"/>
        <v>6829939.71</v>
      </c>
      <c r="CA472" s="181">
        <f t="shared" si="11"/>
        <v>4425510.33</v>
      </c>
      <c r="CB472" s="181">
        <f t="shared" si="11"/>
        <v>3699675.65</v>
      </c>
      <c r="CC472" s="181">
        <f t="shared" si="11"/>
        <v>15425406.4</v>
      </c>
      <c r="CD472" s="181">
        <f t="shared" si="11"/>
        <v>10642748.25</v>
      </c>
      <c r="CE472" s="181">
        <f t="shared" si="11"/>
        <v>3059971.79</v>
      </c>
      <c r="CF472" s="181">
        <f t="shared" si="11"/>
        <v>8451556.9100000001</v>
      </c>
      <c r="CG472" s="181">
        <f t="shared" si="11"/>
        <v>2346473.7400000002</v>
      </c>
      <c r="CH472" s="181">
        <f t="shared" si="11"/>
        <v>2189179.38</v>
      </c>
      <c r="CI472" s="181">
        <f t="shared" si="11"/>
        <v>2386890.85</v>
      </c>
      <c r="CJ472" s="181">
        <f t="shared" si="11"/>
        <v>14200828.84</v>
      </c>
      <c r="CK472" s="181">
        <f t="shared" si="11"/>
        <v>30484696.620000001</v>
      </c>
      <c r="CL472" s="181">
        <f t="shared" si="11"/>
        <v>2361403.94</v>
      </c>
      <c r="CM472" s="181">
        <f t="shared" si="11"/>
        <v>1416764.32</v>
      </c>
    </row>
    <row r="473" spans="2:92" s="108" customFormat="1" ht="25.95" customHeight="1">
      <c r="D473" s="181"/>
    </row>
    <row r="474" spans="2:92" s="108" customFormat="1" ht="25.95" customHeight="1">
      <c r="B474" s="108">
        <v>20</v>
      </c>
      <c r="C474" s="183" t="s">
        <v>690</v>
      </c>
      <c r="D474" s="181">
        <f t="shared" ref="D474:S495" si="12">SUMIF($A$5:$A$449,$B474,D$5:D$449)</f>
        <v>163374158.75000003</v>
      </c>
      <c r="E474" s="181">
        <f t="shared" si="12"/>
        <v>18775973.300000001</v>
      </c>
      <c r="F474" s="181">
        <f t="shared" si="12"/>
        <v>44580394.32</v>
      </c>
      <c r="G474" s="181">
        <f t="shared" si="12"/>
        <v>22276989.879999995</v>
      </c>
      <c r="H474" s="181">
        <f t="shared" si="12"/>
        <v>18305856</v>
      </c>
      <c r="I474" s="181">
        <f t="shared" si="12"/>
        <v>24616068.219999999</v>
      </c>
      <c r="J474" s="181">
        <f t="shared" si="12"/>
        <v>33178944.140000001</v>
      </c>
      <c r="K474" s="181">
        <f t="shared" si="12"/>
        <v>33615718.840000004</v>
      </c>
      <c r="L474" s="181">
        <f t="shared" si="12"/>
        <v>21186073.399999999</v>
      </c>
      <c r="M474" s="181">
        <f t="shared" si="12"/>
        <v>22538534.990000002</v>
      </c>
      <c r="N474" s="181">
        <f t="shared" si="12"/>
        <v>44868001.620000005</v>
      </c>
      <c r="O474" s="181">
        <f t="shared" si="12"/>
        <v>8550738.2200000007</v>
      </c>
      <c r="P474" s="181">
        <f t="shared" si="12"/>
        <v>82595405.890000015</v>
      </c>
      <c r="Q474" s="181">
        <f t="shared" si="12"/>
        <v>20898700.27</v>
      </c>
      <c r="R474" s="181">
        <f t="shared" si="12"/>
        <v>21618348.379999999</v>
      </c>
      <c r="S474" s="181">
        <f t="shared" si="12"/>
        <v>34019225.829999998</v>
      </c>
      <c r="T474" s="181">
        <f t="shared" ref="T474:CE477" si="13">SUMIF($A$5:$A$449,$B474,T$5:T$449)</f>
        <v>21292601.339999996</v>
      </c>
      <c r="U474" s="181">
        <f t="shared" si="13"/>
        <v>19343727.48</v>
      </c>
      <c r="V474" s="181">
        <f t="shared" si="13"/>
        <v>19936979.599999998</v>
      </c>
      <c r="W474" s="181">
        <f t="shared" si="13"/>
        <v>13177362.620000001</v>
      </c>
      <c r="X474" s="181">
        <f t="shared" si="13"/>
        <v>188552995.90000001</v>
      </c>
      <c r="Y474" s="181">
        <f t="shared" si="13"/>
        <v>14737778.6</v>
      </c>
      <c r="Z474" s="181">
        <f t="shared" si="13"/>
        <v>22674918.699999999</v>
      </c>
      <c r="AA474" s="181">
        <f t="shared" si="13"/>
        <v>19615456.150000002</v>
      </c>
      <c r="AB474" s="181">
        <f t="shared" si="13"/>
        <v>13111947.770000001</v>
      </c>
      <c r="AC474" s="181">
        <f t="shared" si="13"/>
        <v>15259942.880000001</v>
      </c>
      <c r="AD474" s="181">
        <f t="shared" si="13"/>
        <v>18333460.119999997</v>
      </c>
      <c r="AE474" s="181">
        <f t="shared" si="13"/>
        <v>50540341.500000007</v>
      </c>
      <c r="AF474" s="181">
        <f t="shared" si="13"/>
        <v>19578313.390000001</v>
      </c>
      <c r="AG474" s="181">
        <f t="shared" si="13"/>
        <v>17100122.009999998</v>
      </c>
      <c r="AH474" s="181">
        <f t="shared" si="13"/>
        <v>19139101.859999999</v>
      </c>
      <c r="AI474" s="181">
        <f t="shared" si="13"/>
        <v>32941705.68</v>
      </c>
      <c r="AJ474" s="181">
        <f t="shared" si="13"/>
        <v>17064351.25</v>
      </c>
      <c r="AK474" s="181">
        <f t="shared" si="13"/>
        <v>13481821.85</v>
      </c>
      <c r="AL474" s="181">
        <f t="shared" si="13"/>
        <v>304116299.03000003</v>
      </c>
      <c r="AM474" s="181">
        <f t="shared" si="13"/>
        <v>20403242.329999998</v>
      </c>
      <c r="AN474" s="181">
        <f t="shared" si="13"/>
        <v>17414324.109999999</v>
      </c>
      <c r="AO474" s="181">
        <f t="shared" si="13"/>
        <v>35832942.009999998</v>
      </c>
      <c r="AP474" s="181">
        <f t="shared" si="13"/>
        <v>33431604.869999997</v>
      </c>
      <c r="AQ474" s="181">
        <f t="shared" si="13"/>
        <v>20984020.07</v>
      </c>
      <c r="AR474" s="181">
        <f t="shared" si="13"/>
        <v>11327586.67</v>
      </c>
      <c r="AS474" s="181">
        <f t="shared" si="13"/>
        <v>61904283.829999998</v>
      </c>
      <c r="AT474" s="181">
        <f t="shared" si="13"/>
        <v>18960932.93</v>
      </c>
      <c r="AU474" s="181">
        <f t="shared" si="13"/>
        <v>28226328.129999999</v>
      </c>
      <c r="AV474" s="181">
        <f t="shared" si="13"/>
        <v>38626522.559999995</v>
      </c>
      <c r="AW474" s="181">
        <f t="shared" si="13"/>
        <v>19820831</v>
      </c>
      <c r="AX474" s="181">
        <f t="shared" si="13"/>
        <v>14596370.810000002</v>
      </c>
      <c r="AY474" s="181">
        <f t="shared" si="13"/>
        <v>23787522.630000003</v>
      </c>
      <c r="AZ474" s="181">
        <f t="shared" si="13"/>
        <v>19851246.010000002</v>
      </c>
      <c r="BA474" s="181">
        <f t="shared" si="13"/>
        <v>15231689.539999999</v>
      </c>
      <c r="BB474" s="181">
        <f t="shared" si="13"/>
        <v>86672950.900000006</v>
      </c>
      <c r="BC474" s="181">
        <f t="shared" si="13"/>
        <v>16772095.59</v>
      </c>
      <c r="BD474" s="181">
        <f t="shared" si="13"/>
        <v>166666884.95999998</v>
      </c>
      <c r="BE474" s="181">
        <f t="shared" si="13"/>
        <v>46931910.170000002</v>
      </c>
      <c r="BF474" s="181">
        <f t="shared" si="13"/>
        <v>18482909.949999999</v>
      </c>
      <c r="BG474" s="181">
        <f t="shared" si="13"/>
        <v>18781535.370000001</v>
      </c>
      <c r="BH474" s="181">
        <f t="shared" si="13"/>
        <v>91982073.5</v>
      </c>
      <c r="BI474" s="181">
        <f t="shared" si="13"/>
        <v>13338965.640000001</v>
      </c>
      <c r="BJ474" s="181">
        <f t="shared" si="13"/>
        <v>9464163.75</v>
      </c>
      <c r="BK474" s="181">
        <f t="shared" si="13"/>
        <v>11569341.289999999</v>
      </c>
      <c r="BL474" s="181">
        <f t="shared" si="13"/>
        <v>11451430.48</v>
      </c>
      <c r="BM474" s="181">
        <f t="shared" si="13"/>
        <v>126666793.34</v>
      </c>
      <c r="BN474" s="181">
        <f t="shared" si="13"/>
        <v>31369892.140000001</v>
      </c>
      <c r="BO474" s="181">
        <f t="shared" si="13"/>
        <v>25078084.580000002</v>
      </c>
      <c r="BP474" s="181">
        <f t="shared" si="13"/>
        <v>35041683.609999999</v>
      </c>
      <c r="BQ474" s="181">
        <f t="shared" si="13"/>
        <v>24699036.240000002</v>
      </c>
      <c r="BR474" s="181">
        <f t="shared" si="13"/>
        <v>17147079.789999999</v>
      </c>
      <c r="BS474" s="181">
        <f t="shared" si="13"/>
        <v>449894455.96000004</v>
      </c>
      <c r="BT474" s="181">
        <f t="shared" si="13"/>
        <v>25180896</v>
      </c>
      <c r="BU474" s="181">
        <f t="shared" si="13"/>
        <v>25482515.82</v>
      </c>
      <c r="BV474" s="181">
        <f t="shared" si="13"/>
        <v>83245357.74000001</v>
      </c>
      <c r="BW474" s="181">
        <f t="shared" si="13"/>
        <v>7834740.9699999997</v>
      </c>
      <c r="BX474" s="181">
        <f t="shared" si="13"/>
        <v>22860216.189999998</v>
      </c>
      <c r="BY474" s="181">
        <f t="shared" si="13"/>
        <v>49916125.960000001</v>
      </c>
      <c r="BZ474" s="181">
        <f t="shared" si="13"/>
        <v>15503910.260000002</v>
      </c>
      <c r="CA474" s="181">
        <f t="shared" si="13"/>
        <v>16575894.52</v>
      </c>
      <c r="CB474" s="181">
        <f t="shared" si="13"/>
        <v>21530903.720000003</v>
      </c>
      <c r="CC474" s="181">
        <f t="shared" si="13"/>
        <v>25744147.709999997</v>
      </c>
      <c r="CD474" s="181">
        <f t="shared" si="13"/>
        <v>46282046.579999998</v>
      </c>
      <c r="CE474" s="181">
        <f t="shared" si="13"/>
        <v>27749932.470000006</v>
      </c>
      <c r="CF474" s="181">
        <f t="shared" ref="CF474:CM477" si="14">SUMIF($A$5:$A$449,$B474,CF$5:CF$449)</f>
        <v>38778463.709999993</v>
      </c>
      <c r="CG474" s="181">
        <f t="shared" si="14"/>
        <v>13361157.109999999</v>
      </c>
      <c r="CH474" s="181">
        <f t="shared" si="14"/>
        <v>16434617</v>
      </c>
      <c r="CI474" s="181">
        <f t="shared" si="14"/>
        <v>12587442.699999999</v>
      </c>
      <c r="CJ474" s="181">
        <f t="shared" si="14"/>
        <v>16065689.400000002</v>
      </c>
      <c r="CK474" s="181">
        <f t="shared" si="14"/>
        <v>43168063.93</v>
      </c>
      <c r="CL474" s="181">
        <f t="shared" si="14"/>
        <v>11196285.710000001</v>
      </c>
      <c r="CM474" s="181">
        <f t="shared" si="14"/>
        <v>9210734.8400000017</v>
      </c>
    </row>
    <row r="475" spans="2:92" s="108" customFormat="1" ht="25.95" customHeight="1">
      <c r="B475" s="108">
        <v>21</v>
      </c>
      <c r="C475" s="184" t="s">
        <v>691</v>
      </c>
      <c r="D475" s="181">
        <f t="shared" si="12"/>
        <v>35465175.960000001</v>
      </c>
      <c r="E475" s="181">
        <f t="shared" ref="E475:BP477" si="15">SUMIF($A$5:$A$449,$B475,E$5:E$449)</f>
        <v>8496652</v>
      </c>
      <c r="F475" s="181">
        <f t="shared" si="15"/>
        <v>5948046.6799999997</v>
      </c>
      <c r="G475" s="181">
        <f t="shared" si="15"/>
        <v>5933088</v>
      </c>
      <c r="H475" s="181">
        <f t="shared" si="15"/>
        <v>5843915.75</v>
      </c>
      <c r="I475" s="181">
        <f t="shared" si="15"/>
        <v>6606703.8200000003</v>
      </c>
      <c r="J475" s="181">
        <f t="shared" si="15"/>
        <v>5652341.96</v>
      </c>
      <c r="K475" s="181">
        <f t="shared" si="15"/>
        <v>12292466.100000001</v>
      </c>
      <c r="L475" s="181">
        <f t="shared" si="15"/>
        <v>7676309.1999999993</v>
      </c>
      <c r="M475" s="181">
        <f t="shared" si="15"/>
        <v>8614696.120000001</v>
      </c>
      <c r="N475" s="181">
        <f t="shared" si="15"/>
        <v>20510256.5</v>
      </c>
      <c r="O475" s="181">
        <f t="shared" si="15"/>
        <v>2518930</v>
      </c>
      <c r="P475" s="181">
        <f t="shared" si="15"/>
        <v>34263438.990000002</v>
      </c>
      <c r="Q475" s="181">
        <f t="shared" si="15"/>
        <v>7204194.3800000008</v>
      </c>
      <c r="R475" s="181">
        <f t="shared" si="15"/>
        <v>8349637.9299999997</v>
      </c>
      <c r="S475" s="181">
        <f t="shared" si="15"/>
        <v>12005612.4</v>
      </c>
      <c r="T475" s="181">
        <f t="shared" si="15"/>
        <v>7023035.2300000004</v>
      </c>
      <c r="U475" s="181">
        <f t="shared" si="15"/>
        <v>5947569</v>
      </c>
      <c r="V475" s="181">
        <f t="shared" si="15"/>
        <v>6672689</v>
      </c>
      <c r="W475" s="181">
        <f t="shared" si="15"/>
        <v>4316627.4399999995</v>
      </c>
      <c r="X475" s="181">
        <f t="shared" si="15"/>
        <v>46141909.969999999</v>
      </c>
      <c r="Y475" s="181">
        <f t="shared" si="15"/>
        <v>5705991.2699999996</v>
      </c>
      <c r="Z475" s="181">
        <f t="shared" si="15"/>
        <v>11271355.5</v>
      </c>
      <c r="AA475" s="181">
        <f t="shared" si="15"/>
        <v>8102595</v>
      </c>
      <c r="AB475" s="181">
        <f t="shared" si="15"/>
        <v>3824526</v>
      </c>
      <c r="AC475" s="181">
        <f t="shared" si="15"/>
        <v>4780156.24</v>
      </c>
      <c r="AD475" s="181">
        <f t="shared" si="15"/>
        <v>5643502</v>
      </c>
      <c r="AE475" s="181">
        <f t="shared" si="15"/>
        <v>16110791.18</v>
      </c>
      <c r="AF475" s="181">
        <f t="shared" si="15"/>
        <v>4239819.07</v>
      </c>
      <c r="AG475" s="181">
        <f t="shared" si="15"/>
        <v>6606999</v>
      </c>
      <c r="AH475" s="181">
        <f t="shared" si="15"/>
        <v>5789545.1099999994</v>
      </c>
      <c r="AI475" s="181">
        <f t="shared" si="15"/>
        <v>10457875</v>
      </c>
      <c r="AJ475" s="181">
        <f t="shared" si="15"/>
        <v>6164090</v>
      </c>
      <c r="AK475" s="181">
        <f t="shared" si="15"/>
        <v>5659833.5899999999</v>
      </c>
      <c r="AL475" s="181">
        <f t="shared" si="15"/>
        <v>101008240</v>
      </c>
      <c r="AM475" s="181">
        <f t="shared" si="15"/>
        <v>6599655.0600000005</v>
      </c>
      <c r="AN475" s="181">
        <f t="shared" si="15"/>
        <v>6134893</v>
      </c>
      <c r="AO475" s="181">
        <f t="shared" si="15"/>
        <v>12358032.34</v>
      </c>
      <c r="AP475" s="181">
        <f t="shared" si="15"/>
        <v>15028056.16</v>
      </c>
      <c r="AQ475" s="181">
        <f t="shared" si="15"/>
        <v>8239392.9299999997</v>
      </c>
      <c r="AR475" s="181">
        <f t="shared" si="15"/>
        <v>3898504.3</v>
      </c>
      <c r="AS475" s="181">
        <f t="shared" si="15"/>
        <v>34922406.170000002</v>
      </c>
      <c r="AT475" s="181">
        <f t="shared" si="15"/>
        <v>7421856</v>
      </c>
      <c r="AU475" s="181">
        <f t="shared" si="15"/>
        <v>14117130.629999999</v>
      </c>
      <c r="AV475" s="181">
        <f t="shared" si="15"/>
        <v>11691909</v>
      </c>
      <c r="AW475" s="181">
        <f t="shared" si="15"/>
        <v>7699213.8199999994</v>
      </c>
      <c r="AX475" s="181">
        <f t="shared" si="15"/>
        <v>5167521.26</v>
      </c>
      <c r="AY475" s="181">
        <f t="shared" si="15"/>
        <v>6723724.2700000005</v>
      </c>
      <c r="AZ475" s="181">
        <f t="shared" si="15"/>
        <v>7667665.8600000003</v>
      </c>
      <c r="BA475" s="181">
        <f t="shared" si="15"/>
        <v>8197810.46</v>
      </c>
      <c r="BB475" s="181">
        <f t="shared" si="15"/>
        <v>27906996.789999999</v>
      </c>
      <c r="BC475" s="181">
        <f t="shared" si="15"/>
        <v>7294865.1500000004</v>
      </c>
      <c r="BD475" s="181">
        <f t="shared" si="15"/>
        <v>53598690.43</v>
      </c>
      <c r="BE475" s="181">
        <f t="shared" si="15"/>
        <v>15158980</v>
      </c>
      <c r="BF475" s="181">
        <f t="shared" si="15"/>
        <v>5333136.22</v>
      </c>
      <c r="BG475" s="181">
        <f t="shared" si="15"/>
        <v>7636878.6600000001</v>
      </c>
      <c r="BH475" s="181">
        <f t="shared" si="15"/>
        <v>32994295.670000002</v>
      </c>
      <c r="BI475" s="181">
        <f t="shared" si="15"/>
        <v>5981337.0099999998</v>
      </c>
      <c r="BJ475" s="181">
        <f t="shared" si="15"/>
        <v>3804549</v>
      </c>
      <c r="BK475" s="181">
        <f t="shared" si="15"/>
        <v>6385832.0700000003</v>
      </c>
      <c r="BL475" s="181">
        <f t="shared" si="15"/>
        <v>5974359.2799999993</v>
      </c>
      <c r="BM475" s="181">
        <f t="shared" si="15"/>
        <v>37705904</v>
      </c>
      <c r="BN475" s="181">
        <f t="shared" si="15"/>
        <v>8968159.9100000001</v>
      </c>
      <c r="BO475" s="181">
        <f t="shared" si="15"/>
        <v>7077719.2000000002</v>
      </c>
      <c r="BP475" s="181">
        <f t="shared" si="15"/>
        <v>10629523.629999999</v>
      </c>
      <c r="BQ475" s="181">
        <f t="shared" si="13"/>
        <v>7977773.1099999994</v>
      </c>
      <c r="BR475" s="181">
        <f t="shared" si="13"/>
        <v>7596948.5199999996</v>
      </c>
      <c r="BS475" s="181">
        <f t="shared" si="13"/>
        <v>144315116</v>
      </c>
      <c r="BT475" s="181">
        <f t="shared" si="13"/>
        <v>9339765.4199999999</v>
      </c>
      <c r="BU475" s="181">
        <f t="shared" si="13"/>
        <v>9295497.0600000005</v>
      </c>
      <c r="BV475" s="181">
        <f t="shared" si="13"/>
        <v>31462140.600000001</v>
      </c>
      <c r="BW475" s="181">
        <f t="shared" si="13"/>
        <v>3284447.8899999997</v>
      </c>
      <c r="BX475" s="181">
        <f t="shared" si="13"/>
        <v>6890941.2999999998</v>
      </c>
      <c r="BY475" s="181">
        <f t="shared" si="13"/>
        <v>19582653.039999999</v>
      </c>
      <c r="BZ475" s="181">
        <f t="shared" si="13"/>
        <v>5281478.5</v>
      </c>
      <c r="CA475" s="181">
        <f t="shared" si="13"/>
        <v>6980639</v>
      </c>
      <c r="CB475" s="181">
        <f t="shared" si="13"/>
        <v>6691076.5499999998</v>
      </c>
      <c r="CC475" s="181">
        <f t="shared" si="13"/>
        <v>8572731.1600000001</v>
      </c>
      <c r="CD475" s="181">
        <f t="shared" si="13"/>
        <v>17131196.32</v>
      </c>
      <c r="CE475" s="181">
        <f t="shared" si="13"/>
        <v>8776891</v>
      </c>
      <c r="CF475" s="181">
        <f t="shared" si="14"/>
        <v>16892887.640000001</v>
      </c>
      <c r="CG475" s="181">
        <f t="shared" si="14"/>
        <v>6446278.4100000001</v>
      </c>
      <c r="CH475" s="181">
        <f t="shared" si="14"/>
        <v>4794049</v>
      </c>
      <c r="CI475" s="181">
        <f t="shared" si="14"/>
        <v>6302975.79</v>
      </c>
      <c r="CJ475" s="181">
        <f t="shared" si="14"/>
        <v>4715809</v>
      </c>
      <c r="CK475" s="181">
        <f t="shared" si="14"/>
        <v>20853137.149999999</v>
      </c>
      <c r="CL475" s="181">
        <f t="shared" si="14"/>
        <v>4590035.07</v>
      </c>
      <c r="CM475" s="181">
        <f t="shared" si="14"/>
        <v>4607944.1500000004</v>
      </c>
    </row>
    <row r="476" spans="2:92" s="108" customFormat="1" ht="25.95" customHeight="1">
      <c r="B476" s="108">
        <v>22</v>
      </c>
      <c r="C476" s="184" t="s">
        <v>692</v>
      </c>
      <c r="D476" s="181">
        <f t="shared" si="12"/>
        <v>71694370.219999999</v>
      </c>
      <c r="E476" s="181">
        <f t="shared" si="15"/>
        <v>8716797.5</v>
      </c>
      <c r="F476" s="181">
        <f t="shared" si="15"/>
        <v>10985504.5</v>
      </c>
      <c r="G476" s="181">
        <f t="shared" si="15"/>
        <v>10761317.48</v>
      </c>
      <c r="H476" s="181">
        <f t="shared" si="15"/>
        <v>7910606.5</v>
      </c>
      <c r="I476" s="181">
        <f t="shared" si="15"/>
        <v>11287431.870000001</v>
      </c>
      <c r="J476" s="181">
        <f t="shared" si="15"/>
        <v>17275430</v>
      </c>
      <c r="K476" s="181">
        <f t="shared" si="15"/>
        <v>21108136.170000002</v>
      </c>
      <c r="L476" s="181">
        <f t="shared" si="15"/>
        <v>10703903.52</v>
      </c>
      <c r="M476" s="181">
        <f t="shared" si="15"/>
        <v>12999787.26</v>
      </c>
      <c r="N476" s="181">
        <f t="shared" si="15"/>
        <v>29849878.32</v>
      </c>
      <c r="O476" s="181">
        <f t="shared" si="15"/>
        <v>5621801.5700000003</v>
      </c>
      <c r="P476" s="181">
        <f t="shared" si="15"/>
        <v>64904256.140000001</v>
      </c>
      <c r="Q476" s="181">
        <f t="shared" si="15"/>
        <v>11780667.120000001</v>
      </c>
      <c r="R476" s="181">
        <f t="shared" si="15"/>
        <v>17420001.039999999</v>
      </c>
      <c r="S476" s="181">
        <f t="shared" si="15"/>
        <v>24262477.789999999</v>
      </c>
      <c r="T476" s="181">
        <f t="shared" si="15"/>
        <v>10723972.5</v>
      </c>
      <c r="U476" s="181">
        <f t="shared" si="15"/>
        <v>12926438</v>
      </c>
      <c r="V476" s="181">
        <f t="shared" si="15"/>
        <v>10905397.75</v>
      </c>
      <c r="W476" s="181">
        <f t="shared" si="15"/>
        <v>6788343.5899999999</v>
      </c>
      <c r="X476" s="181">
        <f t="shared" si="15"/>
        <v>104964388.84999999</v>
      </c>
      <c r="Y476" s="181">
        <f t="shared" si="15"/>
        <v>9218161</v>
      </c>
      <c r="Z476" s="181">
        <f t="shared" si="15"/>
        <v>17224720.539999999</v>
      </c>
      <c r="AA476" s="181">
        <f t="shared" si="15"/>
        <v>12953495.300000001</v>
      </c>
      <c r="AB476" s="181">
        <f t="shared" si="15"/>
        <v>7405627.5</v>
      </c>
      <c r="AC476" s="181">
        <f t="shared" si="15"/>
        <v>7516865</v>
      </c>
      <c r="AD476" s="181">
        <f t="shared" si="15"/>
        <v>9511374.5</v>
      </c>
      <c r="AE476" s="181">
        <f t="shared" si="15"/>
        <v>28065693.25</v>
      </c>
      <c r="AF476" s="181">
        <f t="shared" si="15"/>
        <v>11138297.01</v>
      </c>
      <c r="AG476" s="181">
        <f t="shared" si="15"/>
        <v>10407740.689999999</v>
      </c>
      <c r="AH476" s="181">
        <f t="shared" si="15"/>
        <v>14276941.5</v>
      </c>
      <c r="AI476" s="181">
        <f t="shared" si="15"/>
        <v>16728395.780000001</v>
      </c>
      <c r="AJ476" s="181">
        <f t="shared" si="15"/>
        <v>8823201</v>
      </c>
      <c r="AK476" s="181">
        <f t="shared" si="15"/>
        <v>9423943.9100000001</v>
      </c>
      <c r="AL476" s="181">
        <f t="shared" si="15"/>
        <v>193059794.5</v>
      </c>
      <c r="AM476" s="181">
        <f t="shared" si="15"/>
        <v>12439811.25</v>
      </c>
      <c r="AN476" s="181">
        <f t="shared" si="15"/>
        <v>8650932</v>
      </c>
      <c r="AO476" s="181">
        <f t="shared" si="15"/>
        <v>19585856.740000002</v>
      </c>
      <c r="AP476" s="181">
        <f t="shared" si="15"/>
        <v>24703937.120000001</v>
      </c>
      <c r="AQ476" s="181">
        <f t="shared" si="15"/>
        <v>11738985.43</v>
      </c>
      <c r="AR476" s="181">
        <f t="shared" si="15"/>
        <v>6004033.75</v>
      </c>
      <c r="AS476" s="181">
        <f t="shared" si="15"/>
        <v>51993953.82</v>
      </c>
      <c r="AT476" s="181">
        <f t="shared" si="15"/>
        <v>10484312.439999999</v>
      </c>
      <c r="AU476" s="181">
        <f t="shared" si="15"/>
        <v>18000902.710000001</v>
      </c>
      <c r="AV476" s="181">
        <f t="shared" si="15"/>
        <v>16306401.17</v>
      </c>
      <c r="AW476" s="181">
        <f t="shared" si="15"/>
        <v>9701850</v>
      </c>
      <c r="AX476" s="181">
        <f t="shared" si="15"/>
        <v>7240699.1500000004</v>
      </c>
      <c r="AY476" s="181">
        <f t="shared" si="15"/>
        <v>10393183</v>
      </c>
      <c r="AZ476" s="181">
        <f t="shared" si="15"/>
        <v>9283759.1699999999</v>
      </c>
      <c r="BA476" s="181">
        <f t="shared" si="15"/>
        <v>8563667.4399999995</v>
      </c>
      <c r="BB476" s="181">
        <f t="shared" si="15"/>
        <v>51439799.229999997</v>
      </c>
      <c r="BC476" s="181">
        <f t="shared" si="15"/>
        <v>9396469.2699999996</v>
      </c>
      <c r="BD476" s="181">
        <f t="shared" si="15"/>
        <v>118547972.48</v>
      </c>
      <c r="BE476" s="181">
        <f t="shared" si="15"/>
        <v>30504852</v>
      </c>
      <c r="BF476" s="181">
        <f t="shared" si="15"/>
        <v>9042936</v>
      </c>
      <c r="BG476" s="181">
        <f t="shared" si="15"/>
        <v>12475727.02</v>
      </c>
      <c r="BH476" s="181">
        <f t="shared" si="15"/>
        <v>74978547.979999989</v>
      </c>
      <c r="BI476" s="181">
        <f t="shared" si="15"/>
        <v>7997835</v>
      </c>
      <c r="BJ476" s="181">
        <f t="shared" si="15"/>
        <v>6861780</v>
      </c>
      <c r="BK476" s="181">
        <f t="shared" si="15"/>
        <v>8231500</v>
      </c>
      <c r="BL476" s="181">
        <f t="shared" si="15"/>
        <v>8306267.4199999999</v>
      </c>
      <c r="BM476" s="181">
        <f t="shared" si="15"/>
        <v>75447622.730000004</v>
      </c>
      <c r="BN476" s="181">
        <f t="shared" si="15"/>
        <v>18510320.25</v>
      </c>
      <c r="BO476" s="181">
        <f t="shared" si="15"/>
        <v>12319030</v>
      </c>
      <c r="BP476" s="181">
        <f t="shared" si="15"/>
        <v>23137021.740000002</v>
      </c>
      <c r="BQ476" s="181">
        <f t="shared" si="13"/>
        <v>14865382.57</v>
      </c>
      <c r="BR476" s="181">
        <f t="shared" si="13"/>
        <v>10442165.949999999</v>
      </c>
      <c r="BS476" s="181">
        <f t="shared" si="13"/>
        <v>331843299.42999995</v>
      </c>
      <c r="BT476" s="181">
        <f t="shared" si="13"/>
        <v>13248308.26</v>
      </c>
      <c r="BU476" s="181">
        <f t="shared" si="13"/>
        <v>12322540.560000001</v>
      </c>
      <c r="BV476" s="181">
        <f t="shared" si="13"/>
        <v>63720114.710000001</v>
      </c>
      <c r="BW476" s="181">
        <f t="shared" si="13"/>
        <v>3416694</v>
      </c>
      <c r="BX476" s="181">
        <f t="shared" si="13"/>
        <v>10797122.27</v>
      </c>
      <c r="BY476" s="181">
        <f t="shared" si="13"/>
        <v>37604345.390000001</v>
      </c>
      <c r="BZ476" s="181">
        <f t="shared" si="13"/>
        <v>7839392.5</v>
      </c>
      <c r="CA476" s="181">
        <f t="shared" si="13"/>
        <v>8651213</v>
      </c>
      <c r="CB476" s="181">
        <f t="shared" si="13"/>
        <v>9300841.0800000001</v>
      </c>
      <c r="CC476" s="181">
        <f t="shared" si="13"/>
        <v>12054054</v>
      </c>
      <c r="CD476" s="181">
        <f t="shared" si="13"/>
        <v>29759784.960000001</v>
      </c>
      <c r="CE476" s="181">
        <f t="shared" si="13"/>
        <v>14353585.75</v>
      </c>
      <c r="CF476" s="181">
        <f t="shared" si="14"/>
        <v>25910777.75</v>
      </c>
      <c r="CG476" s="181">
        <f t="shared" si="14"/>
        <v>9169563.3000000007</v>
      </c>
      <c r="CH476" s="181">
        <f t="shared" si="14"/>
        <v>8901378</v>
      </c>
      <c r="CI476" s="181">
        <f t="shared" si="14"/>
        <v>10387420.25</v>
      </c>
      <c r="CJ476" s="181">
        <f t="shared" si="14"/>
        <v>7645466.25</v>
      </c>
      <c r="CK476" s="181">
        <f t="shared" si="14"/>
        <v>37116731</v>
      </c>
      <c r="CL476" s="181">
        <f t="shared" si="14"/>
        <v>8088652.5</v>
      </c>
      <c r="CM476" s="181">
        <f t="shared" si="14"/>
        <v>6045965.5</v>
      </c>
    </row>
    <row r="477" spans="2:92" s="108" customFormat="1" ht="25.95" customHeight="1">
      <c r="B477" s="108">
        <v>23</v>
      </c>
      <c r="C477" s="184" t="s">
        <v>693</v>
      </c>
      <c r="D477" s="181">
        <f t="shared" si="12"/>
        <v>9425424.2300000004</v>
      </c>
      <c r="E477" s="181">
        <f t="shared" si="15"/>
        <v>1250161.9000000001</v>
      </c>
      <c r="F477" s="181">
        <f t="shared" si="15"/>
        <v>1197294.05</v>
      </c>
      <c r="G477" s="181">
        <f t="shared" si="15"/>
        <v>1379509.06</v>
      </c>
      <c r="H477" s="181">
        <f t="shared" si="15"/>
        <v>1132633.47</v>
      </c>
      <c r="I477" s="181">
        <f t="shared" si="15"/>
        <v>1413209.57</v>
      </c>
      <c r="J477" s="181">
        <f t="shared" si="15"/>
        <v>2291478.41</v>
      </c>
      <c r="K477" s="181">
        <f t="shared" si="15"/>
        <v>2210360.4299999997</v>
      </c>
      <c r="L477" s="181">
        <f t="shared" si="15"/>
        <v>1293744.5000000002</v>
      </c>
      <c r="M477" s="181">
        <f t="shared" si="15"/>
        <v>1523798.5699999998</v>
      </c>
      <c r="N477" s="181">
        <f t="shared" si="15"/>
        <v>2780481.83</v>
      </c>
      <c r="O477" s="181">
        <f t="shared" si="15"/>
        <v>548287.5</v>
      </c>
      <c r="P477" s="181">
        <f t="shared" si="15"/>
        <v>5566282.5999999996</v>
      </c>
      <c r="Q477" s="181">
        <f t="shared" si="15"/>
        <v>1287761.6499999999</v>
      </c>
      <c r="R477" s="181">
        <f t="shared" si="15"/>
        <v>1360890.5999999999</v>
      </c>
      <c r="S477" s="181">
        <f t="shared" si="15"/>
        <v>2203491.33</v>
      </c>
      <c r="T477" s="181">
        <f t="shared" si="15"/>
        <v>1384620.2</v>
      </c>
      <c r="U477" s="181">
        <f t="shared" si="15"/>
        <v>1148386.1000000001</v>
      </c>
      <c r="V477" s="181">
        <f t="shared" si="15"/>
        <v>1210810.7</v>
      </c>
      <c r="W477" s="181">
        <f t="shared" si="15"/>
        <v>727565.24</v>
      </c>
      <c r="X477" s="181">
        <f t="shared" si="15"/>
        <v>11397114.5</v>
      </c>
      <c r="Y477" s="181">
        <f t="shared" si="15"/>
        <v>824069.1</v>
      </c>
      <c r="Z477" s="181">
        <f t="shared" si="15"/>
        <v>1271163.95</v>
      </c>
      <c r="AA477" s="181">
        <f t="shared" si="15"/>
        <v>1231242.47</v>
      </c>
      <c r="AB477" s="181">
        <f t="shared" si="15"/>
        <v>708992</v>
      </c>
      <c r="AC477" s="181">
        <f t="shared" si="15"/>
        <v>828383.19000000006</v>
      </c>
      <c r="AD477" s="181">
        <f t="shared" si="15"/>
        <v>969850.8</v>
      </c>
      <c r="AE477" s="181">
        <f t="shared" si="15"/>
        <v>2621943.9499999997</v>
      </c>
      <c r="AF477" s="181">
        <f t="shared" si="15"/>
        <v>952830.62</v>
      </c>
      <c r="AG477" s="181">
        <f t="shared" si="15"/>
        <v>1033538.8</v>
      </c>
      <c r="AH477" s="181">
        <f t="shared" si="15"/>
        <v>1222305.52</v>
      </c>
      <c r="AI477" s="181">
        <f t="shared" si="15"/>
        <v>1914656.7199999997</v>
      </c>
      <c r="AJ477" s="181">
        <f t="shared" si="15"/>
        <v>1018050.43</v>
      </c>
      <c r="AK477" s="181">
        <f t="shared" si="15"/>
        <v>803912.08</v>
      </c>
      <c r="AL477" s="181">
        <f t="shared" si="15"/>
        <v>19374902.84</v>
      </c>
      <c r="AM477" s="181">
        <f t="shared" si="15"/>
        <v>1250485.97</v>
      </c>
      <c r="AN477" s="181">
        <f t="shared" si="15"/>
        <v>1149551.1600000001</v>
      </c>
      <c r="AO477" s="181">
        <f t="shared" si="15"/>
        <v>2227011.2199999997</v>
      </c>
      <c r="AP477" s="181">
        <f t="shared" si="15"/>
        <v>2196079.42</v>
      </c>
      <c r="AQ477" s="181">
        <f t="shared" si="15"/>
        <v>1393874.6500000001</v>
      </c>
      <c r="AR477" s="181">
        <f t="shared" si="15"/>
        <v>766182.9</v>
      </c>
      <c r="AS477" s="181">
        <f t="shared" si="15"/>
        <v>4896150.5799999991</v>
      </c>
      <c r="AT477" s="181">
        <f t="shared" si="15"/>
        <v>1290175.2200000002</v>
      </c>
      <c r="AU477" s="181">
        <f t="shared" si="15"/>
        <v>2116874.17</v>
      </c>
      <c r="AV477" s="181">
        <f t="shared" si="15"/>
        <v>2327357.5299999998</v>
      </c>
      <c r="AW477" s="181">
        <f t="shared" si="15"/>
        <v>1141917.5</v>
      </c>
      <c r="AX477" s="181">
        <f t="shared" si="15"/>
        <v>905316.40000000014</v>
      </c>
      <c r="AY477" s="181">
        <f t="shared" si="15"/>
        <v>1555373.85</v>
      </c>
      <c r="AZ477" s="181">
        <f t="shared" si="15"/>
        <v>1241738.5100000002</v>
      </c>
      <c r="BA477" s="181">
        <f t="shared" si="15"/>
        <v>1148954.6000000001</v>
      </c>
      <c r="BB477" s="181">
        <f t="shared" si="15"/>
        <v>5396069.4700000007</v>
      </c>
      <c r="BC477" s="181">
        <f t="shared" si="15"/>
        <v>1123561.07</v>
      </c>
      <c r="BD477" s="181">
        <f t="shared" si="15"/>
        <v>10865597.91</v>
      </c>
      <c r="BE477" s="181">
        <f t="shared" si="15"/>
        <v>3203792.61</v>
      </c>
      <c r="BF477" s="181">
        <f t="shared" si="15"/>
        <v>1050582.92</v>
      </c>
      <c r="BG477" s="181">
        <f t="shared" si="15"/>
        <v>1290673.7</v>
      </c>
      <c r="BH477" s="181">
        <f t="shared" si="15"/>
        <v>5933632.4300000006</v>
      </c>
      <c r="BI477" s="181">
        <f t="shared" si="15"/>
        <v>846562</v>
      </c>
      <c r="BJ477" s="181">
        <f t="shared" si="15"/>
        <v>560569.5</v>
      </c>
      <c r="BK477" s="181">
        <f t="shared" si="15"/>
        <v>874078.66</v>
      </c>
      <c r="BL477" s="181">
        <f t="shared" si="15"/>
        <v>933538.03</v>
      </c>
      <c r="BM477" s="181">
        <f t="shared" si="15"/>
        <v>7953188.7000000002</v>
      </c>
      <c r="BN477" s="181">
        <f t="shared" si="15"/>
        <v>1997867.25</v>
      </c>
      <c r="BO477" s="181">
        <f t="shared" si="15"/>
        <v>1476905.6</v>
      </c>
      <c r="BP477" s="181">
        <f t="shared" si="15"/>
        <v>2310773.67</v>
      </c>
      <c r="BQ477" s="181">
        <f t="shared" si="13"/>
        <v>1563042.8</v>
      </c>
      <c r="BR477" s="181">
        <f t="shared" si="13"/>
        <v>1215058.78</v>
      </c>
      <c r="BS477" s="181">
        <f t="shared" si="13"/>
        <v>29889687.34</v>
      </c>
      <c r="BT477" s="181">
        <f t="shared" si="13"/>
        <v>1533273.0799999998</v>
      </c>
      <c r="BU477" s="181">
        <f t="shared" si="13"/>
        <v>1670638.9</v>
      </c>
      <c r="BV477" s="181">
        <f t="shared" si="13"/>
        <v>5896939.9499999993</v>
      </c>
      <c r="BW477" s="181">
        <f t="shared" si="13"/>
        <v>536715.5</v>
      </c>
      <c r="BX477" s="181">
        <f t="shared" si="13"/>
        <v>1394731.08</v>
      </c>
      <c r="BY477" s="181">
        <f t="shared" si="13"/>
        <v>3291420.4299999997</v>
      </c>
      <c r="BZ477" s="181">
        <f t="shared" si="13"/>
        <v>1028110.6</v>
      </c>
      <c r="CA477" s="181">
        <f t="shared" si="13"/>
        <v>1171763.98</v>
      </c>
      <c r="CB477" s="181">
        <f t="shared" si="13"/>
        <v>1291100.6000000001</v>
      </c>
      <c r="CC477" s="181">
        <f t="shared" si="13"/>
        <v>1464996.6</v>
      </c>
      <c r="CD477" s="181">
        <f t="shared" si="13"/>
        <v>2641083.5499999998</v>
      </c>
      <c r="CE477" s="181">
        <f t="shared" si="13"/>
        <v>2253715.7800000003</v>
      </c>
      <c r="CF477" s="181">
        <f t="shared" si="14"/>
        <v>3731044.65</v>
      </c>
      <c r="CG477" s="181">
        <f t="shared" si="14"/>
        <v>883146.5</v>
      </c>
      <c r="CH477" s="181">
        <f t="shared" si="14"/>
        <v>934438.58</v>
      </c>
      <c r="CI477" s="181">
        <f t="shared" si="14"/>
        <v>885286.79999999993</v>
      </c>
      <c r="CJ477" s="181">
        <f t="shared" si="14"/>
        <v>956394.4</v>
      </c>
      <c r="CK477" s="181">
        <f t="shared" si="14"/>
        <v>3186138.47</v>
      </c>
      <c r="CL477" s="181">
        <f t="shared" si="14"/>
        <v>689332.5</v>
      </c>
      <c r="CM477" s="181">
        <f t="shared" si="14"/>
        <v>627454.45000000007</v>
      </c>
    </row>
    <row r="478" spans="2:92" s="187" customFormat="1" ht="25.95" customHeight="1">
      <c r="C478" s="188" t="s">
        <v>1315</v>
      </c>
      <c r="D478" s="186">
        <f>+D475+D476+D477</f>
        <v>116584970.41000001</v>
      </c>
      <c r="E478" s="186">
        <f t="shared" ref="E478:BP478" si="16">+E475+E476+E477</f>
        <v>18463611.399999999</v>
      </c>
      <c r="F478" s="186">
        <f t="shared" si="16"/>
        <v>18130845.23</v>
      </c>
      <c r="G478" s="186">
        <f t="shared" si="16"/>
        <v>18073914.539999999</v>
      </c>
      <c r="H478" s="186">
        <f t="shared" si="16"/>
        <v>14887155.720000001</v>
      </c>
      <c r="I478" s="186">
        <f t="shared" si="16"/>
        <v>19307345.260000002</v>
      </c>
      <c r="J478" s="186">
        <f t="shared" si="16"/>
        <v>25219250.370000001</v>
      </c>
      <c r="K478" s="186">
        <f t="shared" si="16"/>
        <v>35610962.700000003</v>
      </c>
      <c r="L478" s="186">
        <f t="shared" si="16"/>
        <v>19673957.219999999</v>
      </c>
      <c r="M478" s="186">
        <f t="shared" si="16"/>
        <v>23138281.950000003</v>
      </c>
      <c r="N478" s="186">
        <f t="shared" si="16"/>
        <v>53140616.649999999</v>
      </c>
      <c r="O478" s="186">
        <f t="shared" si="16"/>
        <v>8689019.0700000003</v>
      </c>
      <c r="P478" s="186">
        <f t="shared" si="16"/>
        <v>104733977.72999999</v>
      </c>
      <c r="Q478" s="186">
        <f t="shared" si="16"/>
        <v>20272623.149999999</v>
      </c>
      <c r="R478" s="186">
        <f t="shared" si="16"/>
        <v>27130529.57</v>
      </c>
      <c r="S478" s="186">
        <f t="shared" si="16"/>
        <v>38471581.519999996</v>
      </c>
      <c r="T478" s="186">
        <f t="shared" si="16"/>
        <v>19131627.93</v>
      </c>
      <c r="U478" s="186">
        <f t="shared" si="16"/>
        <v>20022393.100000001</v>
      </c>
      <c r="V478" s="186">
        <f t="shared" si="16"/>
        <v>18788897.449999999</v>
      </c>
      <c r="W478" s="186">
        <f t="shared" si="16"/>
        <v>11832536.27</v>
      </c>
      <c r="X478" s="186">
        <f t="shared" si="16"/>
        <v>162503413.31999999</v>
      </c>
      <c r="Y478" s="186">
        <f t="shared" si="16"/>
        <v>15748221.369999999</v>
      </c>
      <c r="Z478" s="186">
        <f t="shared" si="16"/>
        <v>29767239.989999998</v>
      </c>
      <c r="AA478" s="186">
        <f t="shared" si="16"/>
        <v>22287332.77</v>
      </c>
      <c r="AB478" s="186">
        <f t="shared" si="16"/>
        <v>11939145.5</v>
      </c>
      <c r="AC478" s="186">
        <f t="shared" si="16"/>
        <v>13125404.43</v>
      </c>
      <c r="AD478" s="186">
        <f t="shared" si="16"/>
        <v>16124727.300000001</v>
      </c>
      <c r="AE478" s="186">
        <f t="shared" si="16"/>
        <v>46798428.380000003</v>
      </c>
      <c r="AF478" s="186">
        <f t="shared" si="16"/>
        <v>16330946.699999999</v>
      </c>
      <c r="AG478" s="186">
        <f t="shared" si="16"/>
        <v>18048278.489999998</v>
      </c>
      <c r="AH478" s="186">
        <f t="shared" si="16"/>
        <v>21288792.129999999</v>
      </c>
      <c r="AI478" s="186">
        <f t="shared" si="16"/>
        <v>29100927.5</v>
      </c>
      <c r="AJ478" s="186">
        <f t="shared" si="16"/>
        <v>16005341.43</v>
      </c>
      <c r="AK478" s="186">
        <f t="shared" si="16"/>
        <v>15887689.58</v>
      </c>
      <c r="AL478" s="186">
        <f t="shared" si="16"/>
        <v>313442937.33999997</v>
      </c>
      <c r="AM478" s="186">
        <f t="shared" si="16"/>
        <v>20289952.280000001</v>
      </c>
      <c r="AN478" s="186">
        <f t="shared" si="16"/>
        <v>15935376.16</v>
      </c>
      <c r="AO478" s="186">
        <f t="shared" si="16"/>
        <v>34170900.300000004</v>
      </c>
      <c r="AP478" s="186">
        <f t="shared" si="16"/>
        <v>41928072.700000003</v>
      </c>
      <c r="AQ478" s="186">
        <f t="shared" si="16"/>
        <v>21372253.009999998</v>
      </c>
      <c r="AR478" s="186">
        <f t="shared" si="16"/>
        <v>10668720.950000001</v>
      </c>
      <c r="AS478" s="186">
        <f t="shared" si="16"/>
        <v>91812510.570000008</v>
      </c>
      <c r="AT478" s="186">
        <f t="shared" si="16"/>
        <v>19196343.659999996</v>
      </c>
      <c r="AU478" s="186">
        <f t="shared" si="16"/>
        <v>34234907.509999998</v>
      </c>
      <c r="AV478" s="186">
        <f t="shared" si="16"/>
        <v>30325667.700000003</v>
      </c>
      <c r="AW478" s="186">
        <f t="shared" si="16"/>
        <v>18542981.32</v>
      </c>
      <c r="AX478" s="186">
        <f t="shared" si="16"/>
        <v>13313536.810000001</v>
      </c>
      <c r="AY478" s="186">
        <f t="shared" si="16"/>
        <v>18672281.120000001</v>
      </c>
      <c r="AZ478" s="186">
        <f t="shared" si="16"/>
        <v>18193163.540000003</v>
      </c>
      <c r="BA478" s="186">
        <f t="shared" si="16"/>
        <v>17910432.5</v>
      </c>
      <c r="BB478" s="186">
        <f t="shared" si="16"/>
        <v>84742865.489999995</v>
      </c>
      <c r="BC478" s="186">
        <f t="shared" si="16"/>
        <v>17814895.489999998</v>
      </c>
      <c r="BD478" s="186">
        <f t="shared" si="16"/>
        <v>183012260.81999999</v>
      </c>
      <c r="BE478" s="186">
        <f t="shared" si="16"/>
        <v>48867624.609999999</v>
      </c>
      <c r="BF478" s="186">
        <f t="shared" si="16"/>
        <v>15426655.139999999</v>
      </c>
      <c r="BG478" s="186">
        <f t="shared" si="16"/>
        <v>21403279.379999999</v>
      </c>
      <c r="BH478" s="186">
        <f t="shared" si="16"/>
        <v>113906476.08</v>
      </c>
      <c r="BI478" s="186">
        <f t="shared" si="16"/>
        <v>14825734.01</v>
      </c>
      <c r="BJ478" s="186">
        <f t="shared" si="16"/>
        <v>11226898.5</v>
      </c>
      <c r="BK478" s="186">
        <f t="shared" si="16"/>
        <v>15491410.73</v>
      </c>
      <c r="BL478" s="186">
        <f t="shared" si="16"/>
        <v>15214164.729999999</v>
      </c>
      <c r="BM478" s="186">
        <f t="shared" si="16"/>
        <v>121106715.43000001</v>
      </c>
      <c r="BN478" s="186">
        <f t="shared" si="16"/>
        <v>29476347.41</v>
      </c>
      <c r="BO478" s="186">
        <f t="shared" si="16"/>
        <v>20873654.800000001</v>
      </c>
      <c r="BP478" s="186">
        <f t="shared" si="16"/>
        <v>36077319.040000007</v>
      </c>
      <c r="BQ478" s="186">
        <f t="shared" ref="BQ478:CM478" si="17">+BQ475+BQ476+BQ477</f>
        <v>24406198.48</v>
      </c>
      <c r="BR478" s="186">
        <f t="shared" si="17"/>
        <v>19254173.25</v>
      </c>
      <c r="BS478" s="186">
        <f t="shared" si="17"/>
        <v>506048102.76999992</v>
      </c>
      <c r="BT478" s="186">
        <f t="shared" si="17"/>
        <v>24121346.759999998</v>
      </c>
      <c r="BU478" s="186">
        <f t="shared" si="17"/>
        <v>23288676.52</v>
      </c>
      <c r="BV478" s="186">
        <f>+BV475+BV476+BV477</f>
        <v>101079195.26000001</v>
      </c>
      <c r="BW478" s="186">
        <f t="shared" si="17"/>
        <v>7237857.3899999997</v>
      </c>
      <c r="BX478" s="186">
        <f t="shared" si="17"/>
        <v>19082794.649999999</v>
      </c>
      <c r="BY478" s="186">
        <f t="shared" si="17"/>
        <v>60478418.859999999</v>
      </c>
      <c r="BZ478" s="186">
        <f t="shared" si="17"/>
        <v>14148981.6</v>
      </c>
      <c r="CA478" s="186">
        <f t="shared" si="17"/>
        <v>16803615.98</v>
      </c>
      <c r="CB478" s="186">
        <f t="shared" si="17"/>
        <v>17283018.23</v>
      </c>
      <c r="CC478" s="186">
        <f t="shared" si="17"/>
        <v>22091781.760000002</v>
      </c>
      <c r="CD478" s="186">
        <f t="shared" si="17"/>
        <v>49532064.829999998</v>
      </c>
      <c r="CE478" s="186">
        <f t="shared" si="17"/>
        <v>25384192.530000001</v>
      </c>
      <c r="CF478" s="186">
        <f t="shared" si="17"/>
        <v>46534710.039999999</v>
      </c>
      <c r="CG478" s="186">
        <f t="shared" si="17"/>
        <v>16498988.210000001</v>
      </c>
      <c r="CH478" s="186">
        <f t="shared" si="17"/>
        <v>14629865.58</v>
      </c>
      <c r="CI478" s="186">
        <f t="shared" si="17"/>
        <v>17575682.84</v>
      </c>
      <c r="CJ478" s="186">
        <f t="shared" si="17"/>
        <v>13317669.65</v>
      </c>
      <c r="CK478" s="186">
        <f t="shared" si="17"/>
        <v>61156006.619999997</v>
      </c>
      <c r="CL478" s="186">
        <f t="shared" si="17"/>
        <v>13368020.07</v>
      </c>
      <c r="CM478" s="186">
        <f t="shared" si="17"/>
        <v>11281364.1</v>
      </c>
    </row>
    <row r="479" spans="2:92" s="108" customFormat="1" ht="25.95" customHeight="1">
      <c r="B479" s="108">
        <v>24</v>
      </c>
      <c r="C479" s="184" t="s">
        <v>694</v>
      </c>
      <c r="D479" s="181">
        <f t="shared" si="12"/>
        <v>500861</v>
      </c>
      <c r="E479" s="181">
        <f t="shared" ref="E479:BP480" si="18">SUMIF($A$5:$A$449,$B479,E$5:E$449)</f>
        <v>122313.60000000001</v>
      </c>
      <c r="F479" s="181">
        <f t="shared" si="18"/>
        <v>205162</v>
      </c>
      <c r="G479" s="181">
        <f t="shared" si="18"/>
        <v>87829</v>
      </c>
      <c r="H479" s="181">
        <f t="shared" si="18"/>
        <v>38022</v>
      </c>
      <c r="I479" s="181">
        <f t="shared" si="18"/>
        <v>171621.25999999998</v>
      </c>
      <c r="J479" s="181">
        <f t="shared" si="18"/>
        <v>332642.46999999997</v>
      </c>
      <c r="K479" s="181">
        <f t="shared" si="18"/>
        <v>820806</v>
      </c>
      <c r="L479" s="181">
        <f t="shared" si="18"/>
        <v>350559</v>
      </c>
      <c r="M479" s="181">
        <f t="shared" si="18"/>
        <v>104416.97</v>
      </c>
      <c r="N479" s="181">
        <f t="shared" si="18"/>
        <v>590821.38</v>
      </c>
      <c r="O479" s="181">
        <f t="shared" si="18"/>
        <v>102893.98</v>
      </c>
      <c r="P479" s="181">
        <f t="shared" si="18"/>
        <v>1530069</v>
      </c>
      <c r="Q479" s="181">
        <f t="shared" si="18"/>
        <v>220371.83</v>
      </c>
      <c r="R479" s="181">
        <f t="shared" si="18"/>
        <v>120054.46</v>
      </c>
      <c r="S479" s="181">
        <f t="shared" si="18"/>
        <v>100872.89000000001</v>
      </c>
      <c r="T479" s="181">
        <f t="shared" si="18"/>
        <v>185140.44</v>
      </c>
      <c r="U479" s="181">
        <f t="shared" si="18"/>
        <v>112464</v>
      </c>
      <c r="V479" s="181">
        <f t="shared" si="18"/>
        <v>86022.27</v>
      </c>
      <c r="W479" s="181">
        <f t="shared" si="18"/>
        <v>157428</v>
      </c>
      <c r="X479" s="181">
        <f t="shared" si="18"/>
        <v>1667270.9100000001</v>
      </c>
      <c r="Y479" s="181">
        <f t="shared" si="18"/>
        <v>148137.29999999999</v>
      </c>
      <c r="Z479" s="181">
        <f t="shared" si="18"/>
        <v>562802</v>
      </c>
      <c r="AA479" s="181">
        <f t="shared" si="18"/>
        <v>303113.38</v>
      </c>
      <c r="AB479" s="181">
        <f t="shared" si="18"/>
        <v>36312</v>
      </c>
      <c r="AC479" s="181">
        <f t="shared" si="18"/>
        <v>95133</v>
      </c>
      <c r="AD479" s="181">
        <f t="shared" si="18"/>
        <v>167876</v>
      </c>
      <c r="AE479" s="181">
        <f t="shared" si="18"/>
        <v>351951.38</v>
      </c>
      <c r="AF479" s="181">
        <f t="shared" si="18"/>
        <v>86689</v>
      </c>
      <c r="AG479" s="181">
        <f t="shared" si="18"/>
        <v>125325</v>
      </c>
      <c r="AH479" s="181">
        <f t="shared" si="18"/>
        <v>106044</v>
      </c>
      <c r="AI479" s="181">
        <f t="shared" si="18"/>
        <v>129535.56999999999</v>
      </c>
      <c r="AJ479" s="181">
        <f t="shared" si="18"/>
        <v>66295</v>
      </c>
      <c r="AK479" s="181">
        <f t="shared" si="18"/>
        <v>585823.82999999996</v>
      </c>
      <c r="AL479" s="181">
        <f t="shared" si="18"/>
        <v>5253721.49</v>
      </c>
      <c r="AM479" s="181">
        <f t="shared" si="18"/>
        <v>204900.96</v>
      </c>
      <c r="AN479" s="181">
        <f t="shared" si="18"/>
        <v>84429</v>
      </c>
      <c r="AO479" s="181">
        <f t="shared" si="18"/>
        <v>372213.5</v>
      </c>
      <c r="AP479" s="181">
        <f t="shared" si="18"/>
        <v>587974.55000000005</v>
      </c>
      <c r="AQ479" s="181">
        <f t="shared" si="18"/>
        <v>369011.52999999997</v>
      </c>
      <c r="AR479" s="181">
        <f t="shared" si="18"/>
        <v>55234.92</v>
      </c>
      <c r="AS479" s="181">
        <f t="shared" si="18"/>
        <v>1041333.6699999999</v>
      </c>
      <c r="AT479" s="181">
        <f t="shared" si="18"/>
        <v>114993</v>
      </c>
      <c r="AU479" s="181">
        <f t="shared" si="18"/>
        <v>208096.96000000002</v>
      </c>
      <c r="AV479" s="181">
        <f t="shared" si="18"/>
        <v>139379</v>
      </c>
      <c r="AW479" s="181">
        <f t="shared" si="18"/>
        <v>174737</v>
      </c>
      <c r="AX479" s="181">
        <f t="shared" si="18"/>
        <v>33842</v>
      </c>
      <c r="AY479" s="181">
        <f t="shared" si="18"/>
        <v>150706.87</v>
      </c>
      <c r="AZ479" s="181">
        <f t="shared" si="18"/>
        <v>90467.01999999999</v>
      </c>
      <c r="BA479" s="181">
        <f t="shared" si="18"/>
        <v>17770</v>
      </c>
      <c r="BB479" s="181">
        <f t="shared" si="18"/>
        <v>1356720.22</v>
      </c>
      <c r="BC479" s="181">
        <f t="shared" si="18"/>
        <v>82479</v>
      </c>
      <c r="BD479" s="181">
        <f t="shared" si="18"/>
        <v>2575118.2400000002</v>
      </c>
      <c r="BE479" s="181">
        <f t="shared" si="18"/>
        <v>167010.76</v>
      </c>
      <c r="BF479" s="181">
        <f t="shared" si="18"/>
        <v>30878</v>
      </c>
      <c r="BG479" s="181">
        <f t="shared" si="18"/>
        <v>104876.24</v>
      </c>
      <c r="BH479" s="181">
        <f t="shared" si="18"/>
        <v>703394.48</v>
      </c>
      <c r="BI479" s="181">
        <f t="shared" si="18"/>
        <v>46353</v>
      </c>
      <c r="BJ479" s="181">
        <f t="shared" si="18"/>
        <v>66511.739999999991</v>
      </c>
      <c r="BK479" s="181">
        <f t="shared" si="18"/>
        <v>37038</v>
      </c>
      <c r="BL479" s="181">
        <f t="shared" si="18"/>
        <v>223305</v>
      </c>
      <c r="BM479" s="181">
        <f t="shared" si="18"/>
        <v>1025826</v>
      </c>
      <c r="BN479" s="181">
        <f t="shared" si="18"/>
        <v>259856</v>
      </c>
      <c r="BO479" s="181">
        <f t="shared" si="18"/>
        <v>395896.10000000003</v>
      </c>
      <c r="BP479" s="181">
        <f t="shared" si="18"/>
        <v>160875.4</v>
      </c>
      <c r="BQ479" s="181">
        <f t="shared" ref="BQ479:CM480" si="19">SUMIF($A$5:$A$449,$B479,BQ$5:BQ$449)</f>
        <v>102190</v>
      </c>
      <c r="BR479" s="181">
        <f t="shared" si="19"/>
        <v>393495.98999999993</v>
      </c>
      <c r="BS479" s="181">
        <f t="shared" si="19"/>
        <v>4732175.4300000006</v>
      </c>
      <c r="BT479" s="181">
        <f t="shared" si="19"/>
        <v>68110</v>
      </c>
      <c r="BU479" s="181">
        <f t="shared" si="19"/>
        <v>81633.649999999994</v>
      </c>
      <c r="BV479" s="181">
        <f t="shared" si="19"/>
        <v>1351273.21</v>
      </c>
      <c r="BW479" s="181">
        <f t="shared" si="19"/>
        <v>91789.92</v>
      </c>
      <c r="BX479" s="181">
        <f t="shared" si="19"/>
        <v>42057.26</v>
      </c>
      <c r="BY479" s="181">
        <f t="shared" si="19"/>
        <v>401314</v>
      </c>
      <c r="BZ479" s="181">
        <f t="shared" si="19"/>
        <v>88263</v>
      </c>
      <c r="CA479" s="181">
        <f t="shared" si="19"/>
        <v>81717.600000000006</v>
      </c>
      <c r="CB479" s="181">
        <f t="shared" si="19"/>
        <v>63621.68</v>
      </c>
      <c r="CC479" s="181">
        <f t="shared" si="19"/>
        <v>10504</v>
      </c>
      <c r="CD479" s="181">
        <f t="shared" si="19"/>
        <v>131432.95999999999</v>
      </c>
      <c r="CE479" s="181">
        <f t="shared" si="19"/>
        <v>78516.72</v>
      </c>
      <c r="CF479" s="181">
        <f t="shared" si="19"/>
        <v>409644.7</v>
      </c>
      <c r="CG479" s="181">
        <f t="shared" si="19"/>
        <v>32164</v>
      </c>
      <c r="CH479" s="181">
        <f t="shared" si="19"/>
        <v>55097.9</v>
      </c>
      <c r="CI479" s="181">
        <f t="shared" si="19"/>
        <v>28652</v>
      </c>
      <c r="CJ479" s="181">
        <f t="shared" si="19"/>
        <v>33885.47</v>
      </c>
      <c r="CK479" s="181">
        <f t="shared" si="19"/>
        <v>406187.24</v>
      </c>
      <c r="CL479" s="181">
        <f t="shared" si="19"/>
        <v>199918.52</v>
      </c>
      <c r="CM479" s="181">
        <f t="shared" si="19"/>
        <v>168268.59</v>
      </c>
    </row>
    <row r="480" spans="2:92" s="108" customFormat="1" ht="25.95" customHeight="1">
      <c r="B480" s="108">
        <v>25</v>
      </c>
      <c r="C480" s="185" t="s">
        <v>695</v>
      </c>
      <c r="D480" s="181">
        <f t="shared" si="12"/>
        <v>92990555.890000001</v>
      </c>
      <c r="E480" s="181">
        <f t="shared" si="18"/>
        <v>5397502.9100000001</v>
      </c>
      <c r="F480" s="181">
        <f t="shared" si="18"/>
        <v>5351055.24</v>
      </c>
      <c r="G480" s="181">
        <f t="shared" si="18"/>
        <v>6291715.0499999998</v>
      </c>
      <c r="H480" s="181">
        <f t="shared" si="18"/>
        <v>3738999.5</v>
      </c>
      <c r="I480" s="181">
        <f t="shared" si="18"/>
        <v>7299412.6500000004</v>
      </c>
      <c r="J480" s="181">
        <f t="shared" si="18"/>
        <v>8500595.4700000007</v>
      </c>
      <c r="K480" s="181">
        <f t="shared" si="18"/>
        <v>14178456.300000001</v>
      </c>
      <c r="L480" s="181">
        <f t="shared" si="18"/>
        <v>6767700.5599999996</v>
      </c>
      <c r="M480" s="181">
        <f t="shared" si="18"/>
        <v>7597278.7999999998</v>
      </c>
      <c r="N480" s="181">
        <f t="shared" si="18"/>
        <v>21294844.809999999</v>
      </c>
      <c r="O480" s="181">
        <f t="shared" si="18"/>
        <v>2595545.4</v>
      </c>
      <c r="P480" s="181">
        <f t="shared" si="18"/>
        <v>53425559.909999996</v>
      </c>
      <c r="Q480" s="181">
        <f t="shared" si="18"/>
        <v>7468819.4900000002</v>
      </c>
      <c r="R480" s="181">
        <f t="shared" si="18"/>
        <v>8512542.8100000005</v>
      </c>
      <c r="S480" s="181">
        <f t="shared" si="18"/>
        <v>19092525.109999999</v>
      </c>
      <c r="T480" s="181">
        <f t="shared" si="18"/>
        <v>5540482.96</v>
      </c>
      <c r="U480" s="181">
        <f t="shared" si="18"/>
        <v>7418746.96</v>
      </c>
      <c r="V480" s="181">
        <f t="shared" si="18"/>
        <v>6332163.1900000004</v>
      </c>
      <c r="W480" s="181">
        <f t="shared" si="18"/>
        <v>1971225.67</v>
      </c>
      <c r="X480" s="181">
        <f t="shared" si="18"/>
        <v>99089272.349999994</v>
      </c>
      <c r="Y480" s="181">
        <f t="shared" si="18"/>
        <v>3850760.4</v>
      </c>
      <c r="Z480" s="181">
        <f t="shared" si="18"/>
        <v>9553530.9600000009</v>
      </c>
      <c r="AA480" s="181">
        <f t="shared" si="18"/>
        <v>5461582.6699999999</v>
      </c>
      <c r="AB480" s="181">
        <f t="shared" si="18"/>
        <v>1979280.44</v>
      </c>
      <c r="AC480" s="181">
        <f t="shared" si="18"/>
        <v>3823467.88</v>
      </c>
      <c r="AD480" s="181">
        <f t="shared" si="18"/>
        <v>4585050.75</v>
      </c>
      <c r="AE480" s="181">
        <f t="shared" si="18"/>
        <v>19840919.280000001</v>
      </c>
      <c r="AF480" s="181">
        <f t="shared" si="18"/>
        <v>2638506.0499999998</v>
      </c>
      <c r="AG480" s="181">
        <f t="shared" si="18"/>
        <v>4095256.98</v>
      </c>
      <c r="AH480" s="181">
        <f t="shared" si="18"/>
        <v>5564820.9500000002</v>
      </c>
      <c r="AI480" s="181">
        <f t="shared" si="18"/>
        <v>13203849.42</v>
      </c>
      <c r="AJ480" s="181">
        <f t="shared" si="18"/>
        <v>4428996.32</v>
      </c>
      <c r="AK480" s="181">
        <f t="shared" si="18"/>
        <v>5417286.8499999996</v>
      </c>
      <c r="AL480" s="181">
        <f t="shared" si="18"/>
        <v>370060963.93000001</v>
      </c>
      <c r="AM480" s="181">
        <f t="shared" si="18"/>
        <v>5801201.4900000002</v>
      </c>
      <c r="AN480" s="181">
        <f t="shared" si="18"/>
        <v>2801424.9</v>
      </c>
      <c r="AO480" s="181">
        <f t="shared" si="18"/>
        <v>21048776.699999999</v>
      </c>
      <c r="AP480" s="181">
        <f t="shared" si="18"/>
        <v>14441327.15</v>
      </c>
      <c r="AQ480" s="181">
        <f t="shared" si="18"/>
        <v>7035027.7999999998</v>
      </c>
      <c r="AR480" s="181">
        <f t="shared" si="18"/>
        <v>1848059.55</v>
      </c>
      <c r="AS480" s="181">
        <f t="shared" si="18"/>
        <v>43157052.950000003</v>
      </c>
      <c r="AT480" s="181">
        <f t="shared" si="18"/>
        <v>6241640.2300000004</v>
      </c>
      <c r="AU480" s="181">
        <f t="shared" si="18"/>
        <v>13343260.609999999</v>
      </c>
      <c r="AV480" s="181">
        <f t="shared" si="18"/>
        <v>14215738.43</v>
      </c>
      <c r="AW480" s="181">
        <f t="shared" si="18"/>
        <v>5972733.5599999996</v>
      </c>
      <c r="AX480" s="181">
        <f t="shared" si="18"/>
        <v>2818925.71</v>
      </c>
      <c r="AY480" s="181">
        <f t="shared" si="18"/>
        <v>7401060.0899999999</v>
      </c>
      <c r="AZ480" s="181">
        <f t="shared" si="18"/>
        <v>6150879.7199999997</v>
      </c>
      <c r="BA480" s="181">
        <f t="shared" si="18"/>
        <v>4028637.18</v>
      </c>
      <c r="BB480" s="181">
        <f t="shared" si="18"/>
        <v>66062599.049999997</v>
      </c>
      <c r="BC480" s="181">
        <f t="shared" si="18"/>
        <v>4099338.78</v>
      </c>
      <c r="BD480" s="181">
        <f t="shared" si="18"/>
        <v>140512311.05000001</v>
      </c>
      <c r="BE480" s="181">
        <f t="shared" si="18"/>
        <v>22613557.699999999</v>
      </c>
      <c r="BF480" s="181">
        <f t="shared" si="18"/>
        <v>3677623.47</v>
      </c>
      <c r="BG480" s="181">
        <f t="shared" si="18"/>
        <v>4586268.32</v>
      </c>
      <c r="BH480" s="181">
        <f t="shared" si="18"/>
        <v>48153206.280000001</v>
      </c>
      <c r="BI480" s="181">
        <f t="shared" si="18"/>
        <v>3109114.32</v>
      </c>
      <c r="BJ480" s="181">
        <f t="shared" si="18"/>
        <v>2400132.66</v>
      </c>
      <c r="BK480" s="181">
        <f t="shared" si="18"/>
        <v>5128800.2699999996</v>
      </c>
      <c r="BL480" s="181">
        <f t="shared" si="18"/>
        <v>5270557.07</v>
      </c>
      <c r="BM480" s="181">
        <f t="shared" si="18"/>
        <v>58674380.560000002</v>
      </c>
      <c r="BN480" s="181">
        <f t="shared" si="18"/>
        <v>11815394.26</v>
      </c>
      <c r="BO480" s="181">
        <f t="shared" si="18"/>
        <v>8334696.9400000004</v>
      </c>
      <c r="BP480" s="181">
        <f t="shared" si="18"/>
        <v>13626824.92</v>
      </c>
      <c r="BQ480" s="181">
        <f t="shared" si="19"/>
        <v>8239916.9900000002</v>
      </c>
      <c r="BR480" s="181">
        <f t="shared" si="19"/>
        <v>6100220.9400000004</v>
      </c>
      <c r="BS480" s="181">
        <f t="shared" si="19"/>
        <v>536148486.88</v>
      </c>
      <c r="BT480" s="181">
        <f t="shared" si="19"/>
        <v>8491228.75</v>
      </c>
      <c r="BU480" s="181">
        <f t="shared" si="19"/>
        <v>6318309.6100000003</v>
      </c>
      <c r="BV480" s="181">
        <f t="shared" si="19"/>
        <v>49366491.060000002</v>
      </c>
      <c r="BW480" s="181">
        <f t="shared" si="19"/>
        <v>1465115.54</v>
      </c>
      <c r="BX480" s="181">
        <f t="shared" si="19"/>
        <v>5898202.79</v>
      </c>
      <c r="BY480" s="181">
        <f t="shared" si="19"/>
        <v>24435619.199999999</v>
      </c>
      <c r="BZ480" s="181">
        <f t="shared" si="19"/>
        <v>3756115.39</v>
      </c>
      <c r="CA480" s="181">
        <f t="shared" si="19"/>
        <v>3330870.07</v>
      </c>
      <c r="CB480" s="181">
        <f t="shared" si="19"/>
        <v>5516485.5199999996</v>
      </c>
      <c r="CC480" s="181">
        <f t="shared" si="19"/>
        <v>8410998.0399999991</v>
      </c>
      <c r="CD480" s="181">
        <f t="shared" si="19"/>
        <v>21408580.399999999</v>
      </c>
      <c r="CE480" s="181">
        <f t="shared" si="19"/>
        <v>8379640.6699999999</v>
      </c>
      <c r="CF480" s="181">
        <f t="shared" si="19"/>
        <v>19890786.030000001</v>
      </c>
      <c r="CG480" s="181">
        <f t="shared" si="19"/>
        <v>3264094.01</v>
      </c>
      <c r="CH480" s="181">
        <f t="shared" si="19"/>
        <v>2825935.64</v>
      </c>
      <c r="CI480" s="181">
        <f t="shared" si="19"/>
        <v>2812022.6</v>
      </c>
      <c r="CJ480" s="181">
        <f t="shared" si="19"/>
        <v>2973747.46</v>
      </c>
      <c r="CK480" s="181">
        <f t="shared" si="19"/>
        <v>27211481.449999999</v>
      </c>
      <c r="CL480" s="181">
        <f t="shared" si="19"/>
        <v>3005959.11</v>
      </c>
      <c r="CM480" s="181">
        <f t="shared" si="19"/>
        <v>2393169.81</v>
      </c>
    </row>
    <row r="481" spans="2:91" s="187" customFormat="1" ht="25.95" customHeight="1">
      <c r="C481" s="188" t="s">
        <v>696</v>
      </c>
      <c r="D481" s="186"/>
      <c r="E481" s="186"/>
      <c r="F481" s="186"/>
      <c r="G481" s="186"/>
      <c r="H481" s="186"/>
      <c r="I481" s="186"/>
      <c r="J481" s="186"/>
      <c r="K481" s="186"/>
      <c r="L481" s="186"/>
      <c r="M481" s="186"/>
      <c r="N481" s="186"/>
      <c r="O481" s="186"/>
      <c r="P481" s="186"/>
      <c r="Q481" s="186"/>
      <c r="R481" s="186"/>
      <c r="S481" s="186"/>
      <c r="T481" s="186"/>
      <c r="U481" s="186"/>
      <c r="V481" s="186"/>
      <c r="W481" s="186"/>
      <c r="X481" s="186"/>
      <c r="Y481" s="186"/>
      <c r="Z481" s="186"/>
      <c r="AA481" s="186"/>
      <c r="AB481" s="186"/>
      <c r="AC481" s="186"/>
      <c r="AD481" s="186"/>
      <c r="AE481" s="186"/>
      <c r="AF481" s="186"/>
      <c r="AG481" s="186"/>
      <c r="AH481" s="186"/>
      <c r="AI481" s="186"/>
      <c r="AJ481" s="186"/>
      <c r="AK481" s="186"/>
      <c r="AL481" s="186"/>
      <c r="AM481" s="186"/>
      <c r="AN481" s="186"/>
      <c r="AO481" s="186"/>
      <c r="AP481" s="186"/>
      <c r="AQ481" s="186"/>
      <c r="AR481" s="186"/>
      <c r="AS481" s="186"/>
      <c r="AT481" s="186"/>
      <c r="AU481" s="186"/>
      <c r="AV481" s="186"/>
      <c r="AW481" s="186"/>
      <c r="AX481" s="186"/>
      <c r="AY481" s="186"/>
      <c r="AZ481" s="186"/>
      <c r="BA481" s="186"/>
      <c r="BB481" s="186"/>
      <c r="BC481" s="186"/>
      <c r="BD481" s="186"/>
      <c r="BE481" s="186"/>
      <c r="BF481" s="186"/>
      <c r="BG481" s="186"/>
      <c r="BH481" s="186"/>
      <c r="BI481" s="186"/>
      <c r="BJ481" s="186"/>
      <c r="BK481" s="186"/>
      <c r="BL481" s="186"/>
      <c r="BM481" s="186"/>
      <c r="BN481" s="186"/>
      <c r="BO481" s="186"/>
      <c r="BP481" s="186"/>
      <c r="BQ481" s="186"/>
      <c r="BR481" s="186"/>
      <c r="BS481" s="186"/>
      <c r="BT481" s="186"/>
      <c r="BU481" s="186"/>
      <c r="BV481" s="186"/>
      <c r="BW481" s="186"/>
      <c r="BX481" s="186"/>
      <c r="BY481" s="186"/>
      <c r="BZ481" s="186"/>
      <c r="CA481" s="186"/>
      <c r="CB481" s="186"/>
      <c r="CC481" s="186"/>
      <c r="CD481" s="186"/>
      <c r="CE481" s="186"/>
      <c r="CF481" s="186"/>
      <c r="CG481" s="186"/>
      <c r="CH481" s="186"/>
      <c r="CI481" s="186"/>
      <c r="CJ481" s="186"/>
      <c r="CK481" s="186"/>
      <c r="CL481" s="186"/>
      <c r="CM481" s="186"/>
    </row>
    <row r="482" spans="2:91" s="108" customFormat="1" ht="25.95" customHeight="1">
      <c r="B482" s="108">
        <v>26</v>
      </c>
      <c r="C482" s="185" t="s">
        <v>697</v>
      </c>
      <c r="D482" s="181">
        <f t="shared" si="12"/>
        <v>33058646.369999997</v>
      </c>
      <c r="E482" s="181">
        <f t="shared" ref="E482:BP483" si="20">SUMIF($A$5:$A$449,$B482,E$5:E$449)</f>
        <v>3117033.75</v>
      </c>
      <c r="F482" s="181">
        <f t="shared" si="20"/>
        <v>1805671.1700000002</v>
      </c>
      <c r="G482" s="181">
        <f t="shared" si="20"/>
        <v>1203312.6199999999</v>
      </c>
      <c r="H482" s="181">
        <f t="shared" si="20"/>
        <v>1421666.25</v>
      </c>
      <c r="I482" s="181">
        <f t="shared" si="20"/>
        <v>5645462.6500000004</v>
      </c>
      <c r="J482" s="181">
        <f t="shared" si="20"/>
        <v>3256966.25</v>
      </c>
      <c r="K482" s="181">
        <f t="shared" si="20"/>
        <v>4795547.8000000007</v>
      </c>
      <c r="L482" s="181">
        <f t="shared" si="20"/>
        <v>1420671.23</v>
      </c>
      <c r="M482" s="181">
        <f t="shared" si="20"/>
        <v>1290340.46</v>
      </c>
      <c r="N482" s="181">
        <f t="shared" si="20"/>
        <v>12390956.640000001</v>
      </c>
      <c r="O482" s="181">
        <f t="shared" si="20"/>
        <v>1283149.3700000001</v>
      </c>
      <c r="P482" s="181">
        <f t="shared" si="20"/>
        <v>36475518.18</v>
      </c>
      <c r="Q482" s="181">
        <f t="shared" si="20"/>
        <v>3011646.4</v>
      </c>
      <c r="R482" s="181">
        <f t="shared" si="20"/>
        <v>3617803.1300000004</v>
      </c>
      <c r="S482" s="181">
        <f t="shared" si="20"/>
        <v>4968937.67</v>
      </c>
      <c r="T482" s="181">
        <f t="shared" si="20"/>
        <v>1629975.1600000001</v>
      </c>
      <c r="U482" s="181">
        <f t="shared" si="20"/>
        <v>2274015.1</v>
      </c>
      <c r="V482" s="181">
        <f t="shared" si="20"/>
        <v>2391911.69</v>
      </c>
      <c r="W482" s="181">
        <f t="shared" si="20"/>
        <v>846134.64</v>
      </c>
      <c r="X482" s="181">
        <f t="shared" si="20"/>
        <v>65828454.18</v>
      </c>
      <c r="Y482" s="181">
        <f t="shared" si="20"/>
        <v>2139422.2000000002</v>
      </c>
      <c r="Z482" s="181">
        <f t="shared" si="20"/>
        <v>3689432.08</v>
      </c>
      <c r="AA482" s="181">
        <f t="shared" si="20"/>
        <v>5397920.3099999996</v>
      </c>
      <c r="AB482" s="181">
        <f t="shared" si="20"/>
        <v>864012.76</v>
      </c>
      <c r="AC482" s="181">
        <f t="shared" si="20"/>
        <v>1103709.05</v>
      </c>
      <c r="AD482" s="181">
        <f t="shared" si="20"/>
        <v>1852863.16</v>
      </c>
      <c r="AE482" s="181">
        <f t="shared" si="20"/>
        <v>9527706.0199999996</v>
      </c>
      <c r="AF482" s="181">
        <f t="shared" si="20"/>
        <v>2055116.8900000001</v>
      </c>
      <c r="AG482" s="181">
        <f t="shared" si="20"/>
        <v>1635827.0899999999</v>
      </c>
      <c r="AH482" s="181">
        <f t="shared" si="20"/>
        <v>2790754.5500000003</v>
      </c>
      <c r="AI482" s="181">
        <f t="shared" si="20"/>
        <v>4198533.0600000005</v>
      </c>
      <c r="AJ482" s="181">
        <f t="shared" si="20"/>
        <v>2460435.8199999998</v>
      </c>
      <c r="AK482" s="181">
        <f t="shared" si="20"/>
        <v>1533676.06</v>
      </c>
      <c r="AL482" s="181">
        <f t="shared" si="20"/>
        <v>341498947.66000003</v>
      </c>
      <c r="AM482" s="181">
        <f t="shared" si="20"/>
        <v>4156538.3800000004</v>
      </c>
      <c r="AN482" s="181">
        <f t="shared" si="20"/>
        <v>2028459.6199999999</v>
      </c>
      <c r="AO482" s="181">
        <f t="shared" si="20"/>
        <v>6430019.0700000003</v>
      </c>
      <c r="AP482" s="181">
        <f t="shared" si="20"/>
        <v>5940267.7400000002</v>
      </c>
      <c r="AQ482" s="181">
        <f t="shared" si="20"/>
        <v>2353019.14</v>
      </c>
      <c r="AR482" s="181">
        <f t="shared" si="20"/>
        <v>536557.43999999994</v>
      </c>
      <c r="AS482" s="181">
        <f t="shared" si="20"/>
        <v>28152639.620000001</v>
      </c>
      <c r="AT482" s="181">
        <f t="shared" si="20"/>
        <v>2836103.86</v>
      </c>
      <c r="AU482" s="181">
        <f t="shared" si="20"/>
        <v>5738686.46</v>
      </c>
      <c r="AV482" s="181">
        <f t="shared" si="20"/>
        <v>5708545.0099999998</v>
      </c>
      <c r="AW482" s="181">
        <f t="shared" si="20"/>
        <v>2031820.1</v>
      </c>
      <c r="AX482" s="181">
        <f t="shared" si="20"/>
        <v>1386426.4500000002</v>
      </c>
      <c r="AY482" s="181">
        <f t="shared" si="20"/>
        <v>2376070.9299999997</v>
      </c>
      <c r="AZ482" s="181">
        <f t="shared" si="20"/>
        <v>2809042.6999999997</v>
      </c>
      <c r="BA482" s="181">
        <f t="shared" si="20"/>
        <v>1408344.01</v>
      </c>
      <c r="BB482" s="181">
        <f t="shared" si="20"/>
        <v>18103216.359999999</v>
      </c>
      <c r="BC482" s="181">
        <f t="shared" si="20"/>
        <v>1948366.52</v>
      </c>
      <c r="BD482" s="181">
        <f t="shared" si="20"/>
        <v>65112917.709999993</v>
      </c>
      <c r="BE482" s="181">
        <f t="shared" si="20"/>
        <v>5186884.24</v>
      </c>
      <c r="BF482" s="181">
        <f t="shared" si="20"/>
        <v>978022.54</v>
      </c>
      <c r="BG482" s="181">
        <f t="shared" si="20"/>
        <v>2269146.3199999998</v>
      </c>
      <c r="BH482" s="181">
        <f t="shared" si="20"/>
        <v>38389165.829999998</v>
      </c>
      <c r="BI482" s="181">
        <f t="shared" si="20"/>
        <v>1156962.1300000001</v>
      </c>
      <c r="BJ482" s="181">
        <f t="shared" si="20"/>
        <v>1069166.27</v>
      </c>
      <c r="BK482" s="181">
        <f t="shared" si="20"/>
        <v>1975805.06</v>
      </c>
      <c r="BL482" s="181">
        <f t="shared" si="20"/>
        <v>2280711.71</v>
      </c>
      <c r="BM482" s="181">
        <f t="shared" si="20"/>
        <v>35421960.100000001</v>
      </c>
      <c r="BN482" s="181">
        <f t="shared" si="20"/>
        <v>3869215.67</v>
      </c>
      <c r="BO482" s="181">
        <f t="shared" si="20"/>
        <v>3099342.16</v>
      </c>
      <c r="BP482" s="181">
        <f t="shared" si="20"/>
        <v>7225122.9299999997</v>
      </c>
      <c r="BQ482" s="181">
        <f t="shared" ref="BQ482:CM483" si="21">SUMIF($A$5:$A$449,$B482,BQ$5:BQ$449)</f>
        <v>2999249.87</v>
      </c>
      <c r="BR482" s="181">
        <f t="shared" si="21"/>
        <v>2321812.61</v>
      </c>
      <c r="BS482" s="181">
        <f t="shared" si="21"/>
        <v>295899722.30000001</v>
      </c>
      <c r="BT482" s="181">
        <f t="shared" si="21"/>
        <v>2374198.7799999998</v>
      </c>
      <c r="BU482" s="181">
        <f t="shared" si="21"/>
        <v>2376836</v>
      </c>
      <c r="BV482" s="181">
        <f t="shared" si="21"/>
        <v>31867155.990000002</v>
      </c>
      <c r="BW482" s="181">
        <f t="shared" si="21"/>
        <v>592109.46000000008</v>
      </c>
      <c r="BX482" s="181">
        <f t="shared" si="21"/>
        <v>2215687.7999999998</v>
      </c>
      <c r="BY482" s="181">
        <f t="shared" si="21"/>
        <v>13517158.92</v>
      </c>
      <c r="BZ482" s="181">
        <f t="shared" si="21"/>
        <v>1080386.28</v>
      </c>
      <c r="CA482" s="181">
        <f t="shared" si="21"/>
        <v>1751617.51</v>
      </c>
      <c r="CB482" s="181">
        <f t="shared" si="21"/>
        <v>2330134.6399999997</v>
      </c>
      <c r="CC482" s="181">
        <f t="shared" si="21"/>
        <v>3037235.39</v>
      </c>
      <c r="CD482" s="181">
        <f t="shared" si="21"/>
        <v>13425684.229999999</v>
      </c>
      <c r="CE482" s="181">
        <f t="shared" si="21"/>
        <v>3372910.59</v>
      </c>
      <c r="CF482" s="181">
        <f t="shared" si="21"/>
        <v>5471994.7000000002</v>
      </c>
      <c r="CG482" s="181">
        <f t="shared" si="21"/>
        <v>2678662.71</v>
      </c>
      <c r="CH482" s="181">
        <f t="shared" si="21"/>
        <v>1563166.36</v>
      </c>
      <c r="CI482" s="181">
        <f t="shared" si="21"/>
        <v>991168.96000000008</v>
      </c>
      <c r="CJ482" s="181">
        <f t="shared" si="21"/>
        <v>1500760.86</v>
      </c>
      <c r="CK482" s="181">
        <f t="shared" si="21"/>
        <v>17004996.489999998</v>
      </c>
      <c r="CL482" s="181">
        <f t="shared" si="21"/>
        <v>1158693.92</v>
      </c>
      <c r="CM482" s="181">
        <f t="shared" si="21"/>
        <v>1230714.57</v>
      </c>
    </row>
    <row r="483" spans="2:91" s="108" customFormat="1" ht="25.95" customHeight="1">
      <c r="B483" s="108">
        <v>27</v>
      </c>
      <c r="C483" s="184" t="s">
        <v>698</v>
      </c>
      <c r="D483" s="181">
        <f t="shared" si="12"/>
        <v>6316776.8099999996</v>
      </c>
      <c r="E483" s="181">
        <f t="shared" si="20"/>
        <v>824893.82</v>
      </c>
      <c r="F483" s="181">
        <f t="shared" si="20"/>
        <v>3376279.6</v>
      </c>
      <c r="G483" s="181">
        <f t="shared" si="20"/>
        <v>4495664</v>
      </c>
      <c r="H483" s="181">
        <f t="shared" si="20"/>
        <v>1701245.25</v>
      </c>
      <c r="I483" s="181">
        <f t="shared" si="20"/>
        <v>3394039</v>
      </c>
      <c r="J483" s="181">
        <f t="shared" si="20"/>
        <v>2864626.6</v>
      </c>
      <c r="K483" s="181">
        <f t="shared" si="20"/>
        <v>4797330.25</v>
      </c>
      <c r="L483" s="181">
        <f t="shared" si="20"/>
        <v>3837833</v>
      </c>
      <c r="M483" s="181">
        <f t="shared" si="20"/>
        <v>5447733.1699999999</v>
      </c>
      <c r="N483" s="181">
        <f t="shared" si="20"/>
        <v>9855116.5</v>
      </c>
      <c r="O483" s="181">
        <f t="shared" si="20"/>
        <v>1576566.1</v>
      </c>
      <c r="P483" s="181">
        <f t="shared" si="20"/>
        <v>8466200.5</v>
      </c>
      <c r="Q483" s="181">
        <f t="shared" si="20"/>
        <v>3405283.18</v>
      </c>
      <c r="R483" s="181">
        <f t="shared" si="20"/>
        <v>3536209.7</v>
      </c>
      <c r="S483" s="181">
        <f t="shared" si="20"/>
        <v>395882</v>
      </c>
      <c r="T483" s="181">
        <f t="shared" si="20"/>
        <v>3104079.71</v>
      </c>
      <c r="U483" s="181">
        <f t="shared" si="20"/>
        <v>2132574.7999999998</v>
      </c>
      <c r="V483" s="181">
        <f t="shared" si="20"/>
        <v>2549773</v>
      </c>
      <c r="W483" s="181">
        <f t="shared" si="20"/>
        <v>1058049.21</v>
      </c>
      <c r="X483" s="181">
        <f t="shared" si="20"/>
        <v>6080635.4299999997</v>
      </c>
      <c r="Y483" s="181">
        <f t="shared" si="20"/>
        <v>2012925.65</v>
      </c>
      <c r="Z483" s="181">
        <f t="shared" si="20"/>
        <v>6203975.75</v>
      </c>
      <c r="AA483" s="181">
        <f t="shared" si="20"/>
        <v>2908450.7</v>
      </c>
      <c r="AB483" s="181">
        <f t="shared" si="20"/>
        <v>1435435.3</v>
      </c>
      <c r="AC483" s="181">
        <f t="shared" si="20"/>
        <v>1484235.09</v>
      </c>
      <c r="AD483" s="181">
        <f t="shared" si="20"/>
        <v>2705227.85</v>
      </c>
      <c r="AE483" s="181">
        <f t="shared" si="20"/>
        <v>4739177.75</v>
      </c>
      <c r="AF483" s="181">
        <f t="shared" si="20"/>
        <v>1607990</v>
      </c>
      <c r="AG483" s="181">
        <f t="shared" si="20"/>
        <v>1953454.76</v>
      </c>
      <c r="AH483" s="181">
        <f t="shared" si="20"/>
        <v>4995893</v>
      </c>
      <c r="AI483" s="181">
        <f t="shared" si="20"/>
        <v>1776191.13</v>
      </c>
      <c r="AJ483" s="181">
        <f t="shared" si="20"/>
        <v>2331624.4</v>
      </c>
      <c r="AK483" s="181">
        <f t="shared" si="20"/>
        <v>3289778.4</v>
      </c>
      <c r="AL483" s="181">
        <f t="shared" si="20"/>
        <v>11934325.800000001</v>
      </c>
      <c r="AM483" s="181">
        <f t="shared" si="20"/>
        <v>2242707.75</v>
      </c>
      <c r="AN483" s="181">
        <f t="shared" si="20"/>
        <v>2725737.7</v>
      </c>
      <c r="AO483" s="181">
        <f t="shared" si="20"/>
        <v>3818342.75</v>
      </c>
      <c r="AP483" s="181">
        <f t="shared" si="20"/>
        <v>6948681.0599999996</v>
      </c>
      <c r="AQ483" s="181">
        <f t="shared" si="20"/>
        <v>2331294.02</v>
      </c>
      <c r="AR483" s="181">
        <f t="shared" si="20"/>
        <v>1007247.5</v>
      </c>
      <c r="AS483" s="181">
        <f t="shared" si="20"/>
        <v>6712292.5</v>
      </c>
      <c r="AT483" s="181">
        <f t="shared" si="20"/>
        <v>3329043.8</v>
      </c>
      <c r="AU483" s="181">
        <f t="shared" si="20"/>
        <v>4839488.5</v>
      </c>
      <c r="AV483" s="181">
        <f t="shared" si="20"/>
        <v>5084184.25</v>
      </c>
      <c r="AW483" s="181">
        <f t="shared" si="20"/>
        <v>2450698</v>
      </c>
      <c r="AX483" s="181">
        <f t="shared" si="20"/>
        <v>2160312.5499999998</v>
      </c>
      <c r="AY483" s="181">
        <f t="shared" si="20"/>
        <v>3727537.92</v>
      </c>
      <c r="AZ483" s="181">
        <f t="shared" si="20"/>
        <v>2642523.15</v>
      </c>
      <c r="BA483" s="181">
        <f t="shared" si="20"/>
        <v>2009478</v>
      </c>
      <c r="BB483" s="181">
        <f t="shared" si="20"/>
        <v>8431599.4800000004</v>
      </c>
      <c r="BC483" s="181">
        <f t="shared" si="20"/>
        <v>2412884.5</v>
      </c>
      <c r="BD483" s="181">
        <f t="shared" si="20"/>
        <v>4124184.49</v>
      </c>
      <c r="BE483" s="181">
        <f t="shared" si="20"/>
        <v>7029467.9900000002</v>
      </c>
      <c r="BF483" s="181">
        <f t="shared" si="20"/>
        <v>2699767.5</v>
      </c>
      <c r="BG483" s="181">
        <f t="shared" si="20"/>
        <v>2808916</v>
      </c>
      <c r="BH483" s="181">
        <f t="shared" si="20"/>
        <v>4010082.96</v>
      </c>
      <c r="BI483" s="181">
        <f t="shared" si="20"/>
        <v>1519887.25</v>
      </c>
      <c r="BJ483" s="181">
        <f t="shared" si="20"/>
        <v>1330816.04</v>
      </c>
      <c r="BK483" s="181">
        <f t="shared" si="20"/>
        <v>2235235.2000000002</v>
      </c>
      <c r="BL483" s="181">
        <f t="shared" si="20"/>
        <v>2601765.7000000002</v>
      </c>
      <c r="BM483" s="181">
        <f t="shared" si="20"/>
        <v>6264716.9100000001</v>
      </c>
      <c r="BN483" s="181">
        <f t="shared" si="20"/>
        <v>2605043.6800000002</v>
      </c>
      <c r="BO483" s="181">
        <f t="shared" si="20"/>
        <v>3441031.2</v>
      </c>
      <c r="BP483" s="181">
        <f t="shared" si="20"/>
        <v>6630976.5</v>
      </c>
      <c r="BQ483" s="181">
        <f t="shared" si="21"/>
        <v>897054.4</v>
      </c>
      <c r="BR483" s="181">
        <f t="shared" si="21"/>
        <v>4988779.5999999996</v>
      </c>
      <c r="BS483" s="181">
        <f t="shared" si="21"/>
        <v>12450782.869999999</v>
      </c>
      <c r="BT483" s="181">
        <f t="shared" si="21"/>
        <v>3140394</v>
      </c>
      <c r="BU483" s="181">
        <f t="shared" si="21"/>
        <v>3275716.95</v>
      </c>
      <c r="BV483" s="181">
        <f t="shared" si="21"/>
        <v>2161863.85</v>
      </c>
      <c r="BW483" s="181">
        <f t="shared" si="21"/>
        <v>17845</v>
      </c>
      <c r="BX483" s="181">
        <f t="shared" si="21"/>
        <v>2740784.2</v>
      </c>
      <c r="BY483" s="181">
        <f t="shared" si="21"/>
        <v>8597511.7799999993</v>
      </c>
      <c r="BZ483" s="181">
        <f t="shared" si="21"/>
        <v>1471256.8</v>
      </c>
      <c r="CA483" s="181">
        <f t="shared" si="21"/>
        <v>2519609.7000000002</v>
      </c>
      <c r="CB483" s="181">
        <f t="shared" si="21"/>
        <v>2691475.01</v>
      </c>
      <c r="CC483" s="181">
        <f t="shared" si="21"/>
        <v>4707485</v>
      </c>
      <c r="CD483" s="181">
        <f t="shared" si="21"/>
        <v>6021301.5</v>
      </c>
      <c r="CE483" s="181">
        <f t="shared" si="21"/>
        <v>2830810.36</v>
      </c>
      <c r="CF483" s="181">
        <f t="shared" si="21"/>
        <v>3628525.98</v>
      </c>
      <c r="CG483" s="181">
        <f t="shared" si="21"/>
        <v>784847.3</v>
      </c>
      <c r="CH483" s="181">
        <f t="shared" si="21"/>
        <v>1803086.5</v>
      </c>
      <c r="CI483" s="181">
        <f t="shared" si="21"/>
        <v>2043703</v>
      </c>
      <c r="CJ483" s="181">
        <f t="shared" si="21"/>
        <v>1956314.85</v>
      </c>
      <c r="CK483" s="181">
        <f t="shared" si="21"/>
        <v>13866177.4</v>
      </c>
      <c r="CL483" s="181">
        <f t="shared" si="21"/>
        <v>1450628.5</v>
      </c>
      <c r="CM483" s="181">
        <f t="shared" si="21"/>
        <v>1682448</v>
      </c>
    </row>
    <row r="484" spans="2:91" s="187" customFormat="1" ht="25.95" customHeight="1">
      <c r="C484" s="188" t="s">
        <v>699</v>
      </c>
      <c r="D484" s="186">
        <f>+D481+D482+D483</f>
        <v>39375423.18</v>
      </c>
      <c r="E484" s="186">
        <f t="shared" ref="E484:BP484" si="22">+E481+E482+E483</f>
        <v>3941927.57</v>
      </c>
      <c r="F484" s="186">
        <f t="shared" si="22"/>
        <v>5181950.7700000005</v>
      </c>
      <c r="G484" s="186">
        <f t="shared" si="22"/>
        <v>5698976.6200000001</v>
      </c>
      <c r="H484" s="186">
        <f t="shared" si="22"/>
        <v>3122911.5</v>
      </c>
      <c r="I484" s="186">
        <f t="shared" si="22"/>
        <v>9039501.6500000004</v>
      </c>
      <c r="J484" s="186">
        <f t="shared" si="22"/>
        <v>6121592.8499999996</v>
      </c>
      <c r="K484" s="186">
        <f t="shared" si="22"/>
        <v>9592878.0500000007</v>
      </c>
      <c r="L484" s="186">
        <f t="shared" si="22"/>
        <v>5258504.2300000004</v>
      </c>
      <c r="M484" s="186">
        <f t="shared" si="22"/>
        <v>6738073.6299999999</v>
      </c>
      <c r="N484" s="186">
        <f t="shared" si="22"/>
        <v>22246073.140000001</v>
      </c>
      <c r="O484" s="186">
        <f t="shared" si="22"/>
        <v>2859715.47</v>
      </c>
      <c r="P484" s="186">
        <f t="shared" si="22"/>
        <v>44941718.68</v>
      </c>
      <c r="Q484" s="186">
        <f t="shared" si="22"/>
        <v>6416929.5800000001</v>
      </c>
      <c r="R484" s="186">
        <f t="shared" si="22"/>
        <v>7154012.8300000001</v>
      </c>
      <c r="S484" s="186">
        <f t="shared" si="22"/>
        <v>5364819.67</v>
      </c>
      <c r="T484" s="186">
        <f t="shared" si="22"/>
        <v>4734054.87</v>
      </c>
      <c r="U484" s="186">
        <f t="shared" si="22"/>
        <v>4406589.9000000004</v>
      </c>
      <c r="V484" s="186">
        <f t="shared" si="22"/>
        <v>4941684.6899999995</v>
      </c>
      <c r="W484" s="186">
        <f t="shared" si="22"/>
        <v>1904183.85</v>
      </c>
      <c r="X484" s="186">
        <f t="shared" si="22"/>
        <v>71909089.609999999</v>
      </c>
      <c r="Y484" s="186">
        <f t="shared" si="22"/>
        <v>4152347.85</v>
      </c>
      <c r="Z484" s="186">
        <f t="shared" si="22"/>
        <v>9893407.8300000001</v>
      </c>
      <c r="AA484" s="186">
        <f t="shared" si="22"/>
        <v>8306371.0099999998</v>
      </c>
      <c r="AB484" s="186">
        <f t="shared" si="22"/>
        <v>2299448.06</v>
      </c>
      <c r="AC484" s="186">
        <f t="shared" si="22"/>
        <v>2587944.14</v>
      </c>
      <c r="AD484" s="186">
        <f t="shared" si="22"/>
        <v>4558091.01</v>
      </c>
      <c r="AE484" s="186">
        <f t="shared" si="22"/>
        <v>14266883.77</v>
      </c>
      <c r="AF484" s="186">
        <f t="shared" si="22"/>
        <v>3663106.89</v>
      </c>
      <c r="AG484" s="186">
        <f t="shared" si="22"/>
        <v>3589281.8499999996</v>
      </c>
      <c r="AH484" s="186">
        <f t="shared" si="22"/>
        <v>7786647.5500000007</v>
      </c>
      <c r="AI484" s="186">
        <f t="shared" si="22"/>
        <v>5974724.1900000004</v>
      </c>
      <c r="AJ484" s="186">
        <f t="shared" si="22"/>
        <v>4792060.22</v>
      </c>
      <c r="AK484" s="186">
        <f t="shared" si="22"/>
        <v>4823454.46</v>
      </c>
      <c r="AL484" s="186">
        <f t="shared" si="22"/>
        <v>353433273.46000004</v>
      </c>
      <c r="AM484" s="186">
        <f t="shared" si="22"/>
        <v>6399246.1300000008</v>
      </c>
      <c r="AN484" s="186">
        <f t="shared" si="22"/>
        <v>4754197.32</v>
      </c>
      <c r="AO484" s="186">
        <f t="shared" si="22"/>
        <v>10248361.82</v>
      </c>
      <c r="AP484" s="186">
        <f t="shared" si="22"/>
        <v>12888948.800000001</v>
      </c>
      <c r="AQ484" s="186">
        <f t="shared" si="22"/>
        <v>4684313.16</v>
      </c>
      <c r="AR484" s="186">
        <f t="shared" si="22"/>
        <v>1543804.94</v>
      </c>
      <c r="AS484" s="186">
        <f t="shared" si="22"/>
        <v>34864932.120000005</v>
      </c>
      <c r="AT484" s="186">
        <f t="shared" si="22"/>
        <v>6165147.6600000001</v>
      </c>
      <c r="AU484" s="186">
        <f t="shared" si="22"/>
        <v>10578174.960000001</v>
      </c>
      <c r="AV484" s="186">
        <f t="shared" si="22"/>
        <v>10792729.26</v>
      </c>
      <c r="AW484" s="186">
        <f t="shared" si="22"/>
        <v>4482518.0999999996</v>
      </c>
      <c r="AX484" s="186">
        <f t="shared" si="22"/>
        <v>3546739</v>
      </c>
      <c r="AY484" s="186">
        <f t="shared" si="22"/>
        <v>6103608.8499999996</v>
      </c>
      <c r="AZ484" s="186">
        <f t="shared" si="22"/>
        <v>5451565.8499999996</v>
      </c>
      <c r="BA484" s="186">
        <f t="shared" si="22"/>
        <v>3417822.01</v>
      </c>
      <c r="BB484" s="186">
        <f t="shared" si="22"/>
        <v>26534815.84</v>
      </c>
      <c r="BC484" s="186">
        <f t="shared" si="22"/>
        <v>4361251.0199999996</v>
      </c>
      <c r="BD484" s="186">
        <f t="shared" si="22"/>
        <v>69237102.199999988</v>
      </c>
      <c r="BE484" s="186">
        <f t="shared" si="22"/>
        <v>12216352.23</v>
      </c>
      <c r="BF484" s="186">
        <f t="shared" si="22"/>
        <v>3677790.04</v>
      </c>
      <c r="BG484" s="186">
        <f t="shared" si="22"/>
        <v>5078062.32</v>
      </c>
      <c r="BH484" s="186">
        <f t="shared" si="22"/>
        <v>42399248.789999999</v>
      </c>
      <c r="BI484" s="186">
        <f t="shared" si="22"/>
        <v>2676849.38</v>
      </c>
      <c r="BJ484" s="186">
        <f t="shared" si="22"/>
        <v>2399982.31</v>
      </c>
      <c r="BK484" s="186">
        <f t="shared" si="22"/>
        <v>4211040.26</v>
      </c>
      <c r="BL484" s="186">
        <f t="shared" si="22"/>
        <v>4882477.41</v>
      </c>
      <c r="BM484" s="186">
        <f t="shared" si="22"/>
        <v>41686677.010000005</v>
      </c>
      <c r="BN484" s="186">
        <f t="shared" si="22"/>
        <v>6474259.3499999996</v>
      </c>
      <c r="BO484" s="186">
        <f t="shared" si="22"/>
        <v>6540373.3600000003</v>
      </c>
      <c r="BP484" s="186">
        <f t="shared" si="22"/>
        <v>13856099.43</v>
      </c>
      <c r="BQ484" s="186">
        <f t="shared" ref="BQ484:CM484" si="23">+BQ481+BQ482+BQ483</f>
        <v>3896304.27</v>
      </c>
      <c r="BR484" s="186">
        <f t="shared" si="23"/>
        <v>7310592.209999999</v>
      </c>
      <c r="BS484" s="186">
        <f t="shared" si="23"/>
        <v>308350505.17000002</v>
      </c>
      <c r="BT484" s="186">
        <f t="shared" si="23"/>
        <v>5514592.7799999993</v>
      </c>
      <c r="BU484" s="186">
        <f t="shared" si="23"/>
        <v>5652552.9500000002</v>
      </c>
      <c r="BV484" s="186">
        <f t="shared" si="23"/>
        <v>34029019.840000004</v>
      </c>
      <c r="BW484" s="186">
        <f t="shared" si="23"/>
        <v>609954.46000000008</v>
      </c>
      <c r="BX484" s="186">
        <f t="shared" si="23"/>
        <v>4956472</v>
      </c>
      <c r="BY484" s="186">
        <f t="shared" si="23"/>
        <v>22114670.699999999</v>
      </c>
      <c r="BZ484" s="186">
        <f t="shared" si="23"/>
        <v>2551643.08</v>
      </c>
      <c r="CA484" s="186">
        <f t="shared" si="23"/>
        <v>4271227.21</v>
      </c>
      <c r="CB484" s="186">
        <f t="shared" si="23"/>
        <v>5021609.6499999994</v>
      </c>
      <c r="CC484" s="186">
        <f t="shared" si="23"/>
        <v>7744720.3900000006</v>
      </c>
      <c r="CD484" s="186">
        <f t="shared" si="23"/>
        <v>19446985.729999997</v>
      </c>
      <c r="CE484" s="186">
        <f t="shared" si="23"/>
        <v>6203720.9499999993</v>
      </c>
      <c r="CF484" s="186">
        <f t="shared" si="23"/>
        <v>9100520.6799999997</v>
      </c>
      <c r="CG484" s="186">
        <f t="shared" si="23"/>
        <v>3463510.01</v>
      </c>
      <c r="CH484" s="186">
        <f t="shared" si="23"/>
        <v>3366252.8600000003</v>
      </c>
      <c r="CI484" s="186">
        <f t="shared" si="23"/>
        <v>3034871.96</v>
      </c>
      <c r="CJ484" s="186">
        <f t="shared" si="23"/>
        <v>3457075.71</v>
      </c>
      <c r="CK484" s="186">
        <f t="shared" si="23"/>
        <v>30871173.890000001</v>
      </c>
      <c r="CL484" s="186">
        <f t="shared" si="23"/>
        <v>2609322.42</v>
      </c>
      <c r="CM484" s="186">
        <f t="shared" si="23"/>
        <v>2913162.5700000003</v>
      </c>
    </row>
    <row r="485" spans="2:91" s="108" customFormat="1" ht="25.95" customHeight="1">
      <c r="B485" s="108">
        <v>28</v>
      </c>
      <c r="C485" s="184" t="s">
        <v>700</v>
      </c>
      <c r="D485" s="181">
        <f t="shared" si="12"/>
        <v>12989988.119999999</v>
      </c>
      <c r="E485" s="181">
        <f t="shared" ref="E485:BP488" si="24">SUMIF($A$5:$A$449,$B485,E$5:E$449)</f>
        <v>2308416.56</v>
      </c>
      <c r="F485" s="181">
        <f t="shared" si="24"/>
        <v>2299487.52</v>
      </c>
      <c r="G485" s="181">
        <f t="shared" si="24"/>
        <v>2516346</v>
      </c>
      <c r="H485" s="181">
        <f t="shared" si="24"/>
        <v>1329142.8</v>
      </c>
      <c r="I485" s="181">
        <f t="shared" si="24"/>
        <v>1336665.67</v>
      </c>
      <c r="J485" s="181">
        <f t="shared" si="24"/>
        <v>2469706.39</v>
      </c>
      <c r="K485" s="181">
        <f t="shared" si="24"/>
        <v>3650003.6599999997</v>
      </c>
      <c r="L485" s="181">
        <f t="shared" si="24"/>
        <v>2873415.6</v>
      </c>
      <c r="M485" s="181">
        <f t="shared" si="24"/>
        <v>2490013.58</v>
      </c>
      <c r="N485" s="181">
        <f t="shared" si="24"/>
        <v>7034112.75</v>
      </c>
      <c r="O485" s="181">
        <f t="shared" si="24"/>
        <v>493471.35</v>
      </c>
      <c r="P485" s="181">
        <f t="shared" si="24"/>
        <v>10180963.33</v>
      </c>
      <c r="Q485" s="181">
        <f t="shared" si="24"/>
        <v>2200703.1799999997</v>
      </c>
      <c r="R485" s="181">
        <f t="shared" si="24"/>
        <v>3241868.18</v>
      </c>
      <c r="S485" s="181">
        <f t="shared" si="24"/>
        <v>4448688.54</v>
      </c>
      <c r="T485" s="181">
        <f t="shared" si="24"/>
        <v>3311945.3</v>
      </c>
      <c r="U485" s="181">
        <f t="shared" si="24"/>
        <v>2072373.92</v>
      </c>
      <c r="V485" s="181">
        <f t="shared" si="24"/>
        <v>2659740.85</v>
      </c>
      <c r="W485" s="181">
        <f t="shared" si="24"/>
        <v>1285487.67</v>
      </c>
      <c r="X485" s="181">
        <f t="shared" si="24"/>
        <v>18206779.990000002</v>
      </c>
      <c r="Y485" s="181">
        <f t="shared" si="24"/>
        <v>1480302.79</v>
      </c>
      <c r="Z485" s="181">
        <f t="shared" si="24"/>
        <v>2959513.2</v>
      </c>
      <c r="AA485" s="181">
        <f t="shared" si="24"/>
        <v>3224300.3699999996</v>
      </c>
      <c r="AB485" s="181">
        <f t="shared" si="24"/>
        <v>969987.95</v>
      </c>
      <c r="AC485" s="181">
        <f t="shared" si="24"/>
        <v>1582459.49</v>
      </c>
      <c r="AD485" s="181">
        <f t="shared" si="24"/>
        <v>2090625.29</v>
      </c>
      <c r="AE485" s="181">
        <f t="shared" si="24"/>
        <v>10108331.719999999</v>
      </c>
      <c r="AF485" s="181">
        <f t="shared" si="24"/>
        <v>3084715.75</v>
      </c>
      <c r="AG485" s="181">
        <f t="shared" si="24"/>
        <v>2192774.94</v>
      </c>
      <c r="AH485" s="181">
        <f t="shared" si="24"/>
        <v>3698339.6500000004</v>
      </c>
      <c r="AI485" s="181">
        <f t="shared" si="24"/>
        <v>2922584.05</v>
      </c>
      <c r="AJ485" s="181">
        <f t="shared" si="24"/>
        <v>1484766.45</v>
      </c>
      <c r="AK485" s="181">
        <f t="shared" si="24"/>
        <v>2238183.42</v>
      </c>
      <c r="AL485" s="181">
        <f t="shared" si="24"/>
        <v>33809893.590000004</v>
      </c>
      <c r="AM485" s="181">
        <f t="shared" si="24"/>
        <v>3119832.99</v>
      </c>
      <c r="AN485" s="181">
        <f t="shared" si="24"/>
        <v>1371456.9</v>
      </c>
      <c r="AO485" s="181">
        <f t="shared" si="24"/>
        <v>4211115.88</v>
      </c>
      <c r="AP485" s="181">
        <f t="shared" si="24"/>
        <v>4872120.5200000005</v>
      </c>
      <c r="AQ485" s="181">
        <f t="shared" si="24"/>
        <v>3555442.2199999997</v>
      </c>
      <c r="AR485" s="181">
        <f t="shared" si="24"/>
        <v>1068170.7599999998</v>
      </c>
      <c r="AS485" s="181">
        <f t="shared" si="24"/>
        <v>11424957.800000001</v>
      </c>
      <c r="AT485" s="181">
        <f t="shared" si="24"/>
        <v>2599492.7000000002</v>
      </c>
      <c r="AU485" s="181">
        <f t="shared" si="24"/>
        <v>4771460.7</v>
      </c>
      <c r="AV485" s="181">
        <f t="shared" si="24"/>
        <v>4331575.3599999994</v>
      </c>
      <c r="AW485" s="181">
        <f t="shared" si="24"/>
        <v>1800109.71</v>
      </c>
      <c r="AX485" s="181">
        <f t="shared" si="24"/>
        <v>1429319.4</v>
      </c>
      <c r="AY485" s="181">
        <f t="shared" si="24"/>
        <v>2770365.41</v>
      </c>
      <c r="AZ485" s="181">
        <f t="shared" si="24"/>
        <v>2854193.4699999997</v>
      </c>
      <c r="BA485" s="181">
        <f t="shared" si="24"/>
        <v>1697162.1</v>
      </c>
      <c r="BB485" s="181">
        <f t="shared" si="24"/>
        <v>7369552.3800000008</v>
      </c>
      <c r="BC485" s="181">
        <f t="shared" si="24"/>
        <v>2001995.46</v>
      </c>
      <c r="BD485" s="181">
        <f t="shared" si="24"/>
        <v>13009712.360000001</v>
      </c>
      <c r="BE485" s="181">
        <f t="shared" si="24"/>
        <v>3811163.3</v>
      </c>
      <c r="BF485" s="181">
        <f t="shared" si="24"/>
        <v>804292.37</v>
      </c>
      <c r="BG485" s="181">
        <f t="shared" si="24"/>
        <v>2057269.16</v>
      </c>
      <c r="BH485" s="181">
        <f t="shared" si="24"/>
        <v>8934179.1600000001</v>
      </c>
      <c r="BI485" s="181">
        <f t="shared" si="24"/>
        <v>1235187.23</v>
      </c>
      <c r="BJ485" s="181">
        <f t="shared" si="24"/>
        <v>1381041.51</v>
      </c>
      <c r="BK485" s="181">
        <f t="shared" si="24"/>
        <v>1395638</v>
      </c>
      <c r="BL485" s="181">
        <f t="shared" si="24"/>
        <v>1201535.05</v>
      </c>
      <c r="BM485" s="181">
        <f t="shared" si="24"/>
        <v>17818239.989999998</v>
      </c>
      <c r="BN485" s="181">
        <f t="shared" si="24"/>
        <v>3768751.46</v>
      </c>
      <c r="BO485" s="181">
        <f t="shared" si="24"/>
        <v>2440591.66</v>
      </c>
      <c r="BP485" s="181">
        <f t="shared" si="24"/>
        <v>3725317.54</v>
      </c>
      <c r="BQ485" s="181">
        <f t="shared" ref="BQ485:CM487" si="25">SUMIF($A$5:$A$449,$B485,BQ$5:BQ$449)</f>
        <v>3878583.1799999997</v>
      </c>
      <c r="BR485" s="181">
        <f t="shared" si="25"/>
        <v>2933214.87</v>
      </c>
      <c r="BS485" s="181">
        <f t="shared" si="25"/>
        <v>59388745.360000007</v>
      </c>
      <c r="BT485" s="181">
        <f t="shared" si="25"/>
        <v>2878849.06</v>
      </c>
      <c r="BU485" s="181">
        <f t="shared" si="25"/>
        <v>2874039.56</v>
      </c>
      <c r="BV485" s="181">
        <f t="shared" si="25"/>
        <v>10193832.279999999</v>
      </c>
      <c r="BW485" s="181">
        <f t="shared" si="25"/>
        <v>2744860.3</v>
      </c>
      <c r="BX485" s="181">
        <f t="shared" si="25"/>
        <v>2206947.79</v>
      </c>
      <c r="BY485" s="181">
        <f t="shared" si="25"/>
        <v>5789643.4399999995</v>
      </c>
      <c r="BZ485" s="181">
        <f t="shared" si="25"/>
        <v>2096086.7</v>
      </c>
      <c r="CA485" s="181">
        <f t="shared" si="25"/>
        <v>1312446.4700000002</v>
      </c>
      <c r="CB485" s="181">
        <f t="shared" si="25"/>
        <v>1713355.3</v>
      </c>
      <c r="CC485" s="181">
        <f t="shared" si="25"/>
        <v>7488645.5800000001</v>
      </c>
      <c r="CD485" s="181">
        <f t="shared" si="25"/>
        <v>5488511.9199999999</v>
      </c>
      <c r="CE485" s="181">
        <f t="shared" si="25"/>
        <v>4085451.35</v>
      </c>
      <c r="CF485" s="181">
        <f t="shared" si="25"/>
        <v>4690797.6500000004</v>
      </c>
      <c r="CG485" s="181">
        <f t="shared" si="25"/>
        <v>1051507.58</v>
      </c>
      <c r="CH485" s="181">
        <f t="shared" si="25"/>
        <v>1107668.71</v>
      </c>
      <c r="CI485" s="181">
        <f t="shared" si="25"/>
        <v>2042223.74</v>
      </c>
      <c r="CJ485" s="181">
        <f t="shared" si="25"/>
        <v>1944630.71</v>
      </c>
      <c r="CK485" s="181">
        <f t="shared" si="25"/>
        <v>7462466.3399999999</v>
      </c>
      <c r="CL485" s="181">
        <f t="shared" si="25"/>
        <v>772289.29</v>
      </c>
      <c r="CM485" s="181">
        <f t="shared" si="25"/>
        <v>909218.77</v>
      </c>
    </row>
    <row r="486" spans="2:91" s="108" customFormat="1" ht="25.95" customHeight="1">
      <c r="B486" s="108">
        <v>29</v>
      </c>
      <c r="C486" s="185" t="s">
        <v>701</v>
      </c>
      <c r="D486" s="181">
        <f t="shared" si="12"/>
        <v>6984026.129999999</v>
      </c>
      <c r="E486" s="181">
        <f t="shared" si="24"/>
        <v>2903495.92</v>
      </c>
      <c r="F486" s="181">
        <f t="shared" si="24"/>
        <v>1842438.1699999997</v>
      </c>
      <c r="G486" s="181">
        <f t="shared" si="24"/>
        <v>1712458.75</v>
      </c>
      <c r="H486" s="181">
        <f t="shared" si="24"/>
        <v>894978.2</v>
      </c>
      <c r="I486" s="181">
        <f t="shared" si="24"/>
        <v>2025806.4</v>
      </c>
      <c r="J486" s="181">
        <f t="shared" si="24"/>
        <v>1715520.03</v>
      </c>
      <c r="K486" s="181">
        <f t="shared" si="24"/>
        <v>22261834.319999997</v>
      </c>
      <c r="L486" s="181">
        <f t="shared" si="24"/>
        <v>4742997.12</v>
      </c>
      <c r="M486" s="181">
        <f t="shared" si="24"/>
        <v>7810971.7699999996</v>
      </c>
      <c r="N486" s="181">
        <f t="shared" si="24"/>
        <v>3230030.62</v>
      </c>
      <c r="O486" s="181">
        <f t="shared" si="24"/>
        <v>705868.61</v>
      </c>
      <c r="P486" s="181">
        <f t="shared" si="24"/>
        <v>23773597.740000002</v>
      </c>
      <c r="Q486" s="181">
        <f t="shared" si="24"/>
        <v>2454667.8000000003</v>
      </c>
      <c r="R486" s="181">
        <f t="shared" si="24"/>
        <v>5025151.8500000006</v>
      </c>
      <c r="S486" s="181">
        <f t="shared" si="24"/>
        <v>4800818.13</v>
      </c>
      <c r="T486" s="181">
        <f t="shared" si="24"/>
        <v>3346982.02</v>
      </c>
      <c r="U486" s="181">
        <f t="shared" si="24"/>
        <v>2146145.58</v>
      </c>
      <c r="V486" s="181">
        <f t="shared" si="24"/>
        <v>1324705.94</v>
      </c>
      <c r="W486" s="181">
        <f t="shared" si="24"/>
        <v>903563.17999999993</v>
      </c>
      <c r="X486" s="181">
        <f t="shared" si="24"/>
        <v>14502002.229999999</v>
      </c>
      <c r="Y486" s="181">
        <f t="shared" si="24"/>
        <v>841642.38</v>
      </c>
      <c r="Z486" s="181">
        <f t="shared" si="24"/>
        <v>1398995.25</v>
      </c>
      <c r="AA486" s="181">
        <f t="shared" si="24"/>
        <v>4912522.0999999996</v>
      </c>
      <c r="AB486" s="181">
        <f t="shared" si="24"/>
        <v>380520.95</v>
      </c>
      <c r="AC486" s="181">
        <f t="shared" si="24"/>
        <v>693008.06</v>
      </c>
      <c r="AD486" s="181">
        <f t="shared" si="24"/>
        <v>1312759.45</v>
      </c>
      <c r="AE486" s="181">
        <f t="shared" si="24"/>
        <v>5219455.12</v>
      </c>
      <c r="AF486" s="181">
        <f t="shared" si="24"/>
        <v>555197.82000000007</v>
      </c>
      <c r="AG486" s="181">
        <f t="shared" si="24"/>
        <v>2345430.2000000002</v>
      </c>
      <c r="AH486" s="181">
        <f t="shared" si="24"/>
        <v>1273818.4100000001</v>
      </c>
      <c r="AI486" s="181">
        <f t="shared" si="24"/>
        <v>10741758.120000001</v>
      </c>
      <c r="AJ486" s="181">
        <f t="shared" si="24"/>
        <v>1638505.6400000001</v>
      </c>
      <c r="AK486" s="181">
        <f t="shared" si="24"/>
        <v>8484330.620000001</v>
      </c>
      <c r="AL486" s="181">
        <f t="shared" si="24"/>
        <v>94827394.439999998</v>
      </c>
      <c r="AM486" s="181">
        <f t="shared" si="24"/>
        <v>2159219.9300000002</v>
      </c>
      <c r="AN486" s="181">
        <f t="shared" si="24"/>
        <v>1003508.36</v>
      </c>
      <c r="AO486" s="181">
        <f t="shared" si="24"/>
        <v>16142535.370000001</v>
      </c>
      <c r="AP486" s="181">
        <f t="shared" si="24"/>
        <v>3818949.08</v>
      </c>
      <c r="AQ486" s="181">
        <f t="shared" si="24"/>
        <v>2065611.13</v>
      </c>
      <c r="AR486" s="181">
        <f t="shared" si="24"/>
        <v>650900.77</v>
      </c>
      <c r="AS486" s="181">
        <f t="shared" si="24"/>
        <v>31646500.109999999</v>
      </c>
      <c r="AT486" s="181">
        <f t="shared" si="24"/>
        <v>2345767.91</v>
      </c>
      <c r="AU486" s="181">
        <f t="shared" si="24"/>
        <v>6007938.9600000009</v>
      </c>
      <c r="AV486" s="181">
        <f t="shared" si="24"/>
        <v>11687713.77</v>
      </c>
      <c r="AW486" s="181">
        <f t="shared" si="24"/>
        <v>2032061.5</v>
      </c>
      <c r="AX486" s="181">
        <f t="shared" si="24"/>
        <v>298065.94</v>
      </c>
      <c r="AY486" s="181">
        <f t="shared" si="24"/>
        <v>11852189.93</v>
      </c>
      <c r="AZ486" s="181">
        <f t="shared" si="24"/>
        <v>1980361.9700000002</v>
      </c>
      <c r="BA486" s="181">
        <f t="shared" si="24"/>
        <v>1339219.52</v>
      </c>
      <c r="BB486" s="181">
        <f t="shared" si="24"/>
        <v>24581055.080000002</v>
      </c>
      <c r="BC486" s="181">
        <f t="shared" si="24"/>
        <v>1573046.12</v>
      </c>
      <c r="BD486" s="181">
        <f t="shared" si="24"/>
        <v>28474386.990000002</v>
      </c>
      <c r="BE486" s="181">
        <f t="shared" si="24"/>
        <v>1830462.05</v>
      </c>
      <c r="BF486" s="181">
        <f t="shared" si="24"/>
        <v>1778656.3900000001</v>
      </c>
      <c r="BG486" s="181">
        <f t="shared" si="24"/>
        <v>1640275.79</v>
      </c>
      <c r="BH486" s="181">
        <f t="shared" si="24"/>
        <v>17341123.469999999</v>
      </c>
      <c r="BI486" s="181">
        <f t="shared" si="24"/>
        <v>931231.83000000007</v>
      </c>
      <c r="BJ486" s="181">
        <f t="shared" si="24"/>
        <v>1496522.56</v>
      </c>
      <c r="BK486" s="181">
        <f t="shared" si="24"/>
        <v>1469208.73</v>
      </c>
      <c r="BL486" s="181">
        <f t="shared" si="24"/>
        <v>2452065.4699999997</v>
      </c>
      <c r="BM486" s="181">
        <f t="shared" si="24"/>
        <v>13671730.75</v>
      </c>
      <c r="BN486" s="181">
        <f t="shared" si="24"/>
        <v>3468580.97</v>
      </c>
      <c r="BO486" s="181">
        <f t="shared" si="24"/>
        <v>4590108.08</v>
      </c>
      <c r="BP486" s="181">
        <f t="shared" si="24"/>
        <v>3542539.22</v>
      </c>
      <c r="BQ486" s="181">
        <f t="shared" si="25"/>
        <v>2246796.4699999997</v>
      </c>
      <c r="BR486" s="181">
        <f t="shared" si="25"/>
        <v>2459300.4699999997</v>
      </c>
      <c r="BS486" s="181">
        <f t="shared" si="25"/>
        <v>91671931.399999991</v>
      </c>
      <c r="BT486" s="181">
        <f t="shared" si="25"/>
        <v>8085479.9100000001</v>
      </c>
      <c r="BU486" s="181">
        <f t="shared" si="25"/>
        <v>1387872.97</v>
      </c>
      <c r="BV486" s="181">
        <f t="shared" si="25"/>
        <v>19738708.620000001</v>
      </c>
      <c r="BW486" s="181">
        <f t="shared" si="25"/>
        <v>1204700</v>
      </c>
      <c r="BX486" s="181">
        <f t="shared" si="25"/>
        <v>3109363</v>
      </c>
      <c r="BY486" s="181">
        <f t="shared" si="25"/>
        <v>9281752.0700000003</v>
      </c>
      <c r="BZ486" s="181">
        <f t="shared" si="25"/>
        <v>549034</v>
      </c>
      <c r="CA486" s="181">
        <f t="shared" si="25"/>
        <v>1454041.6600000001</v>
      </c>
      <c r="CB486" s="181">
        <f t="shared" si="25"/>
        <v>1163931.5899999999</v>
      </c>
      <c r="CC486" s="181">
        <f t="shared" si="25"/>
        <v>11325097.609999999</v>
      </c>
      <c r="CD486" s="181">
        <f t="shared" si="25"/>
        <v>8339800.0000000009</v>
      </c>
      <c r="CE486" s="181">
        <f t="shared" si="25"/>
        <v>2814539.91</v>
      </c>
      <c r="CF486" s="181">
        <f t="shared" si="25"/>
        <v>7063470.4799999995</v>
      </c>
      <c r="CG486" s="181">
        <f t="shared" si="25"/>
        <v>1947083.21</v>
      </c>
      <c r="CH486" s="181">
        <f t="shared" si="25"/>
        <v>885043.4</v>
      </c>
      <c r="CI486" s="181">
        <f t="shared" si="25"/>
        <v>412664.66</v>
      </c>
      <c r="CJ486" s="181">
        <f t="shared" si="25"/>
        <v>1095847.31</v>
      </c>
      <c r="CK486" s="181">
        <f t="shared" si="25"/>
        <v>13963556.390000001</v>
      </c>
      <c r="CL486" s="181">
        <f t="shared" si="25"/>
        <v>973461.03</v>
      </c>
      <c r="CM486" s="181">
        <f t="shared" si="25"/>
        <v>1962995.2999999998</v>
      </c>
    </row>
    <row r="487" spans="2:91" s="108" customFormat="1" ht="25.95" customHeight="1">
      <c r="B487" s="108">
        <v>30</v>
      </c>
      <c r="C487" s="184" t="s">
        <v>702</v>
      </c>
      <c r="D487" s="181">
        <f t="shared" si="12"/>
        <v>24980319.199999999</v>
      </c>
      <c r="E487" s="181">
        <f t="shared" si="24"/>
        <v>1119750</v>
      </c>
      <c r="F487" s="181">
        <f t="shared" si="24"/>
        <v>2841045</v>
      </c>
      <c r="G487" s="181">
        <f t="shared" si="24"/>
        <v>863643</v>
      </c>
      <c r="H487" s="181">
        <f t="shared" si="24"/>
        <v>456215</v>
      </c>
      <c r="I487" s="181">
        <f t="shared" si="24"/>
        <v>1118488</v>
      </c>
      <c r="J487" s="181">
        <f t="shared" si="24"/>
        <v>1234744</v>
      </c>
      <c r="K487" s="181">
        <f t="shared" si="24"/>
        <v>4910613</v>
      </c>
      <c r="L487" s="181">
        <f t="shared" si="24"/>
        <v>1048900</v>
      </c>
      <c r="M487" s="181">
        <f t="shared" si="24"/>
        <v>1879974</v>
      </c>
      <c r="N487" s="181">
        <f t="shared" si="24"/>
        <v>6358388</v>
      </c>
      <c r="O487" s="181">
        <f t="shared" si="24"/>
        <v>442131</v>
      </c>
      <c r="P487" s="181">
        <f t="shared" si="24"/>
        <v>18753009</v>
      </c>
      <c r="Q487" s="181">
        <f t="shared" si="24"/>
        <v>1838620</v>
      </c>
      <c r="R487" s="181">
        <f t="shared" si="24"/>
        <v>2750249</v>
      </c>
      <c r="S487" s="181">
        <f t="shared" si="24"/>
        <v>7401968.5</v>
      </c>
      <c r="T487" s="181">
        <f t="shared" si="24"/>
        <v>1589711.87</v>
      </c>
      <c r="U487" s="181">
        <f t="shared" si="24"/>
        <v>1761385</v>
      </c>
      <c r="V487" s="181">
        <f t="shared" si="24"/>
        <v>1078405</v>
      </c>
      <c r="W487" s="181">
        <f t="shared" si="24"/>
        <v>524309</v>
      </c>
      <c r="X487" s="181">
        <f t="shared" si="24"/>
        <v>36769480.600000001</v>
      </c>
      <c r="Y487" s="181">
        <f t="shared" si="24"/>
        <v>631692.5</v>
      </c>
      <c r="Z487" s="181">
        <f t="shared" si="24"/>
        <v>4446311.5</v>
      </c>
      <c r="AA487" s="181">
        <f t="shared" si="24"/>
        <v>1206268</v>
      </c>
      <c r="AB487" s="181">
        <f t="shared" si="24"/>
        <v>125481</v>
      </c>
      <c r="AC487" s="181">
        <f t="shared" si="24"/>
        <v>336975</v>
      </c>
      <c r="AD487" s="181">
        <f t="shared" si="24"/>
        <v>241440</v>
      </c>
      <c r="AE487" s="181">
        <f t="shared" si="24"/>
        <v>10395567.449999999</v>
      </c>
      <c r="AF487" s="181">
        <f t="shared" si="24"/>
        <v>721907.5</v>
      </c>
      <c r="AG487" s="181">
        <f t="shared" si="24"/>
        <v>487603.20000000001</v>
      </c>
      <c r="AH487" s="181">
        <f t="shared" si="24"/>
        <v>412204</v>
      </c>
      <c r="AI487" s="181">
        <f t="shared" si="24"/>
        <v>3629928.16</v>
      </c>
      <c r="AJ487" s="181">
        <f t="shared" si="24"/>
        <v>644757.4</v>
      </c>
      <c r="AK487" s="181">
        <f t="shared" si="24"/>
        <v>1694658.05</v>
      </c>
      <c r="AL487" s="181">
        <f t="shared" si="24"/>
        <v>43313381.68</v>
      </c>
      <c r="AM487" s="181">
        <f t="shared" si="24"/>
        <v>987303.1</v>
      </c>
      <c r="AN487" s="181">
        <f t="shared" si="24"/>
        <v>477355</v>
      </c>
      <c r="AO487" s="181">
        <f t="shared" si="24"/>
        <v>2953942.4</v>
      </c>
      <c r="AP487" s="181">
        <f t="shared" si="24"/>
        <v>5912670</v>
      </c>
      <c r="AQ487" s="181">
        <f t="shared" si="24"/>
        <v>881700</v>
      </c>
      <c r="AR487" s="181">
        <f t="shared" si="24"/>
        <v>319889.5</v>
      </c>
      <c r="AS487" s="181">
        <f t="shared" si="24"/>
        <v>35784825</v>
      </c>
      <c r="AT487" s="181">
        <f t="shared" si="24"/>
        <v>3196940.5</v>
      </c>
      <c r="AU487" s="181">
        <f t="shared" si="24"/>
        <v>5699902.5</v>
      </c>
      <c r="AV487" s="181">
        <f t="shared" si="24"/>
        <v>1582168.9</v>
      </c>
      <c r="AW487" s="181">
        <f t="shared" si="24"/>
        <v>620553.03</v>
      </c>
      <c r="AX487" s="181">
        <f t="shared" si="24"/>
        <v>154260</v>
      </c>
      <c r="AY487" s="181">
        <f t="shared" si="24"/>
        <v>741070.5</v>
      </c>
      <c r="AZ487" s="181">
        <f t="shared" si="24"/>
        <v>511775</v>
      </c>
      <c r="BA487" s="181">
        <f t="shared" si="24"/>
        <v>324095</v>
      </c>
      <c r="BB487" s="181">
        <f t="shared" si="24"/>
        <v>13483818.869999999</v>
      </c>
      <c r="BC487" s="181">
        <f t="shared" si="24"/>
        <v>405126.9</v>
      </c>
      <c r="BD487" s="181">
        <f t="shared" si="24"/>
        <v>21811617.850000001</v>
      </c>
      <c r="BE487" s="181">
        <f t="shared" si="24"/>
        <v>6198388</v>
      </c>
      <c r="BF487" s="181">
        <f t="shared" si="24"/>
        <v>940212</v>
      </c>
      <c r="BG487" s="181">
        <f t="shared" si="24"/>
        <v>273706.5</v>
      </c>
      <c r="BH487" s="181">
        <f t="shared" si="24"/>
        <v>9377540.1999999993</v>
      </c>
      <c r="BI487" s="181">
        <f t="shared" si="24"/>
        <v>485456</v>
      </c>
      <c r="BJ487" s="181">
        <f t="shared" si="24"/>
        <v>641008.5</v>
      </c>
      <c r="BK487" s="181">
        <f t="shared" si="24"/>
        <v>649665</v>
      </c>
      <c r="BL487" s="181">
        <f t="shared" si="24"/>
        <v>780745</v>
      </c>
      <c r="BM487" s="181">
        <f t="shared" si="24"/>
        <v>35024157.700000003</v>
      </c>
      <c r="BN487" s="181">
        <f t="shared" si="24"/>
        <v>2793084.7</v>
      </c>
      <c r="BO487" s="181">
        <f t="shared" si="24"/>
        <v>1433903</v>
      </c>
      <c r="BP487" s="181">
        <f t="shared" si="24"/>
        <v>5194225.9000000004</v>
      </c>
      <c r="BQ487" s="181">
        <f t="shared" si="25"/>
        <v>637291</v>
      </c>
      <c r="BR487" s="181">
        <f t="shared" si="25"/>
        <v>923276.3</v>
      </c>
      <c r="BS487" s="181">
        <f t="shared" si="25"/>
        <v>77292331.25999999</v>
      </c>
      <c r="BT487" s="181">
        <f t="shared" si="25"/>
        <v>672482.9</v>
      </c>
      <c r="BU487" s="181">
        <f t="shared" si="25"/>
        <v>592215</v>
      </c>
      <c r="BV487" s="181">
        <f t="shared" si="25"/>
        <v>16120358.4</v>
      </c>
      <c r="BW487" s="181">
        <f t="shared" si="25"/>
        <v>322458</v>
      </c>
      <c r="BX487" s="181">
        <f t="shared" si="25"/>
        <v>234960</v>
      </c>
      <c r="BY487" s="181">
        <f t="shared" si="25"/>
        <v>7170553</v>
      </c>
      <c r="BZ487" s="181">
        <f t="shared" si="25"/>
        <v>593085</v>
      </c>
      <c r="CA487" s="181">
        <f t="shared" si="25"/>
        <v>299321</v>
      </c>
      <c r="CB487" s="181">
        <f t="shared" si="25"/>
        <v>897520</v>
      </c>
      <c r="CC487" s="181">
        <f t="shared" si="25"/>
        <v>1042320.25</v>
      </c>
      <c r="CD487" s="181">
        <f t="shared" si="25"/>
        <v>8660139.5</v>
      </c>
      <c r="CE487" s="181">
        <f t="shared" si="25"/>
        <v>546199</v>
      </c>
      <c r="CF487" s="181">
        <f t="shared" si="25"/>
        <v>6968817.9399999995</v>
      </c>
      <c r="CG487" s="181">
        <f t="shared" si="25"/>
        <v>322170</v>
      </c>
      <c r="CH487" s="181">
        <f t="shared" si="25"/>
        <v>113225</v>
      </c>
      <c r="CI487" s="181">
        <f t="shared" si="25"/>
        <v>74520</v>
      </c>
      <c r="CJ487" s="181">
        <f t="shared" si="25"/>
        <v>319951.59999999998</v>
      </c>
      <c r="CK487" s="181">
        <f t="shared" si="25"/>
        <v>9113744</v>
      </c>
      <c r="CL487" s="181">
        <f t="shared" si="25"/>
        <v>227042.18</v>
      </c>
      <c r="CM487" s="181">
        <f t="shared" si="25"/>
        <v>268862</v>
      </c>
    </row>
    <row r="488" spans="2:91" s="108" customFormat="1" ht="25.95" customHeight="1">
      <c r="B488" s="108">
        <v>31</v>
      </c>
      <c r="C488" s="184" t="s">
        <v>703</v>
      </c>
      <c r="D488" s="181">
        <f t="shared" si="12"/>
        <v>11119257.729999999</v>
      </c>
      <c r="E488" s="181">
        <f t="shared" si="24"/>
        <v>1474967.6</v>
      </c>
      <c r="F488" s="181">
        <f t="shared" si="24"/>
        <v>1234781.02</v>
      </c>
      <c r="G488" s="181">
        <f t="shared" si="24"/>
        <v>1276241.1899999997</v>
      </c>
      <c r="H488" s="181">
        <f t="shared" si="24"/>
        <v>644080.56999999995</v>
      </c>
      <c r="I488" s="181">
        <f t="shared" si="24"/>
        <v>1226821.2499999998</v>
      </c>
      <c r="J488" s="181">
        <f t="shared" si="24"/>
        <v>1186827.8499999999</v>
      </c>
      <c r="K488" s="181">
        <f t="shared" si="24"/>
        <v>3000936.0000000005</v>
      </c>
      <c r="L488" s="181">
        <f t="shared" si="24"/>
        <v>846330.43</v>
      </c>
      <c r="M488" s="181">
        <f t="shared" si="24"/>
        <v>1534464.41</v>
      </c>
      <c r="N488" s="181">
        <f t="shared" si="24"/>
        <v>2711142.08</v>
      </c>
      <c r="O488" s="181">
        <f t="shared" si="24"/>
        <v>421183.68000000005</v>
      </c>
      <c r="P488" s="181">
        <f t="shared" si="24"/>
        <v>6765194.870000001</v>
      </c>
      <c r="Q488" s="181">
        <f t="shared" si="24"/>
        <v>1081350.74</v>
      </c>
      <c r="R488" s="181">
        <f t="shared" si="24"/>
        <v>1684004.61</v>
      </c>
      <c r="S488" s="181">
        <f t="shared" si="24"/>
        <v>2380734.3099999996</v>
      </c>
      <c r="T488" s="181">
        <f t="shared" si="24"/>
        <v>1426713.98</v>
      </c>
      <c r="U488" s="181">
        <f t="shared" si="24"/>
        <v>801801.48</v>
      </c>
      <c r="V488" s="181">
        <f t="shared" si="24"/>
        <v>948265.61</v>
      </c>
      <c r="W488" s="181">
        <f t="shared" si="24"/>
        <v>674766.17999999993</v>
      </c>
      <c r="X488" s="181">
        <f t="shared" si="24"/>
        <v>12308079.720000001</v>
      </c>
      <c r="Y488" s="181">
        <f t="shared" si="24"/>
        <v>947308.87</v>
      </c>
      <c r="Z488" s="181">
        <f t="shared" si="24"/>
        <v>1545154.9400000002</v>
      </c>
      <c r="AA488" s="181">
        <f t="shared" si="24"/>
        <v>1689544.3300000003</v>
      </c>
      <c r="AB488" s="181">
        <f t="shared" si="24"/>
        <v>473360.19</v>
      </c>
      <c r="AC488" s="181">
        <f t="shared" si="24"/>
        <v>689994.29</v>
      </c>
      <c r="AD488" s="181">
        <f t="shared" si="24"/>
        <v>1514693.45</v>
      </c>
      <c r="AE488" s="181">
        <f t="shared" si="24"/>
        <v>3118569.6300000004</v>
      </c>
      <c r="AF488" s="181">
        <f t="shared" si="24"/>
        <v>937124.21</v>
      </c>
      <c r="AG488" s="181">
        <f t="shared" si="24"/>
        <v>934497.19</v>
      </c>
      <c r="AH488" s="181">
        <f t="shared" si="24"/>
        <v>1391230.06</v>
      </c>
      <c r="AI488" s="181">
        <f t="shared" si="24"/>
        <v>1484816.2399999998</v>
      </c>
      <c r="AJ488" s="181">
        <f t="shared" si="24"/>
        <v>1210637.44</v>
      </c>
      <c r="AK488" s="181">
        <f t="shared" si="24"/>
        <v>1026595.49</v>
      </c>
      <c r="AL488" s="181">
        <f t="shared" si="24"/>
        <v>43005292.700000003</v>
      </c>
      <c r="AM488" s="181">
        <f t="shared" si="24"/>
        <v>1445426.0999999999</v>
      </c>
      <c r="AN488" s="181">
        <f t="shared" si="24"/>
        <v>992046.06</v>
      </c>
      <c r="AO488" s="181">
        <f t="shared" si="24"/>
        <v>2944556.4499999997</v>
      </c>
      <c r="AP488" s="181">
        <f t="shared" si="24"/>
        <v>2529905.19</v>
      </c>
      <c r="AQ488" s="181">
        <f t="shared" si="24"/>
        <v>1377569.63</v>
      </c>
      <c r="AR488" s="181">
        <f t="shared" si="24"/>
        <v>443695.8</v>
      </c>
      <c r="AS488" s="181">
        <f t="shared" si="24"/>
        <v>5457498.8500000006</v>
      </c>
      <c r="AT488" s="181">
        <f t="shared" si="24"/>
        <v>923260.79999999993</v>
      </c>
      <c r="AU488" s="181">
        <f t="shared" si="24"/>
        <v>2441581.34</v>
      </c>
      <c r="AV488" s="181">
        <f t="shared" si="24"/>
        <v>2170687.46</v>
      </c>
      <c r="AW488" s="181">
        <f t="shared" si="24"/>
        <v>909697.39999999991</v>
      </c>
      <c r="AX488" s="181">
        <f t="shared" si="24"/>
        <v>558877.32999999996</v>
      </c>
      <c r="AY488" s="181">
        <f t="shared" si="24"/>
        <v>1389310.51</v>
      </c>
      <c r="AZ488" s="181">
        <f t="shared" si="24"/>
        <v>978938.76</v>
      </c>
      <c r="BA488" s="181">
        <f t="shared" si="24"/>
        <v>719527.34000000008</v>
      </c>
      <c r="BB488" s="181">
        <f t="shared" si="24"/>
        <v>7347719.8399999999</v>
      </c>
      <c r="BC488" s="181">
        <f t="shared" si="24"/>
        <v>1012834.7699999999</v>
      </c>
      <c r="BD488" s="181">
        <f t="shared" si="24"/>
        <v>10894551.229999999</v>
      </c>
      <c r="BE488" s="181">
        <f t="shared" si="24"/>
        <v>3279467.48</v>
      </c>
      <c r="BF488" s="181">
        <f t="shared" si="24"/>
        <v>819295.39</v>
      </c>
      <c r="BG488" s="181">
        <f t="shared" si="24"/>
        <v>1525771.3699999999</v>
      </c>
      <c r="BH488" s="181">
        <f t="shared" si="24"/>
        <v>6947523.2600000007</v>
      </c>
      <c r="BI488" s="181">
        <f t="shared" si="24"/>
        <v>396583.15</v>
      </c>
      <c r="BJ488" s="181">
        <f t="shared" si="24"/>
        <v>467084.55</v>
      </c>
      <c r="BK488" s="181">
        <f t="shared" si="24"/>
        <v>429554.63</v>
      </c>
      <c r="BL488" s="181">
        <f t="shared" si="24"/>
        <v>715730.78999999992</v>
      </c>
      <c r="BM488" s="181">
        <f t="shared" si="24"/>
        <v>10749715.890000001</v>
      </c>
      <c r="BN488" s="181">
        <f t="shared" si="24"/>
        <v>2616076.2799999998</v>
      </c>
      <c r="BO488" s="181">
        <f t="shared" si="24"/>
        <v>1798143.0199999998</v>
      </c>
      <c r="BP488" s="181">
        <f t="shared" ref="BP488:CM491" si="26">SUMIF($A$5:$A$449,$B488,BP$5:BP$449)</f>
        <v>2129454.17</v>
      </c>
      <c r="BQ488" s="181">
        <f t="shared" si="26"/>
        <v>1423885.31</v>
      </c>
      <c r="BR488" s="181">
        <f t="shared" si="26"/>
        <v>1252335.4500000002</v>
      </c>
      <c r="BS488" s="181">
        <f t="shared" si="26"/>
        <v>34355375.130000003</v>
      </c>
      <c r="BT488" s="181">
        <f t="shared" si="26"/>
        <v>1599180.1400000001</v>
      </c>
      <c r="BU488" s="181">
        <f t="shared" si="26"/>
        <v>1006533.1300000001</v>
      </c>
      <c r="BV488" s="181">
        <f t="shared" si="26"/>
        <v>9056447.9900000002</v>
      </c>
      <c r="BW488" s="181">
        <f t="shared" si="26"/>
        <v>632408.41</v>
      </c>
      <c r="BX488" s="181">
        <f t="shared" si="26"/>
        <v>1425800.9300000002</v>
      </c>
      <c r="BY488" s="181">
        <f t="shared" si="26"/>
        <v>4022884.6999999997</v>
      </c>
      <c r="BZ488" s="181">
        <f t="shared" si="26"/>
        <v>1028347.66</v>
      </c>
      <c r="CA488" s="181">
        <f t="shared" si="26"/>
        <v>875106.71</v>
      </c>
      <c r="CB488" s="181">
        <f t="shared" si="26"/>
        <v>1077074.07</v>
      </c>
      <c r="CC488" s="181">
        <f t="shared" si="26"/>
        <v>1888327.77</v>
      </c>
      <c r="CD488" s="181">
        <f t="shared" si="26"/>
        <v>3193642.2900000005</v>
      </c>
      <c r="CE488" s="181">
        <f t="shared" si="26"/>
        <v>2018265.49</v>
      </c>
      <c r="CF488" s="181">
        <f t="shared" si="26"/>
        <v>3515183.92</v>
      </c>
      <c r="CG488" s="181">
        <f t="shared" si="26"/>
        <v>1047379.8</v>
      </c>
      <c r="CH488" s="181">
        <f t="shared" si="26"/>
        <v>999077.21000000008</v>
      </c>
      <c r="CI488" s="181">
        <f t="shared" si="26"/>
        <v>839684.84000000008</v>
      </c>
      <c r="CJ488" s="181">
        <f t="shared" si="26"/>
        <v>932137.40999999992</v>
      </c>
      <c r="CK488" s="181">
        <f t="shared" si="26"/>
        <v>4448055.88</v>
      </c>
      <c r="CL488" s="181">
        <f t="shared" si="26"/>
        <v>403153.99</v>
      </c>
      <c r="CM488" s="181">
        <f t="shared" si="26"/>
        <v>829492.32</v>
      </c>
    </row>
    <row r="489" spans="2:91" s="108" customFormat="1" ht="25.95" customHeight="1">
      <c r="B489" s="108">
        <v>32</v>
      </c>
      <c r="C489" s="184" t="s">
        <v>704</v>
      </c>
      <c r="D489" s="181">
        <f t="shared" si="12"/>
        <v>16173933.700000001</v>
      </c>
      <c r="E489" s="181">
        <f t="shared" ref="E489:BP492" si="27">SUMIF($A$5:$A$449,$B489,E$5:E$449)</f>
        <v>108691.1</v>
      </c>
      <c r="F489" s="181">
        <f t="shared" si="27"/>
        <v>27129</v>
      </c>
      <c r="G489" s="181">
        <f t="shared" si="27"/>
        <v>247647.2</v>
      </c>
      <c r="H489" s="181">
        <f t="shared" si="27"/>
        <v>113861.8</v>
      </c>
      <c r="I489" s="181">
        <f t="shared" si="27"/>
        <v>57303.16</v>
      </c>
      <c r="J489" s="181">
        <f t="shared" si="27"/>
        <v>200075</v>
      </c>
      <c r="K489" s="181">
        <f t="shared" si="27"/>
        <v>111618.56</v>
      </c>
      <c r="L489" s="181">
        <f t="shared" si="27"/>
        <v>222318.13</v>
      </c>
      <c r="M489" s="181">
        <f t="shared" si="27"/>
        <v>215207.99</v>
      </c>
      <c r="N489" s="181">
        <f t="shared" si="27"/>
        <v>485644</v>
      </c>
      <c r="O489" s="181">
        <f t="shared" si="27"/>
        <v>40698.94</v>
      </c>
      <c r="P489" s="181">
        <f t="shared" si="27"/>
        <v>5923032.4699999997</v>
      </c>
      <c r="Q489" s="181">
        <f t="shared" si="27"/>
        <v>371552.16000000003</v>
      </c>
      <c r="R489" s="181">
        <f t="shared" si="27"/>
        <v>488597.83999999997</v>
      </c>
      <c r="S489" s="181">
        <f t="shared" si="27"/>
        <v>129863.57</v>
      </c>
      <c r="T489" s="181">
        <f t="shared" si="27"/>
        <v>99475.6</v>
      </c>
      <c r="U489" s="181">
        <f t="shared" si="27"/>
        <v>431400.45</v>
      </c>
      <c r="V489" s="181">
        <f t="shared" si="27"/>
        <v>75375.490000000005</v>
      </c>
      <c r="W489" s="181">
        <f t="shared" si="27"/>
        <v>45663.159999999996</v>
      </c>
      <c r="X489" s="181">
        <f t="shared" si="27"/>
        <v>23173026.91</v>
      </c>
      <c r="Y489" s="181">
        <f t="shared" si="27"/>
        <v>364603.57</v>
      </c>
      <c r="Z489" s="181">
        <f t="shared" si="27"/>
        <v>26645.18</v>
      </c>
      <c r="AA489" s="181">
        <f t="shared" si="27"/>
        <v>37</v>
      </c>
      <c r="AB489" s="181">
        <f t="shared" si="27"/>
        <v>258727.02000000002</v>
      </c>
      <c r="AC489" s="181">
        <f t="shared" si="27"/>
        <v>54</v>
      </c>
      <c r="AD489" s="181">
        <f t="shared" si="27"/>
        <v>191670.35</v>
      </c>
      <c r="AE489" s="181">
        <f t="shared" si="27"/>
        <v>23426.85</v>
      </c>
      <c r="AF489" s="181">
        <f t="shared" si="27"/>
        <v>140142.54999999999</v>
      </c>
      <c r="AG489" s="181">
        <f t="shared" si="27"/>
        <v>316931.40000000002</v>
      </c>
      <c r="AH489" s="181">
        <f t="shared" si="27"/>
        <v>475412.85</v>
      </c>
      <c r="AI489" s="181">
        <f t="shared" si="27"/>
        <v>2146279.7399999998</v>
      </c>
      <c r="AJ489" s="181">
        <f t="shared" si="27"/>
        <v>244005</v>
      </c>
      <c r="AK489" s="181">
        <f t="shared" si="27"/>
        <v>359969.54</v>
      </c>
      <c r="AL489" s="181">
        <f t="shared" si="27"/>
        <v>723263.08</v>
      </c>
      <c r="AM489" s="181">
        <f t="shared" si="27"/>
        <v>330653.33</v>
      </c>
      <c r="AN489" s="181">
        <f t="shared" si="27"/>
        <v>63855.31</v>
      </c>
      <c r="AO489" s="181">
        <f t="shared" si="27"/>
        <v>67822.76999999999</v>
      </c>
      <c r="AP489" s="181">
        <f t="shared" si="27"/>
        <v>1026708.09</v>
      </c>
      <c r="AQ489" s="181">
        <f t="shared" si="27"/>
        <v>93363.74</v>
      </c>
      <c r="AR489" s="181">
        <f t="shared" si="27"/>
        <v>40126.74</v>
      </c>
      <c r="AS489" s="181">
        <f t="shared" si="27"/>
        <v>45801.72</v>
      </c>
      <c r="AT489" s="181">
        <f t="shared" si="27"/>
        <v>83619.16</v>
      </c>
      <c r="AU489" s="181">
        <f t="shared" si="27"/>
        <v>81581.849999999991</v>
      </c>
      <c r="AV489" s="181">
        <f t="shared" si="27"/>
        <v>86603.96</v>
      </c>
      <c r="AW489" s="181">
        <f t="shared" si="27"/>
        <v>214767.19</v>
      </c>
      <c r="AX489" s="181">
        <f t="shared" si="27"/>
        <v>48111.38</v>
      </c>
      <c r="AY489" s="181">
        <f t="shared" si="27"/>
        <v>451875.38</v>
      </c>
      <c r="AZ489" s="181">
        <f t="shared" si="27"/>
        <v>71201.42</v>
      </c>
      <c r="BA489" s="181">
        <f t="shared" si="27"/>
        <v>14464.38</v>
      </c>
      <c r="BB489" s="181">
        <f t="shared" si="27"/>
        <v>119738.04</v>
      </c>
      <c r="BC489" s="181">
        <f t="shared" si="27"/>
        <v>39602.43</v>
      </c>
      <c r="BD489" s="181">
        <f t="shared" si="27"/>
        <v>21904904.009999998</v>
      </c>
      <c r="BE489" s="181">
        <f t="shared" si="27"/>
        <v>412959.97</v>
      </c>
      <c r="BF489" s="181">
        <f t="shared" si="27"/>
        <v>62567.4</v>
      </c>
      <c r="BG489" s="181">
        <f t="shared" si="27"/>
        <v>49</v>
      </c>
      <c r="BH489" s="181">
        <f t="shared" si="27"/>
        <v>128946.15</v>
      </c>
      <c r="BI489" s="181">
        <f t="shared" si="27"/>
        <v>74614.460000000006</v>
      </c>
      <c r="BJ489" s="181">
        <f t="shared" si="27"/>
        <v>6037</v>
      </c>
      <c r="BK489" s="181">
        <f t="shared" si="27"/>
        <v>130872.29</v>
      </c>
      <c r="BL489" s="181">
        <f t="shared" si="27"/>
        <v>457817.81999999995</v>
      </c>
      <c r="BM489" s="181">
        <f t="shared" si="27"/>
        <v>112249.21</v>
      </c>
      <c r="BN489" s="181">
        <f t="shared" si="27"/>
        <v>392701.63</v>
      </c>
      <c r="BO489" s="181">
        <f t="shared" si="27"/>
        <v>378625.69</v>
      </c>
      <c r="BP489" s="181">
        <f t="shared" si="27"/>
        <v>307748</v>
      </c>
      <c r="BQ489" s="181">
        <f t="shared" si="26"/>
        <v>2076547.52</v>
      </c>
      <c r="BR489" s="181">
        <f t="shared" si="26"/>
        <v>268919</v>
      </c>
      <c r="BS489" s="181">
        <f t="shared" si="26"/>
        <v>4012798.37</v>
      </c>
      <c r="BT489" s="181">
        <f t="shared" si="26"/>
        <v>524610</v>
      </c>
      <c r="BU489" s="181">
        <f t="shared" si="26"/>
        <v>32751.38</v>
      </c>
      <c r="BV489" s="181">
        <f t="shared" si="26"/>
        <v>687880.62</v>
      </c>
      <c r="BW489" s="181">
        <f t="shared" si="26"/>
        <v>12</v>
      </c>
      <c r="BX489" s="181">
        <f t="shared" si="26"/>
        <v>222917.38</v>
      </c>
      <c r="BY489" s="181">
        <f t="shared" si="26"/>
        <v>2331098.7399999998</v>
      </c>
      <c r="BZ489" s="181">
        <f t="shared" si="26"/>
        <v>374739.38</v>
      </c>
      <c r="CA489" s="181">
        <f t="shared" si="26"/>
        <v>613298.13</v>
      </c>
      <c r="CB489" s="181">
        <f t="shared" si="26"/>
        <v>50631.42</v>
      </c>
      <c r="CC489" s="181">
        <f t="shared" si="26"/>
        <v>57918.34</v>
      </c>
      <c r="CD489" s="181">
        <f t="shared" si="26"/>
        <v>67032</v>
      </c>
      <c r="CE489" s="181">
        <f t="shared" si="26"/>
        <v>18536.77</v>
      </c>
      <c r="CF489" s="181">
        <f t="shared" si="26"/>
        <v>424999.73</v>
      </c>
      <c r="CG489" s="181">
        <f t="shared" si="26"/>
        <v>127566.26</v>
      </c>
      <c r="CH489" s="181">
        <f t="shared" si="26"/>
        <v>54294.740000000005</v>
      </c>
      <c r="CI489" s="181">
        <f t="shared" si="26"/>
        <v>36598</v>
      </c>
      <c r="CJ489" s="181">
        <f t="shared" si="26"/>
        <v>33191.74</v>
      </c>
      <c r="CK489" s="181">
        <f t="shared" si="26"/>
        <v>207996.51</v>
      </c>
      <c r="CL489" s="181">
        <f t="shared" si="26"/>
        <v>683293.86</v>
      </c>
      <c r="CM489" s="181">
        <f t="shared" si="26"/>
        <v>36224</v>
      </c>
    </row>
    <row r="490" spans="2:91" s="108" customFormat="1" ht="25.95" customHeight="1">
      <c r="B490" s="108">
        <v>33</v>
      </c>
      <c r="C490" s="185" t="s">
        <v>705</v>
      </c>
      <c r="D490" s="181">
        <f t="shared" si="12"/>
        <v>285105</v>
      </c>
      <c r="E490" s="181">
        <f t="shared" si="27"/>
        <v>226513.5</v>
      </c>
      <c r="F490" s="181">
        <f t="shared" si="27"/>
        <v>3697047.14</v>
      </c>
      <c r="G490" s="181">
        <f t="shared" si="27"/>
        <v>1308836.67</v>
      </c>
      <c r="H490" s="181">
        <f t="shared" si="27"/>
        <v>33310.269999999997</v>
      </c>
      <c r="I490" s="181">
        <f t="shared" si="27"/>
        <v>1197830.3</v>
      </c>
      <c r="J490" s="181">
        <f t="shared" si="27"/>
        <v>816111.15</v>
      </c>
      <c r="K490" s="181">
        <f t="shared" si="27"/>
        <v>3059096</v>
      </c>
      <c r="L490" s="181">
        <f t="shared" si="27"/>
        <v>3270032.2199999997</v>
      </c>
      <c r="M490" s="181">
        <f t="shared" si="27"/>
        <v>1328570.5</v>
      </c>
      <c r="N490" s="181">
        <f t="shared" si="27"/>
        <v>1672196.96</v>
      </c>
      <c r="O490" s="181">
        <f t="shared" si="27"/>
        <v>517698.04</v>
      </c>
      <c r="P490" s="181">
        <f t="shared" si="27"/>
        <v>5487881.1200000001</v>
      </c>
      <c r="Q490" s="181">
        <f t="shared" si="27"/>
        <v>6474729.4299999997</v>
      </c>
      <c r="R490" s="181">
        <f t="shared" si="27"/>
        <v>8596410.8499999996</v>
      </c>
      <c r="S490" s="181">
        <f t="shared" si="27"/>
        <v>2707311.37</v>
      </c>
      <c r="T490" s="181">
        <f t="shared" si="27"/>
        <v>3450048.8200000003</v>
      </c>
      <c r="U490" s="181">
        <f t="shared" si="27"/>
        <v>2685568</v>
      </c>
      <c r="V490" s="181">
        <f t="shared" si="27"/>
        <v>4467877.49</v>
      </c>
      <c r="W490" s="181">
        <f t="shared" si="27"/>
        <v>817232.15999999992</v>
      </c>
      <c r="X490" s="181">
        <f t="shared" si="27"/>
        <v>1920894.43</v>
      </c>
      <c r="Y490" s="181">
        <f t="shared" si="27"/>
        <v>2014617.0499999998</v>
      </c>
      <c r="Z490" s="181">
        <f t="shared" si="27"/>
        <v>487902.83</v>
      </c>
      <c r="AA490" s="181">
        <f t="shared" si="27"/>
        <v>1107783</v>
      </c>
      <c r="AB490" s="181">
        <f t="shared" si="27"/>
        <v>534319</v>
      </c>
      <c r="AC490" s="181">
        <f t="shared" si="27"/>
        <v>1027636.45</v>
      </c>
      <c r="AD490" s="181">
        <f t="shared" si="27"/>
        <v>314801.53000000003</v>
      </c>
      <c r="AE490" s="181">
        <f t="shared" si="27"/>
        <v>5310274.25</v>
      </c>
      <c r="AF490" s="181">
        <f t="shared" si="27"/>
        <v>1050195</v>
      </c>
      <c r="AG490" s="181">
        <f t="shared" si="27"/>
        <v>1089549</v>
      </c>
      <c r="AH490" s="181">
        <f t="shared" si="27"/>
        <v>164447.75</v>
      </c>
      <c r="AI490" s="181">
        <f t="shared" si="27"/>
        <v>1140410.7</v>
      </c>
      <c r="AJ490" s="181">
        <f t="shared" si="27"/>
        <v>1085229.3500000001</v>
      </c>
      <c r="AK490" s="181">
        <f t="shared" si="27"/>
        <v>142770.91</v>
      </c>
      <c r="AL490" s="181">
        <f t="shared" si="27"/>
        <v>5060481.21</v>
      </c>
      <c r="AM490" s="181">
        <f t="shared" si="27"/>
        <v>325022.5</v>
      </c>
      <c r="AN490" s="181">
        <f t="shared" si="27"/>
        <v>107258</v>
      </c>
      <c r="AO490" s="181">
        <f t="shared" si="27"/>
        <v>565992.25</v>
      </c>
      <c r="AP490" s="181">
        <f t="shared" si="27"/>
        <v>1819620</v>
      </c>
      <c r="AQ490" s="181">
        <f t="shared" si="27"/>
        <v>532549.5</v>
      </c>
      <c r="AR490" s="181">
        <f t="shared" si="27"/>
        <v>889350.25</v>
      </c>
      <c r="AS490" s="181">
        <f t="shared" si="27"/>
        <v>856617.58</v>
      </c>
      <c r="AT490" s="181">
        <f t="shared" si="27"/>
        <v>323143.90000000002</v>
      </c>
      <c r="AU490" s="181">
        <f t="shared" si="27"/>
        <v>5516238.21</v>
      </c>
      <c r="AV490" s="181">
        <f t="shared" si="27"/>
        <v>890208.25</v>
      </c>
      <c r="AW490" s="181">
        <f t="shared" si="27"/>
        <v>159752.25</v>
      </c>
      <c r="AX490" s="181">
        <f t="shared" si="27"/>
        <v>502723</v>
      </c>
      <c r="AY490" s="181">
        <f t="shared" si="27"/>
        <v>1174309.8999999999</v>
      </c>
      <c r="AZ490" s="181">
        <f t="shared" si="27"/>
        <v>352734.88</v>
      </c>
      <c r="BA490" s="181">
        <f t="shared" si="27"/>
        <v>351953.85</v>
      </c>
      <c r="BB490" s="181">
        <f t="shared" si="27"/>
        <v>1466745.6</v>
      </c>
      <c r="BC490" s="181">
        <f t="shared" si="27"/>
        <v>265841.74</v>
      </c>
      <c r="BD490" s="181">
        <f t="shared" si="27"/>
        <v>2075326.35</v>
      </c>
      <c r="BE490" s="181">
        <f t="shared" si="27"/>
        <v>681107.96</v>
      </c>
      <c r="BF490" s="181">
        <f t="shared" si="27"/>
        <v>2862751.02</v>
      </c>
      <c r="BG490" s="181">
        <f t="shared" si="27"/>
        <v>1484993.75</v>
      </c>
      <c r="BH490" s="181">
        <f t="shared" si="27"/>
        <v>3697432.05</v>
      </c>
      <c r="BI490" s="181">
        <f t="shared" si="27"/>
        <v>836716.44</v>
      </c>
      <c r="BJ490" s="181">
        <f t="shared" si="27"/>
        <v>308919.5</v>
      </c>
      <c r="BK490" s="181">
        <f t="shared" si="27"/>
        <v>263187.5</v>
      </c>
      <c r="BL490" s="181">
        <f t="shared" si="27"/>
        <v>476491.25</v>
      </c>
      <c r="BM490" s="181">
        <f t="shared" si="27"/>
        <v>2577752.4500000002</v>
      </c>
      <c r="BN490" s="181">
        <f t="shared" si="27"/>
        <v>2114750.25</v>
      </c>
      <c r="BO490" s="181">
        <f t="shared" si="27"/>
        <v>3123375.6399999997</v>
      </c>
      <c r="BP490" s="181">
        <f t="shared" si="27"/>
        <v>2475218</v>
      </c>
      <c r="BQ490" s="181">
        <f t="shared" si="26"/>
        <v>563234.25</v>
      </c>
      <c r="BR490" s="181">
        <f t="shared" si="26"/>
        <v>2159103.67</v>
      </c>
      <c r="BS490" s="181">
        <f t="shared" si="26"/>
        <v>3708999.75</v>
      </c>
      <c r="BT490" s="181">
        <f t="shared" si="26"/>
        <v>896406.49</v>
      </c>
      <c r="BU490" s="181">
        <f t="shared" si="26"/>
        <v>621386.5</v>
      </c>
      <c r="BV490" s="181">
        <f t="shared" si="26"/>
        <v>775212.35000000009</v>
      </c>
      <c r="BW490" s="181">
        <f t="shared" si="26"/>
        <v>406494</v>
      </c>
      <c r="BX490" s="181">
        <f t="shared" si="26"/>
        <v>443693</v>
      </c>
      <c r="BY490" s="181">
        <f t="shared" si="26"/>
        <v>3399221</v>
      </c>
      <c r="BZ490" s="181">
        <f t="shared" si="26"/>
        <v>2721210.5</v>
      </c>
      <c r="CA490" s="181">
        <f t="shared" si="26"/>
        <v>102365.5</v>
      </c>
      <c r="CB490" s="181">
        <f t="shared" si="26"/>
        <v>1588905.5</v>
      </c>
      <c r="CC490" s="181">
        <f t="shared" si="26"/>
        <v>1227982.99</v>
      </c>
      <c r="CD490" s="181">
        <f t="shared" si="26"/>
        <v>2501997.25</v>
      </c>
      <c r="CE490" s="181">
        <f t="shared" si="26"/>
        <v>860985.37</v>
      </c>
      <c r="CF490" s="181">
        <f t="shared" si="26"/>
        <v>1672166.04</v>
      </c>
      <c r="CG490" s="181">
        <f t="shared" si="26"/>
        <v>616979.5</v>
      </c>
      <c r="CH490" s="181">
        <f t="shared" si="26"/>
        <v>326861</v>
      </c>
      <c r="CI490" s="181">
        <f t="shared" si="26"/>
        <v>1301432</v>
      </c>
      <c r="CJ490" s="181">
        <f t="shared" si="26"/>
        <v>2910075.1</v>
      </c>
      <c r="CK490" s="181">
        <f t="shared" si="26"/>
        <v>3077120.37</v>
      </c>
      <c r="CL490" s="181">
        <f t="shared" si="26"/>
        <v>226277</v>
      </c>
      <c r="CM490" s="181">
        <f t="shared" si="26"/>
        <v>1586202.8</v>
      </c>
    </row>
    <row r="491" spans="2:91" s="108" customFormat="1" ht="25.95" customHeight="1">
      <c r="B491" s="108">
        <v>34</v>
      </c>
      <c r="C491" s="184" t="s">
        <v>706</v>
      </c>
      <c r="D491" s="181">
        <f t="shared" si="12"/>
        <v>0</v>
      </c>
      <c r="E491" s="181">
        <f t="shared" si="27"/>
        <v>0</v>
      </c>
      <c r="F491" s="181">
        <f t="shared" si="27"/>
        <v>0</v>
      </c>
      <c r="G491" s="181">
        <f t="shared" si="27"/>
        <v>0</v>
      </c>
      <c r="H491" s="181">
        <f t="shared" si="27"/>
        <v>0</v>
      </c>
      <c r="I491" s="181">
        <f t="shared" si="27"/>
        <v>0</v>
      </c>
      <c r="J491" s="181">
        <f t="shared" si="27"/>
        <v>0</v>
      </c>
      <c r="K491" s="181">
        <f t="shared" si="27"/>
        <v>0</v>
      </c>
      <c r="L491" s="181">
        <f t="shared" si="27"/>
        <v>0</v>
      </c>
      <c r="M491" s="181">
        <f t="shared" si="27"/>
        <v>0</v>
      </c>
      <c r="N491" s="181">
        <f t="shared" si="27"/>
        <v>0</v>
      </c>
      <c r="O491" s="181">
        <f t="shared" si="27"/>
        <v>0</v>
      </c>
      <c r="P491" s="181">
        <f t="shared" si="27"/>
        <v>0</v>
      </c>
      <c r="Q491" s="181">
        <f t="shared" si="27"/>
        <v>0</v>
      </c>
      <c r="R491" s="181">
        <f t="shared" si="27"/>
        <v>0</v>
      </c>
      <c r="S491" s="181">
        <f t="shared" si="27"/>
        <v>0</v>
      </c>
      <c r="T491" s="181">
        <f t="shared" si="27"/>
        <v>0</v>
      </c>
      <c r="U491" s="181">
        <f t="shared" si="27"/>
        <v>0</v>
      </c>
      <c r="V491" s="181">
        <f t="shared" si="27"/>
        <v>0</v>
      </c>
      <c r="W491" s="181">
        <f t="shared" si="27"/>
        <v>0</v>
      </c>
      <c r="X491" s="181">
        <f t="shared" si="27"/>
        <v>0</v>
      </c>
      <c r="Y491" s="181">
        <f t="shared" si="27"/>
        <v>0</v>
      </c>
      <c r="Z491" s="181">
        <f t="shared" si="27"/>
        <v>0</v>
      </c>
      <c r="AA491" s="181">
        <f t="shared" si="27"/>
        <v>0</v>
      </c>
      <c r="AB491" s="181">
        <f t="shared" si="27"/>
        <v>0</v>
      </c>
      <c r="AC491" s="181">
        <f t="shared" si="27"/>
        <v>0</v>
      </c>
      <c r="AD491" s="181">
        <f t="shared" si="27"/>
        <v>0</v>
      </c>
      <c r="AE491" s="181">
        <f t="shared" si="27"/>
        <v>0</v>
      </c>
      <c r="AF491" s="181">
        <f t="shared" si="27"/>
        <v>0</v>
      </c>
      <c r="AG491" s="181">
        <f t="shared" si="27"/>
        <v>0</v>
      </c>
      <c r="AH491" s="181">
        <f t="shared" si="27"/>
        <v>0</v>
      </c>
      <c r="AI491" s="181">
        <f t="shared" si="27"/>
        <v>0</v>
      </c>
      <c r="AJ491" s="181">
        <f t="shared" si="27"/>
        <v>0</v>
      </c>
      <c r="AK491" s="181">
        <f t="shared" si="27"/>
        <v>0</v>
      </c>
      <c r="AL491" s="181">
        <f t="shared" si="27"/>
        <v>0</v>
      </c>
      <c r="AM491" s="181">
        <f t="shared" si="27"/>
        <v>116174</v>
      </c>
      <c r="AN491" s="181">
        <f t="shared" si="27"/>
        <v>0</v>
      </c>
      <c r="AO491" s="181">
        <f t="shared" si="27"/>
        <v>0</v>
      </c>
      <c r="AP491" s="181">
        <f t="shared" si="27"/>
        <v>0</v>
      </c>
      <c r="AQ491" s="181">
        <f t="shared" si="27"/>
        <v>0</v>
      </c>
      <c r="AR491" s="181">
        <f t="shared" si="27"/>
        <v>0</v>
      </c>
      <c r="AS491" s="181">
        <f t="shared" si="27"/>
        <v>602755</v>
      </c>
      <c r="AT491" s="181">
        <f t="shared" si="27"/>
        <v>0</v>
      </c>
      <c r="AU491" s="181">
        <f t="shared" si="27"/>
        <v>0</v>
      </c>
      <c r="AV491" s="181">
        <f t="shared" si="27"/>
        <v>0</v>
      </c>
      <c r="AW491" s="181">
        <f t="shared" si="27"/>
        <v>0</v>
      </c>
      <c r="AX491" s="181">
        <f t="shared" si="27"/>
        <v>0</v>
      </c>
      <c r="AY491" s="181">
        <f t="shared" si="27"/>
        <v>0</v>
      </c>
      <c r="AZ491" s="181">
        <f t="shared" si="27"/>
        <v>0</v>
      </c>
      <c r="BA491" s="181">
        <f t="shared" si="27"/>
        <v>0</v>
      </c>
      <c r="BB491" s="181">
        <f t="shared" si="27"/>
        <v>0</v>
      </c>
      <c r="BC491" s="181">
        <f t="shared" si="27"/>
        <v>0</v>
      </c>
      <c r="BD491" s="181">
        <f t="shared" si="27"/>
        <v>0</v>
      </c>
      <c r="BE491" s="181">
        <f t="shared" si="27"/>
        <v>160000</v>
      </c>
      <c r="BF491" s="181">
        <f t="shared" si="27"/>
        <v>0</v>
      </c>
      <c r="BG491" s="181">
        <f t="shared" si="27"/>
        <v>0</v>
      </c>
      <c r="BH491" s="181">
        <f t="shared" si="27"/>
        <v>2075000</v>
      </c>
      <c r="BI491" s="181">
        <f t="shared" si="27"/>
        <v>0</v>
      </c>
      <c r="BJ491" s="181">
        <f t="shared" si="27"/>
        <v>0</v>
      </c>
      <c r="BK491" s="181">
        <f t="shared" si="27"/>
        <v>0</v>
      </c>
      <c r="BL491" s="181">
        <f t="shared" si="27"/>
        <v>0</v>
      </c>
      <c r="BM491" s="181">
        <f t="shared" si="27"/>
        <v>0</v>
      </c>
      <c r="BN491" s="181">
        <f t="shared" si="27"/>
        <v>0</v>
      </c>
      <c r="BO491" s="181">
        <f t="shared" si="27"/>
        <v>0</v>
      </c>
      <c r="BP491" s="181">
        <f t="shared" si="27"/>
        <v>0</v>
      </c>
      <c r="BQ491" s="181">
        <f t="shared" si="26"/>
        <v>0</v>
      </c>
      <c r="BR491" s="181">
        <f t="shared" si="26"/>
        <v>0</v>
      </c>
      <c r="BS491" s="181">
        <f t="shared" si="26"/>
        <v>0</v>
      </c>
      <c r="BT491" s="181">
        <f t="shared" si="26"/>
        <v>0</v>
      </c>
      <c r="BU491" s="181">
        <f t="shared" si="26"/>
        <v>0</v>
      </c>
      <c r="BV491" s="181">
        <f t="shared" si="26"/>
        <v>0</v>
      </c>
      <c r="BW491" s="181">
        <f t="shared" si="26"/>
        <v>0</v>
      </c>
      <c r="BX491" s="181">
        <f t="shared" si="26"/>
        <v>0</v>
      </c>
      <c r="BY491" s="181">
        <f t="shared" si="26"/>
        <v>0</v>
      </c>
      <c r="BZ491" s="181">
        <f t="shared" si="26"/>
        <v>0</v>
      </c>
      <c r="CA491" s="181">
        <f t="shared" si="26"/>
        <v>0</v>
      </c>
      <c r="CB491" s="181">
        <f t="shared" si="26"/>
        <v>0</v>
      </c>
      <c r="CC491" s="181">
        <f t="shared" si="26"/>
        <v>0</v>
      </c>
      <c r="CD491" s="181">
        <f t="shared" si="26"/>
        <v>0</v>
      </c>
      <c r="CE491" s="181">
        <f t="shared" si="26"/>
        <v>0</v>
      </c>
      <c r="CF491" s="181">
        <f t="shared" si="26"/>
        <v>0</v>
      </c>
      <c r="CG491" s="181">
        <f t="shared" si="26"/>
        <v>0</v>
      </c>
      <c r="CH491" s="181">
        <f t="shared" si="26"/>
        <v>0</v>
      </c>
      <c r="CI491" s="181">
        <f t="shared" si="26"/>
        <v>0</v>
      </c>
      <c r="CJ491" s="181">
        <f t="shared" si="26"/>
        <v>0</v>
      </c>
      <c r="CK491" s="181">
        <f t="shared" si="26"/>
        <v>0</v>
      </c>
      <c r="CL491" s="181">
        <f t="shared" si="26"/>
        <v>0</v>
      </c>
      <c r="CM491" s="181">
        <f t="shared" si="26"/>
        <v>0</v>
      </c>
    </row>
    <row r="492" spans="2:91" s="108" customFormat="1" ht="25.95" customHeight="1">
      <c r="B492" s="108">
        <v>35</v>
      </c>
      <c r="C492" s="185" t="s">
        <v>707</v>
      </c>
      <c r="D492" s="181">
        <f t="shared" si="12"/>
        <v>5692225.7999999998</v>
      </c>
      <c r="E492" s="181">
        <f t="shared" si="27"/>
        <v>4598760</v>
      </c>
      <c r="F492" s="181">
        <f t="shared" si="27"/>
        <v>1019600</v>
      </c>
      <c r="G492" s="181">
        <f t="shared" si="27"/>
        <v>4816343.6100000003</v>
      </c>
      <c r="H492" s="181">
        <f t="shared" si="27"/>
        <v>583475.26</v>
      </c>
      <c r="I492" s="181">
        <f t="shared" si="27"/>
        <v>3313362.63</v>
      </c>
      <c r="J492" s="181">
        <f t="shared" si="27"/>
        <v>11042399.77</v>
      </c>
      <c r="K492" s="181">
        <f t="shared" si="27"/>
        <v>5863099.3399999999</v>
      </c>
      <c r="L492" s="181">
        <f t="shared" si="27"/>
        <v>1808805</v>
      </c>
      <c r="M492" s="181">
        <f t="shared" si="27"/>
        <v>3018095.11</v>
      </c>
      <c r="N492" s="181">
        <f t="shared" si="27"/>
        <v>2156325.08</v>
      </c>
      <c r="O492" s="181">
        <f t="shared" si="27"/>
        <v>1716125.27</v>
      </c>
      <c r="P492" s="181">
        <f t="shared" si="27"/>
        <v>10096734.17</v>
      </c>
      <c r="Q492" s="181">
        <f t="shared" si="27"/>
        <v>2400598.5499999998</v>
      </c>
      <c r="R492" s="181">
        <f t="shared" si="27"/>
        <v>5318590.6500000004</v>
      </c>
      <c r="S492" s="181">
        <f t="shared" si="27"/>
        <v>9071035.9199999999</v>
      </c>
      <c r="T492" s="181">
        <f t="shared" si="27"/>
        <v>688337</v>
      </c>
      <c r="U492" s="181">
        <f t="shared" si="27"/>
        <v>2009099.29</v>
      </c>
      <c r="V492" s="181">
        <f t="shared" si="27"/>
        <v>3323130</v>
      </c>
      <c r="W492" s="181">
        <f t="shared" si="27"/>
        <v>1713002.29</v>
      </c>
      <c r="X492" s="181">
        <f t="shared" si="27"/>
        <v>10308944.560000001</v>
      </c>
      <c r="Y492" s="181">
        <f t="shared" si="27"/>
        <v>3169218.6</v>
      </c>
      <c r="Z492" s="181">
        <f t="shared" si="27"/>
        <v>2538310.1</v>
      </c>
      <c r="AA492" s="181">
        <f t="shared" si="27"/>
        <v>1367396.96</v>
      </c>
      <c r="AB492" s="181">
        <f t="shared" si="27"/>
        <v>630399.11</v>
      </c>
      <c r="AC492" s="181">
        <f t="shared" si="27"/>
        <v>994700.4</v>
      </c>
      <c r="AD492" s="181">
        <f t="shared" si="27"/>
        <v>500937.44000000006</v>
      </c>
      <c r="AE492" s="181">
        <f t="shared" si="27"/>
        <v>3018551.03</v>
      </c>
      <c r="AF492" s="181">
        <f t="shared" si="27"/>
        <v>1435914.1600000001</v>
      </c>
      <c r="AG492" s="181">
        <f t="shared" si="27"/>
        <v>343000.15</v>
      </c>
      <c r="AH492" s="181">
        <f t="shared" si="27"/>
        <v>173661</v>
      </c>
      <c r="AI492" s="181">
        <f t="shared" si="27"/>
        <v>1429955.8399999999</v>
      </c>
      <c r="AJ492" s="181">
        <f t="shared" si="27"/>
        <v>1190399</v>
      </c>
      <c r="AK492" s="181">
        <f t="shared" si="27"/>
        <v>1329700.73</v>
      </c>
      <c r="AL492" s="181">
        <f t="shared" si="27"/>
        <v>6497552.3399999999</v>
      </c>
      <c r="AM492" s="181">
        <f t="shared" si="27"/>
        <v>3570549.35</v>
      </c>
      <c r="AN492" s="181">
        <f t="shared" si="27"/>
        <v>150115.26</v>
      </c>
      <c r="AO492" s="181">
        <f t="shared" si="27"/>
        <v>299518.68</v>
      </c>
      <c r="AP492" s="181">
        <f t="shared" si="27"/>
        <v>1109411.5</v>
      </c>
      <c r="AQ492" s="181">
        <f t="shared" si="27"/>
        <v>186209.66</v>
      </c>
      <c r="AR492" s="181">
        <f t="shared" si="27"/>
        <v>283310</v>
      </c>
      <c r="AS492" s="181">
        <f t="shared" si="27"/>
        <v>2631285</v>
      </c>
      <c r="AT492" s="181">
        <f t="shared" si="27"/>
        <v>669094</v>
      </c>
      <c r="AU492" s="181">
        <f t="shared" si="27"/>
        <v>577880</v>
      </c>
      <c r="AV492" s="181">
        <f t="shared" si="27"/>
        <v>253598.84</v>
      </c>
      <c r="AW492" s="181">
        <f t="shared" si="27"/>
        <v>1173652</v>
      </c>
      <c r="AX492" s="181">
        <f t="shared" si="27"/>
        <v>41620</v>
      </c>
      <c r="AY492" s="181">
        <f t="shared" si="27"/>
        <v>273374</v>
      </c>
      <c r="AZ492" s="181">
        <f t="shared" si="27"/>
        <v>600869.19999999995</v>
      </c>
      <c r="BA492" s="181">
        <f t="shared" si="27"/>
        <v>253809</v>
      </c>
      <c r="BB492" s="181">
        <f t="shared" si="27"/>
        <v>0</v>
      </c>
      <c r="BC492" s="181">
        <f t="shared" si="27"/>
        <v>1052464</v>
      </c>
      <c r="BD492" s="181">
        <f t="shared" si="27"/>
        <v>10293207.439999999</v>
      </c>
      <c r="BE492" s="181">
        <f t="shared" si="27"/>
        <v>0</v>
      </c>
      <c r="BF492" s="181">
        <f t="shared" si="27"/>
        <v>1545004</v>
      </c>
      <c r="BG492" s="181">
        <f t="shared" si="27"/>
        <v>2872038.26</v>
      </c>
      <c r="BH492" s="181">
        <f t="shared" si="27"/>
        <v>162150.9</v>
      </c>
      <c r="BI492" s="181">
        <f t="shared" si="27"/>
        <v>509908</v>
      </c>
      <c r="BJ492" s="181">
        <f t="shared" si="27"/>
        <v>49609.05</v>
      </c>
      <c r="BK492" s="181">
        <f t="shared" si="27"/>
        <v>36000</v>
      </c>
      <c r="BL492" s="181">
        <f t="shared" si="27"/>
        <v>21000</v>
      </c>
      <c r="BM492" s="181">
        <f t="shared" si="27"/>
        <v>507600</v>
      </c>
      <c r="BN492" s="181">
        <f t="shared" si="27"/>
        <v>715254</v>
      </c>
      <c r="BO492" s="181">
        <f t="shared" si="27"/>
        <v>774868</v>
      </c>
      <c r="BP492" s="181">
        <f t="shared" ref="BP492:CM495" si="28">SUMIF($A$5:$A$449,$B492,BP$5:BP$449)</f>
        <v>506080</v>
      </c>
      <c r="BQ492" s="181">
        <f t="shared" si="28"/>
        <v>1306799.74</v>
      </c>
      <c r="BR492" s="181">
        <f t="shared" si="28"/>
        <v>823190</v>
      </c>
      <c r="BS492" s="181">
        <f t="shared" si="28"/>
        <v>31501989.649999999</v>
      </c>
      <c r="BT492" s="181">
        <f t="shared" si="28"/>
        <v>619430.54</v>
      </c>
      <c r="BU492" s="181">
        <f t="shared" si="28"/>
        <v>707800</v>
      </c>
      <c r="BV492" s="181">
        <f t="shared" si="28"/>
        <v>3834698.53</v>
      </c>
      <c r="BW492" s="181">
        <f t="shared" si="28"/>
        <v>0</v>
      </c>
      <c r="BX492" s="181">
        <f t="shared" si="28"/>
        <v>2055124</v>
      </c>
      <c r="BY492" s="181">
        <f t="shared" si="28"/>
        <v>1971454.23</v>
      </c>
      <c r="BZ492" s="181">
        <f t="shared" si="28"/>
        <v>323796.14</v>
      </c>
      <c r="CA492" s="181">
        <f t="shared" si="28"/>
        <v>1435816.86</v>
      </c>
      <c r="CB492" s="181">
        <f t="shared" si="28"/>
        <v>2224860.2000000002</v>
      </c>
      <c r="CC492" s="181">
        <f t="shared" si="28"/>
        <v>2609774.2999999998</v>
      </c>
      <c r="CD492" s="181">
        <f t="shared" si="28"/>
        <v>3307092.8</v>
      </c>
      <c r="CE492" s="181">
        <f t="shared" si="28"/>
        <v>2602154.75</v>
      </c>
      <c r="CF492" s="181">
        <f t="shared" si="28"/>
        <v>908500</v>
      </c>
      <c r="CG492" s="181">
        <f t="shared" si="28"/>
        <v>607004.49</v>
      </c>
      <c r="CH492" s="181">
        <f t="shared" si="28"/>
        <v>989241.6</v>
      </c>
      <c r="CI492" s="181">
        <f t="shared" si="28"/>
        <v>28178</v>
      </c>
      <c r="CJ492" s="181">
        <f t="shared" si="28"/>
        <v>863960.15</v>
      </c>
      <c r="CK492" s="181">
        <f t="shared" si="28"/>
        <v>1663545.1199999999</v>
      </c>
      <c r="CL492" s="181">
        <f t="shared" si="28"/>
        <v>102940</v>
      </c>
      <c r="CM492" s="181">
        <f t="shared" si="28"/>
        <v>768352.81</v>
      </c>
    </row>
    <row r="493" spans="2:91" s="108" customFormat="1" ht="25.95" customHeight="1">
      <c r="B493" s="108">
        <v>36</v>
      </c>
      <c r="C493" s="184" t="s">
        <v>708</v>
      </c>
      <c r="D493" s="181">
        <f t="shared" si="12"/>
        <v>358229100.80000001</v>
      </c>
      <c r="E493" s="181">
        <f t="shared" ref="E493:BP495" si="29">SUMIF($A$5:$A$449,$B493,E$5:E$449)</f>
        <v>0</v>
      </c>
      <c r="F493" s="181">
        <f t="shared" si="29"/>
        <v>0</v>
      </c>
      <c r="G493" s="181">
        <f t="shared" si="29"/>
        <v>0</v>
      </c>
      <c r="H493" s="181">
        <f t="shared" si="29"/>
        <v>0</v>
      </c>
      <c r="I493" s="181">
        <f t="shared" si="29"/>
        <v>0</v>
      </c>
      <c r="J493" s="181">
        <f t="shared" si="29"/>
        <v>0</v>
      </c>
      <c r="K493" s="181">
        <f t="shared" si="29"/>
        <v>0</v>
      </c>
      <c r="L493" s="181">
        <f t="shared" si="29"/>
        <v>0</v>
      </c>
      <c r="M493" s="181">
        <f t="shared" si="29"/>
        <v>80.25</v>
      </c>
      <c r="N493" s="181">
        <f t="shared" si="29"/>
        <v>0</v>
      </c>
      <c r="O493" s="181">
        <f t="shared" si="29"/>
        <v>0</v>
      </c>
      <c r="P493" s="181">
        <f t="shared" si="29"/>
        <v>1508829.69</v>
      </c>
      <c r="Q493" s="181">
        <f t="shared" si="29"/>
        <v>0</v>
      </c>
      <c r="R493" s="181">
        <f t="shared" si="29"/>
        <v>0</v>
      </c>
      <c r="S493" s="181">
        <f t="shared" si="29"/>
        <v>0</v>
      </c>
      <c r="T493" s="181">
        <f t="shared" si="29"/>
        <v>0</v>
      </c>
      <c r="U493" s="181">
        <f t="shared" si="29"/>
        <v>0</v>
      </c>
      <c r="V493" s="181">
        <f t="shared" si="29"/>
        <v>0</v>
      </c>
      <c r="W493" s="181">
        <f t="shared" si="29"/>
        <v>0</v>
      </c>
      <c r="X493" s="181">
        <f t="shared" si="29"/>
        <v>210740.3</v>
      </c>
      <c r="Y493" s="181">
        <f t="shared" si="29"/>
        <v>0</v>
      </c>
      <c r="Z493" s="181">
        <f t="shared" si="29"/>
        <v>0</v>
      </c>
      <c r="AA493" s="181">
        <f t="shared" si="29"/>
        <v>0</v>
      </c>
      <c r="AB493" s="181">
        <f t="shared" si="29"/>
        <v>0</v>
      </c>
      <c r="AC493" s="181">
        <f t="shared" si="29"/>
        <v>0</v>
      </c>
      <c r="AD493" s="181">
        <f t="shared" si="29"/>
        <v>0</v>
      </c>
      <c r="AE493" s="181">
        <f t="shared" si="29"/>
        <v>0</v>
      </c>
      <c r="AF493" s="181">
        <f t="shared" si="29"/>
        <v>0</v>
      </c>
      <c r="AG493" s="181">
        <f t="shared" si="29"/>
        <v>0</v>
      </c>
      <c r="AH493" s="181">
        <f t="shared" si="29"/>
        <v>0</v>
      </c>
      <c r="AI493" s="181">
        <f t="shared" si="29"/>
        <v>0</v>
      </c>
      <c r="AJ493" s="181">
        <f t="shared" si="29"/>
        <v>0</v>
      </c>
      <c r="AK493" s="181">
        <f t="shared" si="29"/>
        <v>0</v>
      </c>
      <c r="AL493" s="181">
        <f t="shared" si="29"/>
        <v>0</v>
      </c>
      <c r="AM493" s="181">
        <f t="shared" si="29"/>
        <v>0</v>
      </c>
      <c r="AN493" s="181">
        <f t="shared" si="29"/>
        <v>0</v>
      </c>
      <c r="AO493" s="181">
        <f t="shared" si="29"/>
        <v>0</v>
      </c>
      <c r="AP493" s="181">
        <f t="shared" si="29"/>
        <v>0</v>
      </c>
      <c r="AQ493" s="181">
        <f t="shared" si="29"/>
        <v>0</v>
      </c>
      <c r="AR493" s="181">
        <f t="shared" si="29"/>
        <v>0</v>
      </c>
      <c r="AS493" s="181">
        <f t="shared" si="29"/>
        <v>1637928</v>
      </c>
      <c r="AT493" s="181">
        <f t="shared" si="29"/>
        <v>520866.5</v>
      </c>
      <c r="AU493" s="181">
        <f t="shared" si="29"/>
        <v>0</v>
      </c>
      <c r="AV493" s="181">
        <f t="shared" si="29"/>
        <v>0</v>
      </c>
      <c r="AW493" s="181">
        <f t="shared" si="29"/>
        <v>0</v>
      </c>
      <c r="AX493" s="181">
        <f t="shared" si="29"/>
        <v>0</v>
      </c>
      <c r="AY493" s="181">
        <f t="shared" si="29"/>
        <v>0</v>
      </c>
      <c r="AZ493" s="181">
        <f t="shared" si="29"/>
        <v>0</v>
      </c>
      <c r="BA493" s="181">
        <f t="shared" si="29"/>
        <v>0</v>
      </c>
      <c r="BB493" s="181">
        <f t="shared" si="29"/>
        <v>0</v>
      </c>
      <c r="BC493" s="181">
        <f t="shared" si="29"/>
        <v>0</v>
      </c>
      <c r="BD493" s="181">
        <f t="shared" si="29"/>
        <v>107647.48</v>
      </c>
      <c r="BE493" s="181">
        <f t="shared" si="29"/>
        <v>0</v>
      </c>
      <c r="BF493" s="181">
        <f t="shared" si="29"/>
        <v>0</v>
      </c>
      <c r="BG493" s="181">
        <f t="shared" si="29"/>
        <v>0</v>
      </c>
      <c r="BH493" s="181">
        <f t="shared" si="29"/>
        <v>10387.06</v>
      </c>
      <c r="BI493" s="181">
        <f t="shared" si="29"/>
        <v>0</v>
      </c>
      <c r="BJ493" s="181">
        <f t="shared" si="29"/>
        <v>0</v>
      </c>
      <c r="BK493" s="181">
        <f t="shared" si="29"/>
        <v>0</v>
      </c>
      <c r="BL493" s="181">
        <f t="shared" si="29"/>
        <v>0</v>
      </c>
      <c r="BM493" s="181">
        <f t="shared" si="29"/>
        <v>320626599.21000004</v>
      </c>
      <c r="BN493" s="181">
        <f t="shared" si="29"/>
        <v>0</v>
      </c>
      <c r="BO493" s="181">
        <f t="shared" si="29"/>
        <v>0</v>
      </c>
      <c r="BP493" s="181">
        <f t="shared" si="29"/>
        <v>0</v>
      </c>
      <c r="BQ493" s="181">
        <f t="shared" si="28"/>
        <v>0</v>
      </c>
      <c r="BR493" s="181">
        <f t="shared" si="28"/>
        <v>0</v>
      </c>
      <c r="BS493" s="181">
        <f t="shared" si="28"/>
        <v>5674423.4299999997</v>
      </c>
      <c r="BT493" s="181">
        <f t="shared" si="28"/>
        <v>0</v>
      </c>
      <c r="BU493" s="181">
        <f t="shared" si="28"/>
        <v>0</v>
      </c>
      <c r="BV493" s="181">
        <f t="shared" si="28"/>
        <v>259363.45</v>
      </c>
      <c r="BW493" s="181">
        <f t="shared" si="28"/>
        <v>0</v>
      </c>
      <c r="BX493" s="181">
        <f t="shared" si="28"/>
        <v>0</v>
      </c>
      <c r="BY493" s="181">
        <f t="shared" si="28"/>
        <v>0</v>
      </c>
      <c r="BZ493" s="181">
        <f t="shared" si="28"/>
        <v>0</v>
      </c>
      <c r="CA493" s="181">
        <f t="shared" si="28"/>
        <v>0</v>
      </c>
      <c r="CB493" s="181">
        <f t="shared" si="28"/>
        <v>0</v>
      </c>
      <c r="CC493" s="181">
        <f t="shared" si="28"/>
        <v>0</v>
      </c>
      <c r="CD493" s="181">
        <f t="shared" si="28"/>
        <v>0</v>
      </c>
      <c r="CE493" s="181">
        <f t="shared" si="28"/>
        <v>0</v>
      </c>
      <c r="CF493" s="181">
        <f t="shared" si="28"/>
        <v>0</v>
      </c>
      <c r="CG493" s="181">
        <f t="shared" si="28"/>
        <v>0</v>
      </c>
      <c r="CH493" s="181">
        <f t="shared" si="28"/>
        <v>0</v>
      </c>
      <c r="CI493" s="181">
        <f t="shared" si="28"/>
        <v>0</v>
      </c>
      <c r="CJ493" s="181">
        <f t="shared" si="28"/>
        <v>0</v>
      </c>
      <c r="CK493" s="181">
        <f t="shared" si="28"/>
        <v>0</v>
      </c>
      <c r="CL493" s="181">
        <f t="shared" si="28"/>
        <v>0</v>
      </c>
      <c r="CM493" s="181">
        <f t="shared" si="28"/>
        <v>0</v>
      </c>
    </row>
    <row r="494" spans="2:91" s="108" customFormat="1" ht="25.95" customHeight="1">
      <c r="B494" s="108">
        <v>37</v>
      </c>
      <c r="C494" s="184" t="s">
        <v>709</v>
      </c>
      <c r="D494" s="181">
        <f t="shared" si="12"/>
        <v>4332648.88</v>
      </c>
      <c r="E494" s="181">
        <f t="shared" si="29"/>
        <v>65507.86</v>
      </c>
      <c r="F494" s="181">
        <f t="shared" si="29"/>
        <v>140006.5</v>
      </c>
      <c r="G494" s="181">
        <f t="shared" si="29"/>
        <v>57002.26</v>
      </c>
      <c r="H494" s="181">
        <f t="shared" si="29"/>
        <v>60127.399999999994</v>
      </c>
      <c r="I494" s="181">
        <f t="shared" si="29"/>
        <v>61204.639999999999</v>
      </c>
      <c r="J494" s="181">
        <f t="shared" si="29"/>
        <v>15417.410000000002</v>
      </c>
      <c r="K494" s="181">
        <f t="shared" si="29"/>
        <v>194798.51</v>
      </c>
      <c r="L494" s="181">
        <f t="shared" si="29"/>
        <v>61318.14</v>
      </c>
      <c r="M494" s="181">
        <f t="shared" si="29"/>
        <v>60884.61</v>
      </c>
      <c r="N494" s="181">
        <f t="shared" si="29"/>
        <v>296837.56</v>
      </c>
      <c r="O494" s="181">
        <f t="shared" si="29"/>
        <v>8865.24</v>
      </c>
      <c r="P494" s="181">
        <f t="shared" si="29"/>
        <v>1245295.46</v>
      </c>
      <c r="Q494" s="181">
        <f t="shared" si="29"/>
        <v>339765.63</v>
      </c>
      <c r="R494" s="181">
        <f t="shared" si="29"/>
        <v>40291.25</v>
      </c>
      <c r="S494" s="181">
        <f t="shared" si="29"/>
        <v>116845.64000000001</v>
      </c>
      <c r="T494" s="181">
        <f t="shared" si="29"/>
        <v>220420.57</v>
      </c>
      <c r="U494" s="181">
        <f t="shared" si="29"/>
        <v>106115.57</v>
      </c>
      <c r="V494" s="181">
        <f t="shared" si="29"/>
        <v>88694.239999999991</v>
      </c>
      <c r="W494" s="181">
        <f t="shared" si="29"/>
        <v>30449.83</v>
      </c>
      <c r="X494" s="181">
        <f t="shared" si="29"/>
        <v>2332164.35</v>
      </c>
      <c r="Y494" s="181">
        <f t="shared" si="29"/>
        <v>59492.610000000008</v>
      </c>
      <c r="Z494" s="181">
        <f t="shared" si="29"/>
        <v>127638.27</v>
      </c>
      <c r="AA494" s="181">
        <f t="shared" si="29"/>
        <v>116096.73000000001</v>
      </c>
      <c r="AB494" s="181">
        <f t="shared" si="29"/>
        <v>31664.84</v>
      </c>
      <c r="AC494" s="181">
        <f t="shared" si="29"/>
        <v>222226.07</v>
      </c>
      <c r="AD494" s="181">
        <f t="shared" si="29"/>
        <v>127430.07999999999</v>
      </c>
      <c r="AE494" s="181">
        <f t="shared" si="29"/>
        <v>376255.7</v>
      </c>
      <c r="AF494" s="181">
        <f t="shared" si="29"/>
        <v>80794.37</v>
      </c>
      <c r="AG494" s="181">
        <f t="shared" si="29"/>
        <v>159357.02000000002</v>
      </c>
      <c r="AH494" s="181">
        <f t="shared" si="29"/>
        <v>87950.540000000008</v>
      </c>
      <c r="AI494" s="181">
        <f t="shared" si="29"/>
        <v>163953.58000000002</v>
      </c>
      <c r="AJ494" s="181">
        <f t="shared" si="29"/>
        <v>92619.420000000013</v>
      </c>
      <c r="AK494" s="181">
        <f t="shared" si="29"/>
        <v>323796.52</v>
      </c>
      <c r="AL494" s="181">
        <f t="shared" si="29"/>
        <v>5253853.3600000003</v>
      </c>
      <c r="AM494" s="181">
        <f t="shared" si="29"/>
        <v>92648.27</v>
      </c>
      <c r="AN494" s="181">
        <f t="shared" si="29"/>
        <v>72832.22</v>
      </c>
      <c r="AO494" s="181">
        <f t="shared" si="29"/>
        <v>1310659.9099999999</v>
      </c>
      <c r="AP494" s="181">
        <f t="shared" si="29"/>
        <v>206916.4</v>
      </c>
      <c r="AQ494" s="181">
        <f t="shared" si="29"/>
        <v>104508.4</v>
      </c>
      <c r="AR494" s="181">
        <f t="shared" si="29"/>
        <v>11618.59</v>
      </c>
      <c r="AS494" s="181">
        <f t="shared" si="29"/>
        <v>2253648.98</v>
      </c>
      <c r="AT494" s="181">
        <f t="shared" si="29"/>
        <v>1846849.3399999999</v>
      </c>
      <c r="AU494" s="181">
        <f t="shared" si="29"/>
        <v>279916.06</v>
      </c>
      <c r="AV494" s="181">
        <f t="shared" si="29"/>
        <v>51462.2</v>
      </c>
      <c r="AW494" s="181">
        <f t="shared" si="29"/>
        <v>46698.070000000007</v>
      </c>
      <c r="AX494" s="181">
        <f t="shared" si="29"/>
        <v>1767963.8499999999</v>
      </c>
      <c r="AY494" s="181">
        <f t="shared" si="29"/>
        <v>102574.34</v>
      </c>
      <c r="AZ494" s="181">
        <f t="shared" si="29"/>
        <v>75633.960000000006</v>
      </c>
      <c r="BA494" s="181">
        <f t="shared" si="29"/>
        <v>54571.19</v>
      </c>
      <c r="BB494" s="181">
        <f t="shared" si="29"/>
        <v>11008228.34</v>
      </c>
      <c r="BC494" s="181">
        <f t="shared" si="29"/>
        <v>57595.360000000001</v>
      </c>
      <c r="BD494" s="181">
        <f t="shared" si="29"/>
        <v>1506746.17</v>
      </c>
      <c r="BE494" s="181">
        <f t="shared" si="29"/>
        <v>696178.6399999999</v>
      </c>
      <c r="BF494" s="181">
        <f t="shared" si="29"/>
        <v>177277.22999999998</v>
      </c>
      <c r="BG494" s="181">
        <f t="shared" si="29"/>
        <v>98856.510000000009</v>
      </c>
      <c r="BH494" s="181">
        <f t="shared" si="29"/>
        <v>1224974.82</v>
      </c>
      <c r="BI494" s="181">
        <f t="shared" si="29"/>
        <v>20448.61</v>
      </c>
      <c r="BJ494" s="181">
        <f t="shared" si="29"/>
        <v>72289.98</v>
      </c>
      <c r="BK494" s="181">
        <f t="shared" si="29"/>
        <v>167928.17</v>
      </c>
      <c r="BL494" s="181">
        <f t="shared" si="29"/>
        <v>44085.37</v>
      </c>
      <c r="BM494" s="181">
        <f t="shared" si="29"/>
        <v>1884387.9500000002</v>
      </c>
      <c r="BN494" s="181">
        <f t="shared" si="29"/>
        <v>141421.22</v>
      </c>
      <c r="BO494" s="181">
        <f t="shared" si="29"/>
        <v>39645.119999999995</v>
      </c>
      <c r="BP494" s="181">
        <f t="shared" si="29"/>
        <v>66641.960000000006</v>
      </c>
      <c r="BQ494" s="181">
        <f t="shared" si="28"/>
        <v>97263.1</v>
      </c>
      <c r="BR494" s="181">
        <f t="shared" si="28"/>
        <v>333663.15000000002</v>
      </c>
      <c r="BS494" s="181">
        <f t="shared" si="28"/>
        <v>5661187.5099999998</v>
      </c>
      <c r="BT494" s="181">
        <f t="shared" si="28"/>
        <v>147596.21</v>
      </c>
      <c r="BU494" s="181">
        <f t="shared" si="28"/>
        <v>160375.03999999998</v>
      </c>
      <c r="BV494" s="181">
        <f t="shared" si="28"/>
        <v>1184287.28</v>
      </c>
      <c r="BW494" s="181">
        <f t="shared" si="28"/>
        <v>99773.73000000001</v>
      </c>
      <c r="BX494" s="181">
        <f t="shared" si="28"/>
        <v>95639.6</v>
      </c>
      <c r="BY494" s="181">
        <f t="shared" si="28"/>
        <v>387575.91000000003</v>
      </c>
      <c r="BZ494" s="181">
        <f t="shared" si="28"/>
        <v>48184.75</v>
      </c>
      <c r="CA494" s="181">
        <f t="shared" si="28"/>
        <v>60079.29</v>
      </c>
      <c r="CB494" s="181">
        <f t="shared" si="28"/>
        <v>160646.82</v>
      </c>
      <c r="CC494" s="181">
        <f t="shared" si="28"/>
        <v>656536.93999999994</v>
      </c>
      <c r="CD494" s="181">
        <f t="shared" si="28"/>
        <v>621992.49</v>
      </c>
      <c r="CE494" s="181">
        <f t="shared" si="28"/>
        <v>252769.08000000002</v>
      </c>
      <c r="CF494" s="181">
        <f t="shared" si="28"/>
        <v>267632.33999999997</v>
      </c>
      <c r="CG494" s="181">
        <f t="shared" si="28"/>
        <v>160591.66</v>
      </c>
      <c r="CH494" s="181">
        <f t="shared" si="28"/>
        <v>92957.22</v>
      </c>
      <c r="CI494" s="181">
        <f t="shared" si="28"/>
        <v>36694.01</v>
      </c>
      <c r="CJ494" s="181">
        <f t="shared" si="28"/>
        <v>33431.1</v>
      </c>
      <c r="CK494" s="181">
        <f t="shared" si="28"/>
        <v>284037.03000000003</v>
      </c>
      <c r="CL494" s="181">
        <f t="shared" si="28"/>
        <v>18781.91</v>
      </c>
      <c r="CM494" s="181">
        <f t="shared" si="28"/>
        <v>49428.57</v>
      </c>
    </row>
    <row r="495" spans="2:91" s="108" customFormat="1" ht="25.95" customHeight="1">
      <c r="B495" s="108">
        <v>38</v>
      </c>
      <c r="C495" s="184" t="s">
        <v>710</v>
      </c>
      <c r="D495" s="181">
        <f t="shared" si="12"/>
        <v>39271770.039999992</v>
      </c>
      <c r="E495" s="181">
        <f t="shared" si="29"/>
        <v>4557109</v>
      </c>
      <c r="F495" s="181">
        <f t="shared" si="29"/>
        <v>2362374.5499999998</v>
      </c>
      <c r="G495" s="181">
        <f t="shared" si="29"/>
        <v>6177683.2199999997</v>
      </c>
      <c r="H495" s="181">
        <f t="shared" si="29"/>
        <v>2918264.56</v>
      </c>
      <c r="I495" s="181">
        <f t="shared" si="29"/>
        <v>2942926.0000000005</v>
      </c>
      <c r="J495" s="181">
        <f t="shared" si="29"/>
        <v>4097536.01</v>
      </c>
      <c r="K495" s="181">
        <f t="shared" si="29"/>
        <v>8656397.4600000009</v>
      </c>
      <c r="L495" s="181">
        <f t="shared" si="29"/>
        <v>5179851.51</v>
      </c>
      <c r="M495" s="181">
        <f t="shared" si="29"/>
        <v>6477996.0299999993</v>
      </c>
      <c r="N495" s="181">
        <f t="shared" si="29"/>
        <v>21032873.940000001</v>
      </c>
      <c r="O495" s="181">
        <f t="shared" si="29"/>
        <v>3490102.9500000007</v>
      </c>
      <c r="P495" s="181">
        <f t="shared" si="29"/>
        <v>47883069.009999998</v>
      </c>
      <c r="Q495" s="181">
        <f t="shared" si="29"/>
        <v>4259921.629999999</v>
      </c>
      <c r="R495" s="181">
        <f t="shared" si="29"/>
        <v>6639719.5600000005</v>
      </c>
      <c r="S495" s="181">
        <f t="shared" si="29"/>
        <v>14893563.580000002</v>
      </c>
      <c r="T495" s="181">
        <f t="shared" si="29"/>
        <v>4524334.72</v>
      </c>
      <c r="U495" s="181">
        <f t="shared" si="29"/>
        <v>5168679.0000000009</v>
      </c>
      <c r="V495" s="181">
        <f t="shared" si="29"/>
        <v>2537077.3000000003</v>
      </c>
      <c r="W495" s="181">
        <f t="shared" si="29"/>
        <v>2203382.6399999997</v>
      </c>
      <c r="X495" s="181">
        <f t="shared" si="29"/>
        <v>72439552.139999986</v>
      </c>
      <c r="Y495" s="181">
        <f t="shared" si="29"/>
        <v>5601900.0700000003</v>
      </c>
      <c r="Z495" s="181">
        <f t="shared" si="29"/>
        <v>15369022.049999999</v>
      </c>
      <c r="AA495" s="181">
        <f t="shared" si="29"/>
        <v>6353488.9699999997</v>
      </c>
      <c r="AB495" s="181">
        <f t="shared" si="29"/>
        <v>2441534.1999999997</v>
      </c>
      <c r="AC495" s="181">
        <f t="shared" si="29"/>
        <v>2495962.35</v>
      </c>
      <c r="AD495" s="181">
        <f t="shared" si="29"/>
        <v>3639880.6400000006</v>
      </c>
      <c r="AE495" s="181">
        <f t="shared" si="29"/>
        <v>14371443.629999999</v>
      </c>
      <c r="AF495" s="181">
        <f t="shared" si="29"/>
        <v>3425937.06</v>
      </c>
      <c r="AG495" s="181">
        <f t="shared" si="29"/>
        <v>3554260.7199999997</v>
      </c>
      <c r="AH495" s="181">
        <f t="shared" si="29"/>
        <v>3772090.6</v>
      </c>
      <c r="AI495" s="181">
        <f t="shared" si="29"/>
        <v>7904486.6500000013</v>
      </c>
      <c r="AJ495" s="181">
        <f t="shared" si="29"/>
        <v>4305242.68</v>
      </c>
      <c r="AK495" s="181">
        <f t="shared" si="29"/>
        <v>4600712.5699999994</v>
      </c>
      <c r="AL495" s="181">
        <f t="shared" si="29"/>
        <v>102957385.50999999</v>
      </c>
      <c r="AM495" s="181">
        <f t="shared" si="29"/>
        <v>4773441.46</v>
      </c>
      <c r="AN495" s="181">
        <f t="shared" si="29"/>
        <v>3051168.64</v>
      </c>
      <c r="AO495" s="181">
        <f t="shared" si="29"/>
        <v>10137292.229999999</v>
      </c>
      <c r="AP495" s="181">
        <f t="shared" si="29"/>
        <v>7731478.3600000003</v>
      </c>
      <c r="AQ495" s="181">
        <f t="shared" si="29"/>
        <v>5455542.3900000006</v>
      </c>
      <c r="AR495" s="181">
        <f t="shared" si="29"/>
        <v>2582067.2900000005</v>
      </c>
      <c r="AS495" s="181">
        <f t="shared" si="29"/>
        <v>29004239.420000002</v>
      </c>
      <c r="AT495" s="181">
        <f t="shared" si="29"/>
        <v>4647684.09</v>
      </c>
      <c r="AU495" s="181">
        <f t="shared" si="29"/>
        <v>7531378.8299999991</v>
      </c>
      <c r="AV495" s="181">
        <f t="shared" si="29"/>
        <v>7496346.5000000019</v>
      </c>
      <c r="AW495" s="181">
        <f t="shared" si="29"/>
        <v>4899631.7299999995</v>
      </c>
      <c r="AX495" s="181">
        <f t="shared" si="29"/>
        <v>3690861.03</v>
      </c>
      <c r="AY495" s="181">
        <f t="shared" si="29"/>
        <v>4549437.63</v>
      </c>
      <c r="AZ495" s="181">
        <f t="shared" si="29"/>
        <v>4593020.7800000012</v>
      </c>
      <c r="BA495" s="181">
        <f t="shared" si="29"/>
        <v>5725083.1600000001</v>
      </c>
      <c r="BB495" s="181">
        <f t="shared" si="29"/>
        <v>42199455.009999998</v>
      </c>
      <c r="BC495" s="181">
        <f t="shared" si="29"/>
        <v>5930068.9799999995</v>
      </c>
      <c r="BD495" s="181">
        <f t="shared" si="29"/>
        <v>73118801.180000007</v>
      </c>
      <c r="BE495" s="181">
        <f t="shared" si="29"/>
        <v>14972704.530000001</v>
      </c>
      <c r="BF495" s="181">
        <f t="shared" si="29"/>
        <v>2610771.8000000003</v>
      </c>
      <c r="BG495" s="181">
        <f t="shared" si="29"/>
        <v>9139598.0999999996</v>
      </c>
      <c r="BH495" s="181">
        <f t="shared" si="29"/>
        <v>40197931.689999998</v>
      </c>
      <c r="BI495" s="181">
        <f t="shared" si="29"/>
        <v>3351390.0799999996</v>
      </c>
      <c r="BJ495" s="181">
        <f t="shared" si="29"/>
        <v>4593742.5</v>
      </c>
      <c r="BK495" s="181">
        <f t="shared" si="29"/>
        <v>3438833.33</v>
      </c>
      <c r="BL495" s="181">
        <f t="shared" si="29"/>
        <v>4896141.9899999993</v>
      </c>
      <c r="BM495" s="181">
        <f t="shared" si="29"/>
        <v>26598457.640000001</v>
      </c>
      <c r="BN495" s="181">
        <f t="shared" si="29"/>
        <v>7594265.6799999997</v>
      </c>
      <c r="BO495" s="181">
        <f t="shared" si="29"/>
        <v>6456039.04</v>
      </c>
      <c r="BP495" s="181">
        <f t="shared" si="29"/>
        <v>9456780.1600000001</v>
      </c>
      <c r="BQ495" s="181">
        <f t="shared" si="28"/>
        <v>7161094.7400000012</v>
      </c>
      <c r="BR495" s="181">
        <f t="shared" si="28"/>
        <v>4696138.5600000005</v>
      </c>
      <c r="BS495" s="181">
        <f t="shared" si="28"/>
        <v>131799629.87</v>
      </c>
      <c r="BT495" s="181">
        <f t="shared" si="28"/>
        <v>5570685.3399999999</v>
      </c>
      <c r="BU495" s="181">
        <f t="shared" si="28"/>
        <v>2873233.9099999992</v>
      </c>
      <c r="BV495" s="181">
        <f t="shared" si="28"/>
        <v>35467894.109999999</v>
      </c>
      <c r="BW495" s="181">
        <f t="shared" si="28"/>
        <v>4068945.1</v>
      </c>
      <c r="BX495" s="181">
        <f t="shared" si="28"/>
        <v>4949079.03</v>
      </c>
      <c r="BY495" s="181">
        <f t="shared" si="28"/>
        <v>18654968.820000004</v>
      </c>
      <c r="BZ495" s="181">
        <f t="shared" si="28"/>
        <v>2856660.5600000005</v>
      </c>
      <c r="CA495" s="181">
        <f t="shared" si="28"/>
        <v>3366905.14</v>
      </c>
      <c r="CB495" s="181">
        <f t="shared" si="28"/>
        <v>5692038.5499999989</v>
      </c>
      <c r="CC495" s="181">
        <f t="shared" si="28"/>
        <v>5483829.7000000011</v>
      </c>
      <c r="CD495" s="181">
        <f t="shared" si="28"/>
        <v>16362510.240000002</v>
      </c>
      <c r="CE495" s="181">
        <f t="shared" si="28"/>
        <v>4847309.29</v>
      </c>
      <c r="CF495" s="181">
        <f t="shared" si="28"/>
        <v>14362331.149999999</v>
      </c>
      <c r="CG495" s="181">
        <f t="shared" si="28"/>
        <v>3528066.56</v>
      </c>
      <c r="CH495" s="181">
        <f t="shared" si="28"/>
        <v>2772200.36</v>
      </c>
      <c r="CI495" s="181">
        <f t="shared" si="28"/>
        <v>3350179</v>
      </c>
      <c r="CJ495" s="181">
        <f t="shared" si="28"/>
        <v>1871517.8</v>
      </c>
      <c r="CK495" s="181">
        <f t="shared" si="28"/>
        <v>19255681.240000002</v>
      </c>
      <c r="CL495" s="181">
        <f t="shared" si="28"/>
        <v>3470081.42</v>
      </c>
      <c r="CM495" s="181">
        <f t="shared" si="28"/>
        <v>3345798.8399999989</v>
      </c>
    </row>
    <row r="496" spans="2:91" s="187" customFormat="1" ht="25.95" customHeight="1">
      <c r="C496" s="188" t="s">
        <v>711</v>
      </c>
      <c r="D496" s="186">
        <f>+D474+D478+D479+D480+D484+D485+D486+D487+D488+D489+D490+D491+D492+D493+D494+D495</f>
        <v>892884344.63</v>
      </c>
      <c r="E496" s="186">
        <f t="shared" ref="E496:BP496" si="30">+E474+E478+E479+E480+E484+E485+E486+E487+E488+E489+E490+E491+E492+E493+E494+E495</f>
        <v>64064540.320000015</v>
      </c>
      <c r="F496" s="186">
        <f t="shared" si="30"/>
        <v>88913316.459999979</v>
      </c>
      <c r="G496" s="186">
        <f t="shared" si="30"/>
        <v>71405626.989999995</v>
      </c>
      <c r="H496" s="186">
        <f t="shared" si="30"/>
        <v>47126400.579999998</v>
      </c>
      <c r="I496" s="186">
        <f t="shared" si="30"/>
        <v>73714357.089999989</v>
      </c>
      <c r="J496" s="186">
        <f t="shared" si="30"/>
        <v>96131362.909999996</v>
      </c>
      <c r="K496" s="186">
        <f t="shared" si="30"/>
        <v>145527218.73999998</v>
      </c>
      <c r="L496" s="186">
        <f t="shared" si="30"/>
        <v>73290762.560000002</v>
      </c>
      <c r="M496" s="186">
        <f t="shared" si="30"/>
        <v>84932844.589999989</v>
      </c>
      <c r="N496" s="186">
        <f t="shared" si="30"/>
        <v>187117908.59000006</v>
      </c>
      <c r="O496" s="186">
        <f t="shared" si="30"/>
        <v>30634057.219999995</v>
      </c>
      <c r="P496" s="186">
        <f t="shared" si="30"/>
        <v>418844338.06999999</v>
      </c>
      <c r="Q496" s="186">
        <f t="shared" si="30"/>
        <v>76699353.439999983</v>
      </c>
      <c r="R496" s="186">
        <f t="shared" si="30"/>
        <v>98320371.840000004</v>
      </c>
      <c r="S496" s="186">
        <f t="shared" si="30"/>
        <v>142999854.58000001</v>
      </c>
      <c r="T496" s="186">
        <f t="shared" si="30"/>
        <v>69541877.419999987</v>
      </c>
      <c r="U496" s="186">
        <f t="shared" si="30"/>
        <v>68486489.730000004</v>
      </c>
      <c r="V496" s="186">
        <f t="shared" si="30"/>
        <v>66589019.119999997</v>
      </c>
      <c r="W496" s="186">
        <f t="shared" si="30"/>
        <v>37240592.520000003</v>
      </c>
      <c r="X496" s="186">
        <f t="shared" si="30"/>
        <v>715893707.31999993</v>
      </c>
      <c r="Y496" s="186">
        <f t="shared" si="30"/>
        <v>53748023.960000001</v>
      </c>
      <c r="Z496" s="186">
        <f t="shared" si="30"/>
        <v>101351392.8</v>
      </c>
      <c r="AA496" s="186">
        <f t="shared" si="30"/>
        <v>75951293.439999998</v>
      </c>
      <c r="AB496" s="186">
        <f t="shared" si="30"/>
        <v>35212128.030000001</v>
      </c>
      <c r="AC496" s="186">
        <f t="shared" si="30"/>
        <v>42934908.440000005</v>
      </c>
      <c r="AD496" s="186">
        <f t="shared" si="30"/>
        <v>53703443.410000004</v>
      </c>
      <c r="AE496" s="186">
        <f t="shared" si="30"/>
        <v>183740399.68999997</v>
      </c>
      <c r="AF496" s="186">
        <f t="shared" si="30"/>
        <v>53729490.449999996</v>
      </c>
      <c r="AG496" s="186">
        <f t="shared" si="30"/>
        <v>54381668.149999999</v>
      </c>
      <c r="AH496" s="186">
        <f t="shared" si="30"/>
        <v>65334561.350000001</v>
      </c>
      <c r="AI496" s="186">
        <f t="shared" si="30"/>
        <v>112914915.44</v>
      </c>
      <c r="AJ496" s="186">
        <f t="shared" si="30"/>
        <v>54253206.600000001</v>
      </c>
      <c r="AK496" s="186">
        <f t="shared" si="30"/>
        <v>60396794.419999994</v>
      </c>
      <c r="AL496" s="186">
        <f t="shared" si="30"/>
        <v>1681755693.1599998</v>
      </c>
      <c r="AM496" s="186">
        <f t="shared" si="30"/>
        <v>70018814.220000014</v>
      </c>
      <c r="AN496" s="186">
        <f t="shared" si="30"/>
        <v>48279347.240000002</v>
      </c>
      <c r="AO496" s="186">
        <f t="shared" si="30"/>
        <v>140306630.27000001</v>
      </c>
      <c r="AP496" s="186">
        <f t="shared" si="30"/>
        <v>132305707.20999999</v>
      </c>
      <c r="AQ496" s="186">
        <f t="shared" si="30"/>
        <v>68697122.239999995</v>
      </c>
      <c r="AR496" s="186">
        <f t="shared" si="30"/>
        <v>31732536.730000004</v>
      </c>
      <c r="AS496" s="186">
        <f t="shared" si="30"/>
        <v>354126170.60000008</v>
      </c>
      <c r="AT496" s="186">
        <f t="shared" si="30"/>
        <v>67835776.37999998</v>
      </c>
      <c r="AU496" s="186">
        <f t="shared" si="30"/>
        <v>119498646.62</v>
      </c>
      <c r="AV496" s="186">
        <f t="shared" si="30"/>
        <v>122650402.19</v>
      </c>
      <c r="AW496" s="186">
        <f t="shared" si="30"/>
        <v>60850723.859999999</v>
      </c>
      <c r="AX496" s="186">
        <f t="shared" si="30"/>
        <v>42801216.260000005</v>
      </c>
      <c r="AY496" s="186">
        <f t="shared" si="30"/>
        <v>79419687.160000011</v>
      </c>
      <c r="AZ496" s="186">
        <f t="shared" si="30"/>
        <v>61756051.580000013</v>
      </c>
      <c r="BA496" s="186">
        <f t="shared" si="30"/>
        <v>51086236.770000011</v>
      </c>
      <c r="BB496" s="186">
        <f t="shared" si="30"/>
        <v>372946264.65999997</v>
      </c>
      <c r="BC496" s="186">
        <f t="shared" si="30"/>
        <v>55468635.639999993</v>
      </c>
      <c r="BD496" s="186">
        <f t="shared" si="30"/>
        <v>745200578.33000016</v>
      </c>
      <c r="BE496" s="186">
        <f t="shared" si="30"/>
        <v>162838887.40000001</v>
      </c>
      <c r="BF496" s="186">
        <f t="shared" si="30"/>
        <v>52896684.199999988</v>
      </c>
      <c r="BG496" s="186">
        <f t="shared" si="30"/>
        <v>69046580.069999993</v>
      </c>
      <c r="BH496" s="186">
        <f t="shared" si="30"/>
        <v>387241587.88999993</v>
      </c>
      <c r="BI496" s="186">
        <f t="shared" si="30"/>
        <v>41838552.149999991</v>
      </c>
      <c r="BJ496" s="186">
        <f t="shared" si="30"/>
        <v>34573944.109999999</v>
      </c>
      <c r="BK496" s="186">
        <f t="shared" si="30"/>
        <v>44418518.199999996</v>
      </c>
      <c r="BL496" s="186">
        <f t="shared" si="30"/>
        <v>48087547.429999992</v>
      </c>
      <c r="BM496" s="186">
        <f t="shared" si="30"/>
        <v>778731283.13</v>
      </c>
      <c r="BN496" s="186">
        <f t="shared" si="30"/>
        <v>103000635.34999999</v>
      </c>
      <c r="BO496" s="186">
        <f t="shared" si="30"/>
        <v>82258005.030000001</v>
      </c>
      <c r="BP496" s="186">
        <f t="shared" si="30"/>
        <v>126166807.35000001</v>
      </c>
      <c r="BQ496" s="186">
        <f t="shared" ref="BQ496:CM496" si="31">+BQ474+BQ478+BQ479+BQ480+BQ484+BQ485+BQ486+BQ487+BQ488+BQ489+BQ490+BQ491+BQ492+BQ493+BQ494+BQ495</f>
        <v>80735141.289999992</v>
      </c>
      <c r="BR496" s="186">
        <f t="shared" si="31"/>
        <v>66054703.649999999</v>
      </c>
      <c r="BS496" s="186">
        <f t="shared" si="31"/>
        <v>2250241137.9400001</v>
      </c>
      <c r="BT496" s="186">
        <f t="shared" si="31"/>
        <v>84370894.88000001</v>
      </c>
      <c r="BU496" s="186">
        <f t="shared" si="31"/>
        <v>71079896.040000007</v>
      </c>
      <c r="BV496" s="186">
        <f>+BV474+BV478+BV479+BV480+BV484+BV485+BV486+BV487+BV488+BV489+BV490+BV491+BV492+BV493+BV494+BV495</f>
        <v>366390020.73999995</v>
      </c>
      <c r="BW496" s="186">
        <f t="shared" si="31"/>
        <v>26719109.820000004</v>
      </c>
      <c r="BX496" s="186">
        <f t="shared" si="31"/>
        <v>67583267.61999999</v>
      </c>
      <c r="BY496" s="186">
        <f t="shared" si="31"/>
        <v>210355300.62999994</v>
      </c>
      <c r="BZ496" s="186">
        <f t="shared" si="31"/>
        <v>46640058.020000003</v>
      </c>
      <c r="CA496" s="186">
        <f t="shared" si="31"/>
        <v>50582706.140000008</v>
      </c>
      <c r="CB496" s="186">
        <f t="shared" si="31"/>
        <v>63984602.25</v>
      </c>
      <c r="CC496" s="186">
        <f t="shared" si="31"/>
        <v>95782585.379999995</v>
      </c>
      <c r="CD496" s="186">
        <f t="shared" si="31"/>
        <v>185343828.98999998</v>
      </c>
      <c r="CE496" s="186">
        <f t="shared" si="31"/>
        <v>85842214.349999994</v>
      </c>
      <c r="CF496" s="186">
        <f t="shared" si="31"/>
        <v>154588024.41</v>
      </c>
      <c r="CG496" s="186">
        <f t="shared" si="31"/>
        <v>46028262.399999991</v>
      </c>
      <c r="CH496" s="186">
        <f t="shared" si="31"/>
        <v>44652338.219999999</v>
      </c>
      <c r="CI496" s="186">
        <f t="shared" si="31"/>
        <v>44160846.350000001</v>
      </c>
      <c r="CJ496" s="186">
        <f t="shared" si="31"/>
        <v>45852810.610000007</v>
      </c>
      <c r="CK496" s="186">
        <f t="shared" si="31"/>
        <v>222289116.01000002</v>
      </c>
      <c r="CL496" s="186">
        <f t="shared" si="31"/>
        <v>37256826.50999999</v>
      </c>
      <c r="CM496" s="186">
        <f t="shared" si="31"/>
        <v>35723275.32</v>
      </c>
    </row>
    <row r="497" spans="1:91" s="108" customFormat="1" ht="25.95" customHeight="1"/>
    <row r="498" spans="1:91" s="208" customFormat="1" ht="25.95" hidden="1" customHeight="1">
      <c r="A498" s="427" t="s">
        <v>1316</v>
      </c>
      <c r="C498" s="202" t="s">
        <v>1324</v>
      </c>
    </row>
    <row r="499" spans="1:91" s="108" customFormat="1" ht="25.95" hidden="1" customHeight="1">
      <c r="A499" s="427"/>
      <c r="C499" s="202" t="s">
        <v>1323</v>
      </c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  <c r="AD499" s="206"/>
      <c r="AE499" s="206"/>
      <c r="AF499" s="206"/>
      <c r="AG499" s="206"/>
      <c r="AH499" s="206"/>
      <c r="AI499" s="206"/>
      <c r="AJ499" s="206"/>
      <c r="AK499" s="206"/>
      <c r="AL499" s="206"/>
      <c r="AM499" s="206"/>
      <c r="AN499" s="206"/>
      <c r="AO499" s="206"/>
      <c r="AP499" s="206"/>
      <c r="AQ499" s="206"/>
      <c r="AR499" s="206"/>
      <c r="AS499" s="206"/>
      <c r="AT499" s="206"/>
      <c r="AU499" s="206"/>
      <c r="AV499" s="206"/>
      <c r="AW499" s="206"/>
      <c r="AX499" s="206"/>
      <c r="AY499" s="206"/>
      <c r="AZ499" s="206"/>
      <c r="BA499" s="206"/>
      <c r="BB499" s="206"/>
      <c r="BC499" s="206"/>
      <c r="BD499" s="206"/>
      <c r="BE499" s="206"/>
      <c r="BF499" s="206"/>
      <c r="BG499" s="206"/>
      <c r="BH499" s="206"/>
      <c r="BI499" s="206"/>
      <c r="BJ499" s="206"/>
      <c r="BK499" s="206"/>
      <c r="BL499" s="206"/>
      <c r="BM499" s="206"/>
      <c r="BN499" s="206"/>
      <c r="BO499" s="206"/>
      <c r="BP499" s="206"/>
      <c r="BQ499" s="206"/>
      <c r="BR499" s="206"/>
      <c r="BS499" s="206"/>
      <c r="BT499" s="206"/>
      <c r="BU499" s="206"/>
      <c r="BV499" s="206"/>
      <c r="BW499" s="206"/>
      <c r="BX499" s="206"/>
      <c r="BY499" s="206"/>
      <c r="BZ499" s="206"/>
      <c r="CA499" s="206"/>
      <c r="CB499" s="206"/>
      <c r="CC499" s="206"/>
      <c r="CD499" s="206"/>
      <c r="CE499" s="206"/>
      <c r="CF499" s="206"/>
      <c r="CG499" s="206"/>
      <c r="CH499" s="206"/>
      <c r="CI499" s="206"/>
      <c r="CJ499" s="206"/>
      <c r="CK499" s="206"/>
      <c r="CL499" s="206"/>
      <c r="CM499" s="206"/>
    </row>
    <row r="500" spans="1:91" s="108" customFormat="1" ht="27" hidden="1" customHeight="1">
      <c r="A500" s="427"/>
      <c r="C500" s="202" t="s">
        <v>243</v>
      </c>
      <c r="D500" s="206"/>
      <c r="E500" s="206"/>
      <c r="F500" s="206"/>
      <c r="G500" s="206"/>
      <c r="H500" s="206"/>
      <c r="I500" s="206"/>
      <c r="J500" s="206"/>
      <c r="K500" s="206"/>
      <c r="L500" s="206"/>
      <c r="M500" s="206"/>
      <c r="N500" s="206"/>
      <c r="O500" s="206"/>
      <c r="P500" s="206"/>
      <c r="Q500" s="206"/>
      <c r="R500" s="206"/>
      <c r="S500" s="206"/>
      <c r="T500" s="206"/>
      <c r="U500" s="206"/>
      <c r="V500" s="206"/>
      <c r="W500" s="206"/>
      <c r="X500" s="206"/>
      <c r="Y500" s="206"/>
      <c r="Z500" s="206"/>
      <c r="AA500" s="206"/>
      <c r="AB500" s="206"/>
      <c r="AC500" s="206"/>
      <c r="AD500" s="206"/>
      <c r="AE500" s="206"/>
      <c r="AF500" s="206"/>
      <c r="AG500" s="206"/>
      <c r="AH500" s="206"/>
      <c r="AI500" s="206"/>
      <c r="AJ500" s="206"/>
      <c r="AK500" s="206"/>
      <c r="AL500" s="206"/>
      <c r="AM500" s="206"/>
      <c r="AN500" s="206"/>
      <c r="AO500" s="206"/>
      <c r="AP500" s="206"/>
      <c r="AQ500" s="206"/>
      <c r="AR500" s="206"/>
      <c r="AS500" s="206"/>
      <c r="AT500" s="206"/>
      <c r="AU500" s="206"/>
      <c r="AV500" s="206"/>
      <c r="AW500" s="206"/>
      <c r="AX500" s="206"/>
      <c r="AY500" s="206"/>
      <c r="AZ500" s="206"/>
      <c r="BA500" s="206"/>
      <c r="BB500" s="206"/>
      <c r="BC500" s="206"/>
      <c r="BD500" s="206"/>
      <c r="BE500" s="206"/>
      <c r="BF500" s="206"/>
      <c r="BG500" s="206"/>
      <c r="BH500" s="206"/>
      <c r="BI500" s="206"/>
      <c r="BJ500" s="206"/>
      <c r="BK500" s="206"/>
      <c r="BL500" s="206"/>
      <c r="BM500" s="206"/>
      <c r="BN500" s="206"/>
      <c r="BO500" s="206"/>
      <c r="BP500" s="206"/>
      <c r="BQ500" s="206"/>
      <c r="BR500" s="206"/>
      <c r="BS500" s="206"/>
      <c r="BT500" s="206"/>
      <c r="BU500" s="206"/>
      <c r="BV500" s="206"/>
      <c r="BW500" s="206"/>
      <c r="BX500" s="206"/>
      <c r="BY500" s="206"/>
      <c r="BZ500" s="206"/>
      <c r="CA500" s="206"/>
      <c r="CB500" s="206"/>
      <c r="CC500" s="206"/>
      <c r="CD500" s="206"/>
      <c r="CE500" s="206"/>
      <c r="CF500" s="206"/>
      <c r="CG500" s="206"/>
      <c r="CH500" s="206"/>
      <c r="CI500" s="206"/>
      <c r="CJ500" s="206"/>
      <c r="CK500" s="206"/>
      <c r="CL500" s="206"/>
      <c r="CM500" s="206"/>
    </row>
    <row r="501" spans="1:91" s="108" customFormat="1" ht="25.95" hidden="1" customHeight="1">
      <c r="A501" s="427"/>
      <c r="C501" s="202" t="s">
        <v>41</v>
      </c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  <c r="AA501" s="181"/>
      <c r="AB501" s="181"/>
      <c r="AC501" s="181"/>
      <c r="AD501" s="181"/>
      <c r="AE501" s="181"/>
      <c r="AF501" s="181"/>
      <c r="AG501" s="181"/>
      <c r="AH501" s="181"/>
      <c r="AI501" s="181"/>
      <c r="AJ501" s="181"/>
      <c r="AK501" s="181"/>
      <c r="AL501" s="181"/>
      <c r="AM501" s="181"/>
      <c r="AN501" s="181"/>
      <c r="AO501" s="181"/>
      <c r="AP501" s="181"/>
      <c r="AQ501" s="181"/>
      <c r="AR501" s="181"/>
      <c r="AS501" s="181"/>
      <c r="AT501" s="181"/>
      <c r="AU501" s="181"/>
      <c r="AV501" s="181"/>
      <c r="AW501" s="181"/>
      <c r="AX501" s="181"/>
      <c r="AY501" s="181"/>
      <c r="AZ501" s="181"/>
      <c r="BA501" s="181"/>
      <c r="BB501" s="181"/>
      <c r="BC501" s="181"/>
      <c r="BD501" s="181"/>
      <c r="BE501" s="181"/>
      <c r="BF501" s="181"/>
      <c r="BG501" s="181"/>
      <c r="BH501" s="181"/>
      <c r="BI501" s="181"/>
      <c r="BJ501" s="181"/>
      <c r="BK501" s="181"/>
      <c r="BL501" s="181"/>
      <c r="BM501" s="181"/>
      <c r="BN501" s="181"/>
      <c r="BO501" s="181"/>
      <c r="BP501" s="181"/>
      <c r="BQ501" s="181"/>
      <c r="BR501" s="181"/>
      <c r="BS501" s="181"/>
      <c r="BT501" s="181"/>
      <c r="BU501" s="181"/>
      <c r="BV501" s="181"/>
      <c r="BW501" s="181"/>
      <c r="BX501" s="181"/>
      <c r="BY501" s="181"/>
      <c r="BZ501" s="181"/>
      <c r="CA501" s="181"/>
      <c r="CB501" s="181"/>
      <c r="CC501" s="181"/>
      <c r="CD501" s="181"/>
      <c r="CE501" s="181"/>
      <c r="CF501" s="181"/>
      <c r="CG501" s="181"/>
      <c r="CH501" s="181"/>
      <c r="CI501" s="181"/>
      <c r="CJ501" s="181"/>
      <c r="CK501" s="181"/>
      <c r="CL501" s="181"/>
      <c r="CM501" s="181"/>
    </row>
    <row r="502" spans="1:91" s="108" customFormat="1" ht="25.95" hidden="1" customHeight="1">
      <c r="A502" s="427"/>
      <c r="C502" s="202" t="s">
        <v>160</v>
      </c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  <c r="AA502" s="181"/>
      <c r="AB502" s="181"/>
      <c r="AC502" s="181"/>
      <c r="AD502" s="181"/>
      <c r="AE502" s="181"/>
      <c r="AF502" s="181"/>
      <c r="AG502" s="181"/>
      <c r="AH502" s="181"/>
      <c r="AI502" s="181"/>
      <c r="AJ502" s="181"/>
      <c r="AK502" s="181"/>
      <c r="AL502" s="181"/>
      <c r="AM502" s="181"/>
      <c r="AN502" s="181"/>
      <c r="AO502" s="181"/>
      <c r="AP502" s="181"/>
      <c r="AQ502" s="181"/>
      <c r="AR502" s="181"/>
      <c r="AS502" s="181"/>
      <c r="AT502" s="181"/>
      <c r="AU502" s="181"/>
      <c r="AV502" s="181"/>
      <c r="AW502" s="181"/>
      <c r="AX502" s="181"/>
      <c r="AY502" s="181"/>
      <c r="AZ502" s="181"/>
      <c r="BA502" s="181"/>
      <c r="BB502" s="181"/>
      <c r="BC502" s="181"/>
      <c r="BD502" s="181"/>
      <c r="BE502" s="181"/>
      <c r="BF502" s="181"/>
      <c r="BG502" s="181"/>
      <c r="BH502" s="181"/>
      <c r="BI502" s="181"/>
      <c r="BJ502" s="181"/>
      <c r="BK502" s="181"/>
      <c r="BL502" s="181"/>
      <c r="BM502" s="181"/>
      <c r="BN502" s="181"/>
      <c r="BO502" s="181"/>
      <c r="BP502" s="181"/>
      <c r="BQ502" s="181"/>
      <c r="BR502" s="181"/>
      <c r="BS502" s="181"/>
      <c r="BT502" s="181"/>
      <c r="BU502" s="181"/>
      <c r="BV502" s="181"/>
      <c r="BW502" s="181"/>
      <c r="BX502" s="181"/>
      <c r="BY502" s="181"/>
      <c r="BZ502" s="181"/>
      <c r="CA502" s="181"/>
      <c r="CB502" s="181"/>
      <c r="CC502" s="181"/>
      <c r="CD502" s="181"/>
      <c r="CE502" s="181"/>
      <c r="CF502" s="181"/>
      <c r="CG502" s="181"/>
      <c r="CH502" s="181"/>
      <c r="CI502" s="181"/>
      <c r="CJ502" s="181"/>
      <c r="CK502" s="181"/>
      <c r="CL502" s="181"/>
      <c r="CM502" s="181"/>
    </row>
    <row r="503" spans="1:91" s="108" customFormat="1" ht="25.95" hidden="1" customHeight="1">
      <c r="A503" s="427"/>
      <c r="C503" s="202" t="s">
        <v>1322</v>
      </c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1"/>
      <c r="AC503" s="201"/>
      <c r="AD503" s="201"/>
      <c r="AE503" s="201"/>
      <c r="AF503" s="201"/>
      <c r="AG503" s="201"/>
      <c r="AH503" s="201"/>
      <c r="AI503" s="201"/>
      <c r="AJ503" s="201"/>
      <c r="AK503" s="201"/>
      <c r="AL503" s="201"/>
      <c r="AM503" s="201"/>
      <c r="AN503" s="201"/>
      <c r="AO503" s="201"/>
      <c r="AP503" s="201"/>
      <c r="AQ503" s="201"/>
      <c r="AR503" s="201"/>
      <c r="AS503" s="201"/>
      <c r="AT503" s="201"/>
      <c r="AU503" s="201"/>
      <c r="AV503" s="201"/>
      <c r="AW503" s="201"/>
      <c r="AX503" s="201"/>
      <c r="AY503" s="201"/>
      <c r="AZ503" s="201"/>
      <c r="BA503" s="201"/>
      <c r="BB503" s="201"/>
      <c r="BC503" s="201"/>
      <c r="BD503" s="201"/>
      <c r="BE503" s="201"/>
      <c r="BF503" s="201"/>
      <c r="BG503" s="201"/>
      <c r="BH503" s="201"/>
      <c r="BI503" s="201"/>
      <c r="BJ503" s="201"/>
      <c r="BK503" s="201"/>
      <c r="BL503" s="201"/>
      <c r="BM503" s="201"/>
      <c r="BN503" s="201"/>
      <c r="BO503" s="201"/>
      <c r="BP503" s="201"/>
      <c r="BQ503" s="201"/>
      <c r="BR503" s="201"/>
      <c r="BS503" s="201"/>
      <c r="BT503" s="201"/>
      <c r="BU503" s="201"/>
      <c r="BV503" s="201"/>
      <c r="BW503" s="201"/>
      <c r="BX503" s="201"/>
      <c r="BY503" s="201"/>
      <c r="BZ503" s="201"/>
      <c r="CA503" s="201"/>
      <c r="CB503" s="201"/>
      <c r="CC503" s="201"/>
      <c r="CD503" s="201"/>
      <c r="CE503" s="201"/>
      <c r="CF503" s="201"/>
      <c r="CG503" s="201"/>
      <c r="CH503" s="201"/>
      <c r="CI503" s="201"/>
      <c r="CJ503" s="201"/>
      <c r="CK503" s="201"/>
      <c r="CL503" s="201"/>
      <c r="CM503" s="201"/>
    </row>
    <row r="504" spans="1:91" s="108" customFormat="1" ht="25.95" hidden="1" customHeight="1">
      <c r="A504" s="427"/>
      <c r="C504" s="177" t="s">
        <v>686</v>
      </c>
      <c r="D504" s="182">
        <v>242114602.62</v>
      </c>
      <c r="E504" s="182">
        <v>38211060.789999992</v>
      </c>
      <c r="F504" s="182">
        <v>39608803.649999999</v>
      </c>
      <c r="G504" s="182">
        <v>32229226.719999988</v>
      </c>
      <c r="H504" s="182">
        <v>24175820.940000001</v>
      </c>
      <c r="I504" s="182">
        <v>27911174.95999999</v>
      </c>
      <c r="J504" s="182">
        <v>50375501.250000007</v>
      </c>
      <c r="K504" s="182">
        <v>59933157.219999999</v>
      </c>
      <c r="L504" s="182">
        <v>45482766.100000009</v>
      </c>
      <c r="M504" s="182">
        <v>55603513.36999999</v>
      </c>
      <c r="N504" s="182">
        <v>101580363.09999999</v>
      </c>
      <c r="O504" s="182">
        <v>16692695.26</v>
      </c>
      <c r="P504" s="182">
        <v>157780046.13999999</v>
      </c>
      <c r="Q504" s="182">
        <v>48104738.899999991</v>
      </c>
      <c r="R504" s="182">
        <v>83931915.230000004</v>
      </c>
      <c r="S504" s="182">
        <v>78601636.000000045</v>
      </c>
      <c r="T504" s="182">
        <v>42619292.090000011</v>
      </c>
      <c r="U504" s="182">
        <v>43151406.180000007</v>
      </c>
      <c r="V504" s="182">
        <v>36413782.289999999</v>
      </c>
      <c r="W504" s="182">
        <v>13266917.500000002</v>
      </c>
      <c r="X504" s="182">
        <v>160300999.20999995</v>
      </c>
      <c r="Y504" s="182">
        <v>40735668.590000004</v>
      </c>
      <c r="Z504" s="182">
        <v>67132837.530000016</v>
      </c>
      <c r="AA504" s="182">
        <v>50199246.129999995</v>
      </c>
      <c r="AB504" s="182">
        <v>10242755.9</v>
      </c>
      <c r="AC504" s="182">
        <v>22029579.57</v>
      </c>
      <c r="AD504" s="182">
        <v>19601261.230000004</v>
      </c>
      <c r="AE504" s="182">
        <v>112489688.73</v>
      </c>
      <c r="AF504" s="182">
        <v>39779476.850000001</v>
      </c>
      <c r="AG504" s="182">
        <v>40793357.910000004</v>
      </c>
      <c r="AH504" s="182">
        <v>59976696.950000003</v>
      </c>
      <c r="AI504" s="182">
        <v>47482065.680000022</v>
      </c>
      <c r="AJ504" s="182">
        <v>41364529.489999995</v>
      </c>
      <c r="AK504" s="182">
        <v>39461070.760000005</v>
      </c>
      <c r="AL504" s="182">
        <v>654057376.33999991</v>
      </c>
      <c r="AM504" s="182">
        <v>46497838.380000018</v>
      </c>
      <c r="AN504" s="182">
        <v>24505491.07</v>
      </c>
      <c r="AO504" s="182">
        <v>44872336.089999996</v>
      </c>
      <c r="AP504" s="182">
        <v>70815260.719999999</v>
      </c>
      <c r="AQ504" s="182">
        <v>39424605.390000001</v>
      </c>
      <c r="AR504" s="182">
        <v>10910775.689999998</v>
      </c>
      <c r="AS504" s="182">
        <v>199264080.77000004</v>
      </c>
      <c r="AT504" s="182">
        <v>49063752.899999969</v>
      </c>
      <c r="AU504" s="182">
        <v>81239450.769999981</v>
      </c>
      <c r="AV504" s="182">
        <v>63355340.13000001</v>
      </c>
      <c r="AW504" s="182">
        <v>36067727.309999995</v>
      </c>
      <c r="AX504" s="182">
        <v>20230167.730000012</v>
      </c>
      <c r="AY504" s="182">
        <v>30077654.829999998</v>
      </c>
      <c r="AZ504" s="182">
        <v>42666873.339999996</v>
      </c>
      <c r="BA504" s="182">
        <v>34821997.75</v>
      </c>
      <c r="BB504" s="182">
        <v>156613011.70999998</v>
      </c>
      <c r="BC504" s="182">
        <v>34493650.550000004</v>
      </c>
      <c r="BD504" s="182">
        <v>264929516.34000003</v>
      </c>
      <c r="BE504" s="182">
        <v>89201314.780000001</v>
      </c>
      <c r="BF504" s="182">
        <v>29732382.280000001</v>
      </c>
      <c r="BG504" s="182">
        <v>33863679.439999998</v>
      </c>
      <c r="BH504" s="182">
        <v>137388051.98999995</v>
      </c>
      <c r="BI504" s="182">
        <v>31129870.25999999</v>
      </c>
      <c r="BJ504" s="182">
        <v>17656641.509999994</v>
      </c>
      <c r="BK504" s="182">
        <v>47402489.589999996</v>
      </c>
      <c r="BL504" s="182">
        <v>43207992.030000001</v>
      </c>
      <c r="BM504" s="182">
        <v>173013720.63999999</v>
      </c>
      <c r="BN504" s="182">
        <v>76382138.960000008</v>
      </c>
      <c r="BO504" s="182">
        <v>53205925.729999989</v>
      </c>
      <c r="BP504" s="182">
        <v>96723787.749999985</v>
      </c>
      <c r="BQ504" s="182">
        <v>63214074.560000032</v>
      </c>
      <c r="BR504" s="182">
        <v>49291333.910000011</v>
      </c>
      <c r="BS504" s="182">
        <v>931179745.99999976</v>
      </c>
      <c r="BT504" s="182">
        <v>58840496.250000007</v>
      </c>
      <c r="BU504" s="182">
        <v>49722536.410000004</v>
      </c>
      <c r="BV504" s="182">
        <v>178398991.15000004</v>
      </c>
      <c r="BW504" s="182">
        <v>8025230.9799999977</v>
      </c>
      <c r="BX504" s="182">
        <v>42899990.57</v>
      </c>
      <c r="BY504" s="182">
        <v>152000016.88</v>
      </c>
      <c r="BZ504" s="182">
        <v>32133248.66</v>
      </c>
      <c r="CA504" s="182">
        <v>45480398.200000003</v>
      </c>
      <c r="CB504" s="182">
        <v>37216625.599999994</v>
      </c>
      <c r="CC504" s="182">
        <v>66252585.660000004</v>
      </c>
      <c r="CD504" s="182">
        <v>113610900.71000001</v>
      </c>
      <c r="CE504" s="182">
        <v>58184075.789999992</v>
      </c>
      <c r="CF504" s="182">
        <v>109011371.33</v>
      </c>
      <c r="CG504" s="182">
        <v>34764048.339999996</v>
      </c>
      <c r="CH504" s="182">
        <v>28772805.469999991</v>
      </c>
      <c r="CI504" s="182">
        <v>32704822.160000011</v>
      </c>
      <c r="CJ504" s="182">
        <v>27623822.659999993</v>
      </c>
      <c r="CK504" s="182">
        <v>147295462.04000005</v>
      </c>
      <c r="CL504" s="182">
        <v>29168286.680000007</v>
      </c>
      <c r="CM504" s="182">
        <v>27094314.480000004</v>
      </c>
    </row>
    <row r="505" spans="1:91" s="108" customFormat="1" ht="25.95" hidden="1" customHeight="1">
      <c r="A505" s="427"/>
      <c r="C505" s="177" t="s">
        <v>687</v>
      </c>
      <c r="D505" s="181">
        <v>61898354.989999995</v>
      </c>
      <c r="E505" s="181">
        <v>8882952.7799999993</v>
      </c>
      <c r="F505" s="181">
        <v>1677629.4400000002</v>
      </c>
      <c r="G505" s="181">
        <v>1887665.19</v>
      </c>
      <c r="H505" s="181">
        <v>2235704.08</v>
      </c>
      <c r="I505" s="181">
        <v>11385300.729999999</v>
      </c>
      <c r="J505" s="181">
        <v>1811843.4500000007</v>
      </c>
      <c r="K505" s="181">
        <v>44099116.979999997</v>
      </c>
      <c r="L505" s="181">
        <v>2425585.16</v>
      </c>
      <c r="M505" s="181">
        <v>1062675.3399999999</v>
      </c>
      <c r="N505" s="181">
        <v>19367844.579999998</v>
      </c>
      <c r="O505" s="181">
        <v>766016.41999999993</v>
      </c>
      <c r="P505" s="181">
        <v>104449877.71000001</v>
      </c>
      <c r="Q505" s="181">
        <v>2716186.99</v>
      </c>
      <c r="R505" s="181">
        <v>15675949.109999999</v>
      </c>
      <c r="S505" s="181">
        <v>8279500.8200000012</v>
      </c>
      <c r="T505" s="181">
        <v>8295300.129999999</v>
      </c>
      <c r="U505" s="181">
        <v>1160051.5900000001</v>
      </c>
      <c r="V505" s="181">
        <v>4230114.0299999993</v>
      </c>
      <c r="W505" s="181">
        <v>1602154.95</v>
      </c>
      <c r="X505" s="181">
        <v>162163423.58000001</v>
      </c>
      <c r="Y505" s="181">
        <v>785324.52000000025</v>
      </c>
      <c r="Z505" s="181">
        <v>3455051.3899999997</v>
      </c>
      <c r="AA505" s="181">
        <v>2572313.2599999998</v>
      </c>
      <c r="AB505" s="181">
        <v>342385.75</v>
      </c>
      <c r="AC505" s="181">
        <v>2307813.5</v>
      </c>
      <c r="AD505" s="181">
        <v>865848.97</v>
      </c>
      <c r="AE505" s="181">
        <v>8404664.6699999999</v>
      </c>
      <c r="AF505" s="181">
        <v>1681053.23</v>
      </c>
      <c r="AG505" s="181">
        <v>985598.3899999999</v>
      </c>
      <c r="AH505" s="181">
        <v>2522120.0499999998</v>
      </c>
      <c r="AI505" s="181">
        <v>10315452.600000001</v>
      </c>
      <c r="AJ505" s="181">
        <v>2617891.38</v>
      </c>
      <c r="AK505" s="181">
        <v>5100159.95</v>
      </c>
      <c r="AL505" s="181">
        <v>295603360.26999998</v>
      </c>
      <c r="AM505" s="181">
        <v>2426661.56</v>
      </c>
      <c r="AN505" s="181">
        <v>5084026.8499999996</v>
      </c>
      <c r="AO505" s="181">
        <v>45370538.960000008</v>
      </c>
      <c r="AP505" s="181">
        <v>6734855.25</v>
      </c>
      <c r="AQ505" s="181">
        <v>3021860.22</v>
      </c>
      <c r="AR505" s="181">
        <v>800898.14999999991</v>
      </c>
      <c r="AS505" s="181">
        <v>79330534.290000007</v>
      </c>
      <c r="AT505" s="181">
        <v>3911956.7499999995</v>
      </c>
      <c r="AU505" s="181">
        <v>15268250.989999996</v>
      </c>
      <c r="AV505" s="181">
        <v>11579267.610000001</v>
      </c>
      <c r="AW505" s="181">
        <v>2468930.21</v>
      </c>
      <c r="AX505" s="181">
        <v>3652904.0500000003</v>
      </c>
      <c r="AY505" s="181">
        <v>16496436.379999999</v>
      </c>
      <c r="AZ505" s="181">
        <v>2186648.46</v>
      </c>
      <c r="BA505" s="181">
        <v>3897130.3500000006</v>
      </c>
      <c r="BB505" s="181">
        <v>62102004.559999995</v>
      </c>
      <c r="BC505" s="181">
        <v>4439234.6400000006</v>
      </c>
      <c r="BD505" s="181">
        <v>145095626.73999998</v>
      </c>
      <c r="BE505" s="181">
        <v>18659400.130000003</v>
      </c>
      <c r="BF505" s="181">
        <v>-2491262.64</v>
      </c>
      <c r="BG505" s="181">
        <v>13765730.07</v>
      </c>
      <c r="BH505" s="181">
        <v>82237714.359999999</v>
      </c>
      <c r="BI505" s="181">
        <v>871742.05</v>
      </c>
      <c r="BJ505" s="181">
        <v>2121971.5</v>
      </c>
      <c r="BK505" s="181">
        <v>2016446.3600000006</v>
      </c>
      <c r="BL505" s="181">
        <v>-3728606.76</v>
      </c>
      <c r="BM505" s="181">
        <v>105521866.39000002</v>
      </c>
      <c r="BN505" s="181">
        <v>2267230.2100000004</v>
      </c>
      <c r="BO505" s="181">
        <v>12039285.630000001</v>
      </c>
      <c r="BP505" s="181">
        <v>3376193.72</v>
      </c>
      <c r="BQ505" s="181">
        <v>1205695.5900000003</v>
      </c>
      <c r="BR505" s="181">
        <v>4817315.97</v>
      </c>
      <c r="BS505" s="181">
        <v>508497172.14999986</v>
      </c>
      <c r="BT505" s="181">
        <v>15077286.079999998</v>
      </c>
      <c r="BU505" s="181">
        <v>2689227.9099999997</v>
      </c>
      <c r="BV505" s="181">
        <v>80147642.899999991</v>
      </c>
      <c r="BW505" s="181">
        <v>1653712.8499999996</v>
      </c>
      <c r="BX505" s="181">
        <v>3414663.9</v>
      </c>
      <c r="BY505" s="181">
        <v>34170255.769999996</v>
      </c>
      <c r="BZ505" s="181">
        <v>1018699.6199999999</v>
      </c>
      <c r="CA505" s="181">
        <v>1119007.93</v>
      </c>
      <c r="CB505" s="181">
        <v>7782757.6299999999</v>
      </c>
      <c r="CC505" s="181">
        <v>20791979.68</v>
      </c>
      <c r="CD505" s="181">
        <v>14433619.74</v>
      </c>
      <c r="CE505" s="181">
        <v>1369812.5100000002</v>
      </c>
      <c r="CF505" s="181">
        <v>10290175.43</v>
      </c>
      <c r="CG505" s="181">
        <v>3227606.8200000008</v>
      </c>
      <c r="CH505" s="181">
        <v>1850950.51</v>
      </c>
      <c r="CI505" s="181">
        <v>604641.17000000004</v>
      </c>
      <c r="CJ505" s="181">
        <v>6170678.8799999999</v>
      </c>
      <c r="CK505" s="181">
        <v>34833338.420000002</v>
      </c>
      <c r="CL505" s="181">
        <v>1713015.53</v>
      </c>
      <c r="CM505" s="181">
        <v>3656198.11</v>
      </c>
    </row>
    <row r="506" spans="1:91" s="108" customFormat="1" ht="25.95" hidden="1" customHeight="1">
      <c r="A506" s="427"/>
      <c r="C506" s="177" t="s">
        <v>688</v>
      </c>
      <c r="D506" s="182">
        <v>65657104.790000007</v>
      </c>
      <c r="E506" s="182">
        <v>5525668.1799999997</v>
      </c>
      <c r="F506" s="182">
        <v>6873207.9000000004</v>
      </c>
      <c r="G506" s="182">
        <v>7478281.2600000007</v>
      </c>
      <c r="H506" s="182">
        <v>7176837.4100000001</v>
      </c>
      <c r="I506" s="182">
        <v>5386016.3900000006</v>
      </c>
      <c r="J506" s="182">
        <v>9875982.0700000003</v>
      </c>
      <c r="K506" s="182">
        <v>12232462.08</v>
      </c>
      <c r="L506" s="182">
        <v>5566447.8700000001</v>
      </c>
      <c r="M506" s="182">
        <v>7996675.6099999994</v>
      </c>
      <c r="N506" s="182">
        <v>7967934.2699999996</v>
      </c>
      <c r="O506" s="182">
        <v>1774148.03</v>
      </c>
      <c r="P506" s="182">
        <v>38650480.640000001</v>
      </c>
      <c r="Q506" s="182">
        <v>7902774.7600000007</v>
      </c>
      <c r="R506" s="182">
        <v>7815231.8500000006</v>
      </c>
      <c r="S506" s="182">
        <v>14198206.289999999</v>
      </c>
      <c r="T506" s="182">
        <v>6320731.4400000004</v>
      </c>
      <c r="U506" s="182">
        <v>8822511.5599999987</v>
      </c>
      <c r="V506" s="182">
        <v>3785947.57</v>
      </c>
      <c r="W506" s="182">
        <v>6059902.5700000003</v>
      </c>
      <c r="X506" s="182">
        <v>47224618.740000002</v>
      </c>
      <c r="Y506" s="182">
        <v>4096767.8099999996</v>
      </c>
      <c r="Z506" s="182">
        <v>5839941.5500000007</v>
      </c>
      <c r="AA506" s="182">
        <v>8974202.8100000005</v>
      </c>
      <c r="AB506" s="182">
        <v>7105602.9800000004</v>
      </c>
      <c r="AC506" s="182">
        <v>4408086.92</v>
      </c>
      <c r="AD506" s="182">
        <v>5194976.5299999993</v>
      </c>
      <c r="AE506" s="182">
        <v>16356518.85</v>
      </c>
      <c r="AF506" s="182">
        <v>3293063.34</v>
      </c>
      <c r="AG506" s="182">
        <v>6641549.5</v>
      </c>
      <c r="AH506" s="182">
        <v>8777474.0399999991</v>
      </c>
      <c r="AI506" s="182">
        <v>13986758.549999999</v>
      </c>
      <c r="AJ506" s="182">
        <v>2107098.3600000003</v>
      </c>
      <c r="AK506" s="182">
        <v>2823654.17</v>
      </c>
      <c r="AL506" s="182">
        <v>150379865.08000001</v>
      </c>
      <c r="AM506" s="182">
        <v>4190878.0100000002</v>
      </c>
      <c r="AN506" s="182">
        <v>2455428.0699999998</v>
      </c>
      <c r="AO506" s="182">
        <v>12935437.870000001</v>
      </c>
      <c r="AP506" s="182">
        <v>10885260.940000001</v>
      </c>
      <c r="AQ506" s="182">
        <v>8549966.4600000009</v>
      </c>
      <c r="AR506" s="182">
        <v>4772825.5199999996</v>
      </c>
      <c r="AS506" s="182">
        <v>21251365.530000001</v>
      </c>
      <c r="AT506" s="182">
        <v>3466644.6100000003</v>
      </c>
      <c r="AU506" s="182">
        <v>14399795.59</v>
      </c>
      <c r="AV506" s="182">
        <v>11024589.140000001</v>
      </c>
      <c r="AW506" s="182">
        <v>5925628.8100000005</v>
      </c>
      <c r="AX506" s="182">
        <v>3370090.36</v>
      </c>
      <c r="AY506" s="182">
        <v>2112428.23</v>
      </c>
      <c r="AZ506" s="182">
        <v>5581562.8200000003</v>
      </c>
      <c r="BA506" s="182">
        <v>3524770.29</v>
      </c>
      <c r="BB506" s="182">
        <v>22993662.620000001</v>
      </c>
      <c r="BC506" s="182">
        <v>4249002.1100000003</v>
      </c>
      <c r="BD506" s="182">
        <v>41655378.170000002</v>
      </c>
      <c r="BE506" s="182">
        <v>19217804.859999999</v>
      </c>
      <c r="BF506" s="182">
        <v>3377962.0200000005</v>
      </c>
      <c r="BG506" s="182">
        <v>7722708.4500000002</v>
      </c>
      <c r="BH506" s="182">
        <v>16605755.590000002</v>
      </c>
      <c r="BI506" s="182">
        <v>5225211.5600000005</v>
      </c>
      <c r="BJ506" s="182">
        <v>1332232.6600000001</v>
      </c>
      <c r="BK506" s="182">
        <v>6093084.75</v>
      </c>
      <c r="BL506" s="182">
        <v>3524822.58</v>
      </c>
      <c r="BM506" s="182">
        <v>17192465.010000002</v>
      </c>
      <c r="BN506" s="182">
        <v>13099352.09</v>
      </c>
      <c r="BO506" s="182">
        <v>3931311.9</v>
      </c>
      <c r="BP506" s="182">
        <v>9648419.379999999</v>
      </c>
      <c r="BQ506" s="182">
        <v>14217150.950000001</v>
      </c>
      <c r="BR506" s="182">
        <v>4428372.0200000005</v>
      </c>
      <c r="BS506" s="182">
        <v>98188069.950000003</v>
      </c>
      <c r="BT506" s="182">
        <v>7002544.2300000004</v>
      </c>
      <c r="BU506" s="182">
        <v>13642275.48</v>
      </c>
      <c r="BV506" s="182">
        <v>24500274.579999998</v>
      </c>
      <c r="BW506" s="182">
        <v>496678.85</v>
      </c>
      <c r="BX506" s="182">
        <v>6662770.8600000003</v>
      </c>
      <c r="BY506" s="182">
        <v>17841654.98</v>
      </c>
      <c r="BZ506" s="182">
        <v>4704211.12</v>
      </c>
      <c r="CA506" s="182">
        <v>4983439.83</v>
      </c>
      <c r="CB506" s="182">
        <v>6683735.3799999999</v>
      </c>
      <c r="CC506" s="182">
        <v>16442848.92</v>
      </c>
      <c r="CD506" s="182">
        <v>21867224.469999999</v>
      </c>
      <c r="CE506" s="182">
        <v>15406709.449999999</v>
      </c>
      <c r="CF506" s="182">
        <v>13473214.970000001</v>
      </c>
      <c r="CG506" s="182">
        <v>3930023.98</v>
      </c>
      <c r="CH506" s="182">
        <v>5116223.49</v>
      </c>
      <c r="CI506" s="182">
        <v>10436455.02</v>
      </c>
      <c r="CJ506" s="182">
        <v>3710995.09</v>
      </c>
      <c r="CK506" s="182">
        <v>24428355.68</v>
      </c>
      <c r="CL506" s="182">
        <v>7228398.29</v>
      </c>
      <c r="CM506" s="182">
        <v>3505809.13</v>
      </c>
    </row>
    <row r="507" spans="1:91" s="108" customFormat="1" ht="25.95" hidden="1" customHeight="1">
      <c r="A507" s="427"/>
      <c r="C507" s="177" t="s">
        <v>689</v>
      </c>
      <c r="D507" s="181">
        <v>1220450</v>
      </c>
      <c r="E507" s="181">
        <v>157300</v>
      </c>
      <c r="F507" s="181">
        <v>226050</v>
      </c>
      <c r="G507" s="181">
        <v>72200</v>
      </c>
      <c r="H507" s="181">
        <v>110700</v>
      </c>
      <c r="I507" s="181">
        <v>142450</v>
      </c>
      <c r="J507" s="181">
        <v>237450</v>
      </c>
      <c r="K507" s="181">
        <v>381200</v>
      </c>
      <c r="L507" s="181">
        <v>188150</v>
      </c>
      <c r="M507" s="181">
        <v>236950</v>
      </c>
      <c r="N507" s="181">
        <v>462100</v>
      </c>
      <c r="O507" s="181">
        <v>40500</v>
      </c>
      <c r="P507" s="181">
        <v>783550</v>
      </c>
      <c r="Q507" s="181">
        <v>283450</v>
      </c>
      <c r="R507" s="181">
        <v>213300</v>
      </c>
      <c r="S507" s="181">
        <v>181250</v>
      </c>
      <c r="T507" s="181">
        <v>110700</v>
      </c>
      <c r="U507" s="181">
        <v>126650</v>
      </c>
      <c r="V507" s="181">
        <v>251900</v>
      </c>
      <c r="W507" s="181">
        <v>109200</v>
      </c>
      <c r="X507" s="181">
        <v>1707050</v>
      </c>
      <c r="Y507" s="181">
        <v>329000</v>
      </c>
      <c r="Z507" s="181">
        <v>944520</v>
      </c>
      <c r="AA507" s="181">
        <v>558650</v>
      </c>
      <c r="AB507" s="181">
        <v>220200</v>
      </c>
      <c r="AC507" s="181">
        <v>159550</v>
      </c>
      <c r="AD507" s="181">
        <v>797350</v>
      </c>
      <c r="AE507" s="181">
        <v>875300</v>
      </c>
      <c r="AF507" s="181">
        <v>381450</v>
      </c>
      <c r="AG507" s="181">
        <v>135200</v>
      </c>
      <c r="AH507" s="181">
        <v>460100</v>
      </c>
      <c r="AI507" s="181">
        <v>372300</v>
      </c>
      <c r="AJ507" s="181">
        <v>205800</v>
      </c>
      <c r="AK507" s="181">
        <v>726350</v>
      </c>
      <c r="AL507" s="181">
        <v>1329500</v>
      </c>
      <c r="AM507" s="181">
        <v>127650</v>
      </c>
      <c r="AN507" s="181">
        <v>127900</v>
      </c>
      <c r="AO507" s="181">
        <v>237000</v>
      </c>
      <c r="AP507" s="181">
        <v>530300</v>
      </c>
      <c r="AQ507" s="181">
        <v>530850</v>
      </c>
      <c r="AR507" s="181">
        <v>179200</v>
      </c>
      <c r="AS507" s="181">
        <v>1524350</v>
      </c>
      <c r="AT507" s="181">
        <v>290800</v>
      </c>
      <c r="AU507" s="181">
        <v>347300</v>
      </c>
      <c r="AV507" s="181">
        <v>583650</v>
      </c>
      <c r="AW507" s="181">
        <v>548800</v>
      </c>
      <c r="AX507" s="181">
        <v>75950</v>
      </c>
      <c r="AY507" s="181">
        <v>72650</v>
      </c>
      <c r="AZ507" s="181">
        <v>154750</v>
      </c>
      <c r="BA507" s="181">
        <v>80200</v>
      </c>
      <c r="BB507" s="181">
        <v>978275</v>
      </c>
      <c r="BC507" s="181">
        <v>194000</v>
      </c>
      <c r="BD507" s="181">
        <v>595470</v>
      </c>
      <c r="BE507" s="181">
        <v>206700</v>
      </c>
      <c r="BF507" s="181">
        <v>129600</v>
      </c>
      <c r="BG507" s="181">
        <v>20350</v>
      </c>
      <c r="BH507" s="181">
        <v>235550</v>
      </c>
      <c r="BI507" s="181">
        <v>65650</v>
      </c>
      <c r="BJ507" s="181">
        <v>10250</v>
      </c>
      <c r="BK507" s="181">
        <v>167450</v>
      </c>
      <c r="BL507" s="181">
        <v>107800</v>
      </c>
      <c r="BM507" s="181">
        <v>1196350</v>
      </c>
      <c r="BN507" s="181">
        <v>477450</v>
      </c>
      <c r="BO507" s="181">
        <v>299850</v>
      </c>
      <c r="BP507" s="181">
        <v>369300</v>
      </c>
      <c r="BQ507" s="181">
        <v>199800</v>
      </c>
      <c r="BR507" s="181">
        <v>108950</v>
      </c>
      <c r="BS507" s="181">
        <v>2754550</v>
      </c>
      <c r="BT507" s="181">
        <v>201300</v>
      </c>
      <c r="BU507" s="181">
        <v>187000</v>
      </c>
      <c r="BV507" s="181">
        <v>1034550</v>
      </c>
      <c r="BW507" s="181">
        <v>0</v>
      </c>
      <c r="BX507" s="181">
        <v>145600</v>
      </c>
      <c r="BY507" s="181">
        <v>706330</v>
      </c>
      <c r="BZ507" s="181">
        <v>218350</v>
      </c>
      <c r="CA507" s="181">
        <v>177850</v>
      </c>
      <c r="CB507" s="181">
        <v>67300</v>
      </c>
      <c r="CC507" s="181">
        <v>110800</v>
      </c>
      <c r="CD507" s="181">
        <v>518250</v>
      </c>
      <c r="CE507" s="181">
        <v>88800</v>
      </c>
      <c r="CF507" s="181">
        <v>328100</v>
      </c>
      <c r="CG507" s="181">
        <v>261450</v>
      </c>
      <c r="CH507" s="181">
        <v>44800</v>
      </c>
      <c r="CI507" s="181">
        <v>164800</v>
      </c>
      <c r="CJ507" s="181">
        <v>59700</v>
      </c>
      <c r="CK507" s="181">
        <v>220650</v>
      </c>
      <c r="CL507" s="181">
        <v>56700</v>
      </c>
      <c r="CM507" s="181">
        <v>68050</v>
      </c>
    </row>
    <row r="508" spans="1:91" s="108" customFormat="1" ht="25.95" hidden="1" customHeight="1">
      <c r="A508" s="427"/>
      <c r="C508" s="178">
        <v>5</v>
      </c>
      <c r="D508" s="181">
        <v>63335264</v>
      </c>
      <c r="E508" s="181">
        <v>1388364.4799999997</v>
      </c>
      <c r="F508" s="181">
        <v>1021841.0499999998</v>
      </c>
      <c r="G508" s="181">
        <v>806653.7000000003</v>
      </c>
      <c r="H508" s="181">
        <v>438008.03999999992</v>
      </c>
      <c r="I508" s="181">
        <v>2374462.0600000005</v>
      </c>
      <c r="J508" s="181">
        <v>997552.76</v>
      </c>
      <c r="K508" s="181">
        <v>5164769.9799999995</v>
      </c>
      <c r="L508" s="181">
        <v>614061.64000000013</v>
      </c>
      <c r="M508" s="181">
        <v>1054976.06</v>
      </c>
      <c r="N508" s="181">
        <v>4617226.26</v>
      </c>
      <c r="O508" s="181">
        <v>297148.09000000014</v>
      </c>
      <c r="P508" s="181">
        <v>18351339.769999992</v>
      </c>
      <c r="Q508" s="181">
        <v>1587875.0100000002</v>
      </c>
      <c r="R508" s="181">
        <v>3819528.3</v>
      </c>
      <c r="S508" s="181">
        <v>3920826.08</v>
      </c>
      <c r="T508" s="181">
        <v>1622625.2300000002</v>
      </c>
      <c r="U508" s="181">
        <v>1635708.8099999998</v>
      </c>
      <c r="V508" s="181">
        <v>1921138.36</v>
      </c>
      <c r="W508" s="181">
        <v>605722.65999999992</v>
      </c>
      <c r="X508" s="181">
        <v>88748376.289999977</v>
      </c>
      <c r="Y508" s="181">
        <v>1554511.79</v>
      </c>
      <c r="Z508" s="181">
        <v>2440506.04</v>
      </c>
      <c r="AA508" s="181">
        <v>1326039.3900000001</v>
      </c>
      <c r="AB508" s="181">
        <v>667593.6</v>
      </c>
      <c r="AC508" s="181">
        <v>1604649.3499999999</v>
      </c>
      <c r="AD508" s="181">
        <v>897168.8</v>
      </c>
      <c r="AE508" s="181">
        <v>5223117.8</v>
      </c>
      <c r="AF508" s="181">
        <v>1228088.2200000002</v>
      </c>
      <c r="AG508" s="181">
        <v>1721414.0899999996</v>
      </c>
      <c r="AH508" s="181">
        <v>1544877.34</v>
      </c>
      <c r="AI508" s="181">
        <v>3958621.0799999991</v>
      </c>
      <c r="AJ508" s="181">
        <v>1314581.51</v>
      </c>
      <c r="AK508" s="181">
        <v>1116442</v>
      </c>
      <c r="AL508" s="181">
        <v>192416372.94999999</v>
      </c>
      <c r="AM508" s="181">
        <v>1301595.9500000002</v>
      </c>
      <c r="AN508" s="181">
        <v>792106.63</v>
      </c>
      <c r="AO508" s="181">
        <v>2269886.7699999996</v>
      </c>
      <c r="AP508" s="181">
        <v>7178641.7400000002</v>
      </c>
      <c r="AQ508" s="181">
        <v>965293.59000000008</v>
      </c>
      <c r="AR508" s="181">
        <v>730797.05999999994</v>
      </c>
      <c r="AS508" s="181">
        <v>24466604.159999996</v>
      </c>
      <c r="AT508" s="181">
        <v>1805990.8100000003</v>
      </c>
      <c r="AU508" s="181">
        <v>4058601.51</v>
      </c>
      <c r="AV508" s="181">
        <v>3092444.35</v>
      </c>
      <c r="AW508" s="181">
        <v>799698.57</v>
      </c>
      <c r="AX508" s="181">
        <v>1373615.11</v>
      </c>
      <c r="AY508" s="181">
        <v>1911546.6500000004</v>
      </c>
      <c r="AZ508" s="181">
        <v>535061.65000000026</v>
      </c>
      <c r="BA508" s="181">
        <v>1373942.0499999998</v>
      </c>
      <c r="BB508" s="181">
        <v>23984629.790000007</v>
      </c>
      <c r="BC508" s="181">
        <v>1116710.7499999998</v>
      </c>
      <c r="BD508" s="181">
        <v>64115823.409999989</v>
      </c>
      <c r="BE508" s="181">
        <v>2343986.4099999997</v>
      </c>
      <c r="BF508" s="181">
        <v>1058856.4600000002</v>
      </c>
      <c r="BG508" s="181">
        <v>1673756.4800000002</v>
      </c>
      <c r="BH508" s="181">
        <v>17064785.629999999</v>
      </c>
      <c r="BI508" s="181">
        <v>943119.68000000017</v>
      </c>
      <c r="BJ508" s="181">
        <v>337790.82000000007</v>
      </c>
      <c r="BK508" s="181">
        <v>493033.16999999993</v>
      </c>
      <c r="BL508" s="181">
        <v>786202.19</v>
      </c>
      <c r="BM508" s="181">
        <v>52373816.359999992</v>
      </c>
      <c r="BN508" s="181">
        <v>2642945.5000000005</v>
      </c>
      <c r="BO508" s="181">
        <v>2392359.0500000003</v>
      </c>
      <c r="BP508" s="181">
        <v>2902367.3200000003</v>
      </c>
      <c r="BQ508" s="181">
        <v>1125196.69</v>
      </c>
      <c r="BR508" s="181">
        <v>927232.80000000016</v>
      </c>
      <c r="BS508" s="181">
        <v>244655632.19999996</v>
      </c>
      <c r="BT508" s="181">
        <v>3689379.6500000004</v>
      </c>
      <c r="BU508" s="181">
        <v>3031553.870000001</v>
      </c>
      <c r="BV508" s="181">
        <v>36553643.359999999</v>
      </c>
      <c r="BW508" s="181">
        <v>460257.56000000006</v>
      </c>
      <c r="BX508" s="181">
        <v>1501551.6</v>
      </c>
      <c r="BY508" s="181">
        <v>7228777.6699999981</v>
      </c>
      <c r="BZ508" s="181">
        <v>1045668.3999999999</v>
      </c>
      <c r="CA508" s="181">
        <v>1038828</v>
      </c>
      <c r="CB508" s="181">
        <v>1254304.1000000003</v>
      </c>
      <c r="CC508" s="181">
        <v>1668371.69</v>
      </c>
      <c r="CD508" s="181">
        <v>12193140.080000002</v>
      </c>
      <c r="CE508" s="181">
        <v>2822727.9199999995</v>
      </c>
      <c r="CF508" s="181">
        <v>8087578.0600000005</v>
      </c>
      <c r="CG508" s="181">
        <v>938103.32000000007</v>
      </c>
      <c r="CH508" s="181">
        <v>902901.00000000012</v>
      </c>
      <c r="CI508" s="181">
        <v>929095.75</v>
      </c>
      <c r="CJ508" s="181">
        <v>1540715.8</v>
      </c>
      <c r="CK508" s="181">
        <v>9922126.9899999984</v>
      </c>
      <c r="CL508" s="181">
        <v>1063948.3700000001</v>
      </c>
      <c r="CM508" s="181">
        <v>1050356.1600000001</v>
      </c>
    </row>
    <row r="509" spans="1:91" s="108" customFormat="1" ht="25.95" hidden="1" customHeight="1">
      <c r="A509" s="427"/>
      <c r="C509" s="178">
        <v>6</v>
      </c>
      <c r="D509" s="182">
        <v>184181514.52999997</v>
      </c>
      <c r="E509" s="182">
        <v>9305667.7800000012</v>
      </c>
      <c r="F509" s="182">
        <v>7732398.3499999996</v>
      </c>
      <c r="G509" s="182">
        <v>7613716.7300000014</v>
      </c>
      <c r="H509" s="182">
        <v>3734272.3699999996</v>
      </c>
      <c r="I509" s="182">
        <v>20400965.66</v>
      </c>
      <c r="J509" s="182">
        <v>8520342.0600000005</v>
      </c>
      <c r="K509" s="182">
        <v>23716009.620000001</v>
      </c>
      <c r="L509" s="182">
        <v>6489047.0899999999</v>
      </c>
      <c r="M509" s="182">
        <v>6983346.0700000003</v>
      </c>
      <c r="N509" s="182">
        <v>54874596.530000001</v>
      </c>
      <c r="O509" s="182">
        <v>2836499.0100000002</v>
      </c>
      <c r="P509" s="182">
        <v>86807540.170000002</v>
      </c>
      <c r="Q509" s="182">
        <v>9907997.8100000005</v>
      </c>
      <c r="R509" s="182">
        <v>22156975.689999998</v>
      </c>
      <c r="S509" s="182">
        <v>31843997.579999998</v>
      </c>
      <c r="T509" s="182">
        <v>9052185.6699999999</v>
      </c>
      <c r="U509" s="182">
        <v>9918539.5200000014</v>
      </c>
      <c r="V509" s="182">
        <v>9008644.5700000003</v>
      </c>
      <c r="W509" s="182">
        <v>4623240.01</v>
      </c>
      <c r="X509" s="182">
        <v>192652742.47000003</v>
      </c>
      <c r="Y509" s="182">
        <v>5228386.7700000005</v>
      </c>
      <c r="Z509" s="182">
        <v>11174312.970000003</v>
      </c>
      <c r="AA509" s="182">
        <v>8902947.3000000026</v>
      </c>
      <c r="AB509" s="182">
        <v>3701390.71</v>
      </c>
      <c r="AC509" s="182">
        <v>5367414.0000000009</v>
      </c>
      <c r="AD509" s="182">
        <v>7034242.1199999992</v>
      </c>
      <c r="AE509" s="182">
        <v>30403806.239999998</v>
      </c>
      <c r="AF509" s="182">
        <v>4772066.4799999995</v>
      </c>
      <c r="AG509" s="182">
        <v>5784532.3399999999</v>
      </c>
      <c r="AH509" s="182">
        <v>5738836.6500000004</v>
      </c>
      <c r="AI509" s="182">
        <v>19222540.75</v>
      </c>
      <c r="AJ509" s="182">
        <v>5541523.8600000003</v>
      </c>
      <c r="AK509" s="182">
        <v>7208939.2499999991</v>
      </c>
      <c r="AL509" s="182">
        <v>603498878.19000006</v>
      </c>
      <c r="AM509" s="182">
        <v>5148167.13</v>
      </c>
      <c r="AN509" s="182">
        <v>9219383.9600000009</v>
      </c>
      <c r="AO509" s="182">
        <v>34973580.319999993</v>
      </c>
      <c r="AP509" s="182">
        <v>24698085.080000002</v>
      </c>
      <c r="AQ509" s="182">
        <v>13636487.279999999</v>
      </c>
      <c r="AR509" s="182">
        <v>4750204.6100000003</v>
      </c>
      <c r="AS509" s="182">
        <v>91556547.659999996</v>
      </c>
      <c r="AT509" s="182">
        <v>9340057.3900000006</v>
      </c>
      <c r="AU509" s="182">
        <v>22715948.780000005</v>
      </c>
      <c r="AV509" s="182">
        <v>25833542.349999994</v>
      </c>
      <c r="AW509" s="182">
        <v>6668491.5699999994</v>
      </c>
      <c r="AX509" s="182">
        <v>4251131.13</v>
      </c>
      <c r="AY509" s="182">
        <v>12777817.189999999</v>
      </c>
      <c r="AZ509" s="182">
        <v>13705369.809999999</v>
      </c>
      <c r="BA509" s="182">
        <v>5650399.6899999995</v>
      </c>
      <c r="BB509" s="182">
        <v>90720096.870000005</v>
      </c>
      <c r="BC509" s="182">
        <v>5521302.6300000008</v>
      </c>
      <c r="BD509" s="182">
        <v>276316931.88999999</v>
      </c>
      <c r="BE509" s="182">
        <v>29703188.970000003</v>
      </c>
      <c r="BF509" s="182">
        <v>7272109.8300000001</v>
      </c>
      <c r="BG509" s="182">
        <v>7958167.96</v>
      </c>
      <c r="BH509" s="182">
        <v>107296813.23999999</v>
      </c>
      <c r="BI509" s="182">
        <v>3276902.0800000005</v>
      </c>
      <c r="BJ509" s="182">
        <v>3397118.13</v>
      </c>
      <c r="BK509" s="182">
        <v>3738137.93</v>
      </c>
      <c r="BL509" s="182">
        <v>5649838.6100000003</v>
      </c>
      <c r="BM509" s="182">
        <v>114606213.08</v>
      </c>
      <c r="BN509" s="182">
        <v>11574765.15</v>
      </c>
      <c r="BO509" s="182">
        <v>8740563.3800000008</v>
      </c>
      <c r="BP509" s="182">
        <v>14567233.91</v>
      </c>
      <c r="BQ509" s="182">
        <v>7487748.2700000005</v>
      </c>
      <c r="BR509" s="182">
        <v>6132882.6699999999</v>
      </c>
      <c r="BS509" s="182">
        <v>832145288.75999987</v>
      </c>
      <c r="BT509" s="182">
        <v>10534647.98</v>
      </c>
      <c r="BU509" s="182">
        <v>6311494.8600000003</v>
      </c>
      <c r="BV509" s="182">
        <v>80973237.349999994</v>
      </c>
      <c r="BW509" s="182">
        <v>13063988.690000001</v>
      </c>
      <c r="BX509" s="182">
        <v>7951660.3200000003</v>
      </c>
      <c r="BY509" s="182">
        <v>38447972.129999995</v>
      </c>
      <c r="BZ509" s="182">
        <v>4859364.78</v>
      </c>
      <c r="CA509" s="182">
        <v>3847118.52</v>
      </c>
      <c r="CB509" s="182">
        <v>10582476.709999999</v>
      </c>
      <c r="CC509" s="182">
        <v>17628962.159999996</v>
      </c>
      <c r="CD509" s="182">
        <v>36202334.390000001</v>
      </c>
      <c r="CE509" s="182">
        <v>8093462.3299999991</v>
      </c>
      <c r="CF509" s="182">
        <v>26084815.809999999</v>
      </c>
      <c r="CG509" s="182">
        <v>7995590.6000000006</v>
      </c>
      <c r="CH509" s="182">
        <v>6286665.8200000003</v>
      </c>
      <c r="CI509" s="182">
        <v>3849157.3399999994</v>
      </c>
      <c r="CJ509" s="182">
        <v>6483440.5500000007</v>
      </c>
      <c r="CK509" s="182">
        <v>33226025.420000002</v>
      </c>
      <c r="CL509" s="182">
        <v>3377976.54</v>
      </c>
      <c r="CM509" s="182">
        <v>4155921.93</v>
      </c>
    </row>
    <row r="510" spans="1:91" s="108" customFormat="1" ht="25.95" hidden="1" customHeight="1">
      <c r="A510" s="427"/>
      <c r="C510" s="178">
        <v>7</v>
      </c>
      <c r="D510" s="181">
        <v>12974395</v>
      </c>
      <c r="E510" s="181">
        <v>216543</v>
      </c>
      <c r="F510" s="181">
        <v>111964</v>
      </c>
      <c r="G510" s="181">
        <v>188757</v>
      </c>
      <c r="H510" s="181">
        <v>252735.5</v>
      </c>
      <c r="I510" s="181">
        <v>448390.75</v>
      </c>
      <c r="J510" s="181">
        <v>977815.75</v>
      </c>
      <c r="K510" s="181">
        <v>616115</v>
      </c>
      <c r="L510" s="181">
        <v>347568.82</v>
      </c>
      <c r="M510" s="181">
        <v>838093</v>
      </c>
      <c r="N510" s="181">
        <v>2069099</v>
      </c>
      <c r="O510" s="181">
        <v>194991</v>
      </c>
      <c r="P510" s="181">
        <v>8724213.1999999993</v>
      </c>
      <c r="Q510" s="181">
        <v>1012972.3600000001</v>
      </c>
      <c r="R510" s="181">
        <v>1468923.75</v>
      </c>
      <c r="S510" s="181">
        <v>1573862.25</v>
      </c>
      <c r="T510" s="181">
        <v>702782</v>
      </c>
      <c r="U510" s="181">
        <v>613925.58000000007</v>
      </c>
      <c r="V510" s="181">
        <v>546596</v>
      </c>
      <c r="W510" s="181">
        <v>123900.5</v>
      </c>
      <c r="X510" s="181">
        <v>23526642.199999999</v>
      </c>
      <c r="Y510" s="181">
        <v>399480.5</v>
      </c>
      <c r="Z510" s="181">
        <v>1829288.25</v>
      </c>
      <c r="AA510" s="181">
        <v>381875</v>
      </c>
      <c r="AB510" s="181">
        <v>289443</v>
      </c>
      <c r="AC510" s="181">
        <v>375127</v>
      </c>
      <c r="AD510" s="181">
        <v>285867</v>
      </c>
      <c r="AE510" s="181">
        <v>2122450</v>
      </c>
      <c r="AF510" s="181">
        <v>405977</v>
      </c>
      <c r="AG510" s="181">
        <v>410219</v>
      </c>
      <c r="AH510" s="181">
        <v>541784</v>
      </c>
      <c r="AI510" s="181">
        <v>963252.5</v>
      </c>
      <c r="AJ510" s="181">
        <v>415851</v>
      </c>
      <c r="AK510" s="181">
        <v>556687</v>
      </c>
      <c r="AL510" s="181">
        <v>38212617.609999999</v>
      </c>
      <c r="AM510" s="181">
        <v>432793</v>
      </c>
      <c r="AN510" s="181">
        <v>457762.2</v>
      </c>
      <c r="AO510" s="181">
        <v>1127021.3399999999</v>
      </c>
      <c r="AP510" s="181">
        <v>2297261.5</v>
      </c>
      <c r="AQ510" s="181">
        <v>1328789</v>
      </c>
      <c r="AR510" s="181">
        <v>261173</v>
      </c>
      <c r="AS510" s="181">
        <v>9038379.870000001</v>
      </c>
      <c r="AT510" s="181">
        <v>944660.75</v>
      </c>
      <c r="AU510" s="181">
        <v>1774622</v>
      </c>
      <c r="AV510" s="181">
        <v>974595</v>
      </c>
      <c r="AW510" s="181">
        <v>432752.5</v>
      </c>
      <c r="AX510" s="181">
        <v>400662.5</v>
      </c>
      <c r="AY510" s="181">
        <v>470065.45</v>
      </c>
      <c r="AZ510" s="181">
        <v>672229</v>
      </c>
      <c r="BA510" s="181">
        <v>411498</v>
      </c>
      <c r="BB510" s="181">
        <v>7513564.25</v>
      </c>
      <c r="BC510" s="181">
        <v>275913</v>
      </c>
      <c r="BD510" s="181">
        <v>19871468.57</v>
      </c>
      <c r="BE510" s="181">
        <v>1843640</v>
      </c>
      <c r="BF510" s="181">
        <v>898495</v>
      </c>
      <c r="BG510" s="181">
        <v>599494.5</v>
      </c>
      <c r="BH510" s="181">
        <v>3073536.04</v>
      </c>
      <c r="BI510" s="181">
        <v>473380.5</v>
      </c>
      <c r="BJ510" s="181">
        <v>562320</v>
      </c>
      <c r="BK510" s="181">
        <v>990522</v>
      </c>
      <c r="BL510" s="181">
        <v>845120</v>
      </c>
      <c r="BM510" s="181">
        <v>10176652.41</v>
      </c>
      <c r="BN510" s="181">
        <v>415242.57</v>
      </c>
      <c r="BO510" s="181">
        <v>223213.75</v>
      </c>
      <c r="BP510" s="181">
        <v>1093287</v>
      </c>
      <c r="BQ510" s="181">
        <v>398527</v>
      </c>
      <c r="BR510" s="181">
        <v>263182.5</v>
      </c>
      <c r="BS510" s="181">
        <v>55743808.060000002</v>
      </c>
      <c r="BT510" s="181">
        <v>1287704.27</v>
      </c>
      <c r="BU510" s="181">
        <v>348018</v>
      </c>
      <c r="BV510" s="181">
        <v>9347516</v>
      </c>
      <c r="BW510" s="181">
        <v>102001</v>
      </c>
      <c r="BX510" s="181">
        <v>545426.5</v>
      </c>
      <c r="BY510" s="181">
        <v>4431765.9000000004</v>
      </c>
      <c r="BZ510" s="181">
        <v>261164</v>
      </c>
      <c r="CA510" s="181">
        <v>267917</v>
      </c>
      <c r="CB510" s="181">
        <v>455526.5</v>
      </c>
      <c r="CC510" s="181">
        <v>799195</v>
      </c>
      <c r="CD510" s="181">
        <v>5764384</v>
      </c>
      <c r="CE510" s="181">
        <v>638676</v>
      </c>
      <c r="CF510" s="181">
        <v>1762563.5</v>
      </c>
      <c r="CG510" s="181">
        <v>185634</v>
      </c>
      <c r="CH510" s="181">
        <v>454714.5</v>
      </c>
      <c r="CI510" s="181">
        <v>579727</v>
      </c>
      <c r="CJ510" s="181">
        <v>327093</v>
      </c>
      <c r="CK510" s="181">
        <v>5182045</v>
      </c>
      <c r="CL510" s="181">
        <v>359357.12</v>
      </c>
      <c r="CM510" s="181">
        <v>336101.6</v>
      </c>
    </row>
    <row r="511" spans="1:91" s="108" customFormat="1" ht="25.95" hidden="1" customHeight="1">
      <c r="A511" s="427"/>
      <c r="C511" s="178">
        <v>8</v>
      </c>
      <c r="D511" s="182">
        <v>2340385</v>
      </c>
      <c r="E511" s="182">
        <v>0</v>
      </c>
      <c r="F511" s="182">
        <v>0</v>
      </c>
      <c r="G511" s="182">
        <v>102204</v>
      </c>
      <c r="H511" s="182">
        <v>0</v>
      </c>
      <c r="I511" s="182">
        <v>42282</v>
      </c>
      <c r="J511" s="182">
        <v>65961.25</v>
      </c>
      <c r="K511" s="182">
        <v>92189.5</v>
      </c>
      <c r="L511" s="182">
        <v>4469</v>
      </c>
      <c r="M511" s="182">
        <v>0</v>
      </c>
      <c r="N511" s="182">
        <v>313614</v>
      </c>
      <c r="O511" s="182">
        <v>0</v>
      </c>
      <c r="P511" s="182">
        <v>1291374.75</v>
      </c>
      <c r="Q511" s="182">
        <v>0</v>
      </c>
      <c r="R511" s="182">
        <v>36272</v>
      </c>
      <c r="S511" s="182">
        <v>393224.75</v>
      </c>
      <c r="T511" s="182">
        <v>34235.25</v>
      </c>
      <c r="U511" s="182">
        <v>154151</v>
      </c>
      <c r="V511" s="182">
        <v>386</v>
      </c>
      <c r="W511" s="182">
        <v>0</v>
      </c>
      <c r="X511" s="182">
        <v>3688612.44</v>
      </c>
      <c r="Y511" s="182">
        <v>21782.5</v>
      </c>
      <c r="Z511" s="182">
        <v>47709</v>
      </c>
      <c r="AA511" s="182">
        <v>349230.13</v>
      </c>
      <c r="AB511" s="182">
        <v>21119.75</v>
      </c>
      <c r="AC511" s="182">
        <v>29881</v>
      </c>
      <c r="AD511" s="182">
        <v>52659</v>
      </c>
      <c r="AE511" s="182">
        <v>221521</v>
      </c>
      <c r="AF511" s="182">
        <v>85612.5</v>
      </c>
      <c r="AG511" s="182">
        <v>64008</v>
      </c>
      <c r="AH511" s="182">
        <v>8888.16</v>
      </c>
      <c r="AI511" s="182">
        <v>100946</v>
      </c>
      <c r="AJ511" s="182">
        <v>46387</v>
      </c>
      <c r="AK511" s="182">
        <v>6038</v>
      </c>
      <c r="AL511" s="182">
        <v>12843109.130000001</v>
      </c>
      <c r="AM511" s="182">
        <v>0</v>
      </c>
      <c r="AN511" s="182">
        <v>5941</v>
      </c>
      <c r="AO511" s="182">
        <v>159762.75</v>
      </c>
      <c r="AP511" s="182">
        <v>344410</v>
      </c>
      <c r="AQ511" s="182">
        <v>4926</v>
      </c>
      <c r="AR511" s="182">
        <v>16304</v>
      </c>
      <c r="AS511" s="182">
        <v>790914.03</v>
      </c>
      <c r="AT511" s="182">
        <v>65312.25</v>
      </c>
      <c r="AU511" s="182">
        <v>32274</v>
      </c>
      <c r="AV511" s="182">
        <v>19580.5</v>
      </c>
      <c r="AW511" s="182">
        <v>0</v>
      </c>
      <c r="AX511" s="182">
        <v>37737</v>
      </c>
      <c r="AY511" s="182">
        <v>48331.25</v>
      </c>
      <c r="AZ511" s="182">
        <v>2940</v>
      </c>
      <c r="BA511" s="182">
        <v>28383</v>
      </c>
      <c r="BB511" s="182">
        <v>570709.75</v>
      </c>
      <c r="BC511" s="182">
        <v>45715.519999999997</v>
      </c>
      <c r="BD511" s="182">
        <v>12550403</v>
      </c>
      <c r="BE511" s="182">
        <v>153405.94</v>
      </c>
      <c r="BF511" s="182">
        <v>0</v>
      </c>
      <c r="BG511" s="182">
        <v>92054.67</v>
      </c>
      <c r="BH511" s="182">
        <v>4508028.32</v>
      </c>
      <c r="BI511" s="182">
        <v>0</v>
      </c>
      <c r="BJ511" s="182">
        <v>0</v>
      </c>
      <c r="BK511" s="182">
        <v>0</v>
      </c>
      <c r="BL511" s="182">
        <v>63059</v>
      </c>
      <c r="BM511" s="182">
        <v>1435908.81</v>
      </c>
      <c r="BN511" s="182">
        <v>2200</v>
      </c>
      <c r="BO511" s="182">
        <v>0</v>
      </c>
      <c r="BP511" s="182">
        <v>77908</v>
      </c>
      <c r="BQ511" s="182">
        <v>4415</v>
      </c>
      <c r="BR511" s="182">
        <v>0</v>
      </c>
      <c r="BS511" s="182">
        <v>23426227.920000002</v>
      </c>
      <c r="BT511" s="182">
        <v>0</v>
      </c>
      <c r="BU511" s="182">
        <v>95145.02</v>
      </c>
      <c r="BV511" s="182">
        <v>671254</v>
      </c>
      <c r="BW511" s="182">
        <v>0</v>
      </c>
      <c r="BX511" s="182">
        <v>11616.5</v>
      </c>
      <c r="BY511" s="182">
        <v>166015.38</v>
      </c>
      <c r="BZ511" s="182">
        <v>18780</v>
      </c>
      <c r="CA511" s="182">
        <v>0</v>
      </c>
      <c r="CB511" s="182">
        <v>23900</v>
      </c>
      <c r="CC511" s="182">
        <v>99502</v>
      </c>
      <c r="CD511" s="182">
        <v>234214</v>
      </c>
      <c r="CE511" s="182">
        <v>25312</v>
      </c>
      <c r="CF511" s="182">
        <v>189164</v>
      </c>
      <c r="CG511" s="182">
        <v>38844</v>
      </c>
      <c r="CH511" s="182">
        <v>0</v>
      </c>
      <c r="CI511" s="182">
        <v>0</v>
      </c>
      <c r="CJ511" s="182">
        <v>4502</v>
      </c>
      <c r="CK511" s="182">
        <v>173276</v>
      </c>
      <c r="CL511" s="182">
        <v>0</v>
      </c>
      <c r="CM511" s="182">
        <v>0</v>
      </c>
    </row>
    <row r="512" spans="1:91" s="108" customFormat="1" ht="25.95" hidden="1" customHeight="1">
      <c r="A512" s="427"/>
      <c r="C512" s="178">
        <v>9</v>
      </c>
      <c r="D512" s="181">
        <v>26062907.390000001</v>
      </c>
      <c r="E512" s="181">
        <v>1689666.8199999998</v>
      </c>
      <c r="F512" s="181">
        <v>1195064.3399999999</v>
      </c>
      <c r="G512" s="181">
        <v>1317412.51</v>
      </c>
      <c r="H512" s="181">
        <v>644444.1</v>
      </c>
      <c r="I512" s="181">
        <v>1834400.59</v>
      </c>
      <c r="J512" s="181">
        <v>1336768.8900000001</v>
      </c>
      <c r="K512" s="181">
        <v>6169360.1000000006</v>
      </c>
      <c r="L512" s="181">
        <v>1217138.7500000002</v>
      </c>
      <c r="M512" s="181">
        <v>832975.34999999986</v>
      </c>
      <c r="N512" s="181">
        <v>6228949.1600000001</v>
      </c>
      <c r="O512" s="181">
        <v>578793.08000000007</v>
      </c>
      <c r="P512" s="181">
        <v>20014855.490000002</v>
      </c>
      <c r="Q512" s="181">
        <v>3157808</v>
      </c>
      <c r="R512" s="181">
        <v>3195734.41</v>
      </c>
      <c r="S512" s="181">
        <v>7700086.6400000006</v>
      </c>
      <c r="T512" s="181">
        <v>1188385.4800000002</v>
      </c>
      <c r="U512" s="181">
        <v>1765208.6100000003</v>
      </c>
      <c r="V512" s="181">
        <v>1867132.1099999999</v>
      </c>
      <c r="W512" s="181">
        <v>852231.09000000008</v>
      </c>
      <c r="X512" s="181">
        <v>38682338.409999996</v>
      </c>
      <c r="Y512" s="181">
        <v>1103219.6700000002</v>
      </c>
      <c r="Z512" s="181">
        <v>2237024.46</v>
      </c>
      <c r="AA512" s="181">
        <v>1270822.94</v>
      </c>
      <c r="AB512" s="181">
        <v>712336.9</v>
      </c>
      <c r="AC512" s="181">
        <v>1548085.02</v>
      </c>
      <c r="AD512" s="181">
        <v>1515164.4499999997</v>
      </c>
      <c r="AE512" s="181">
        <v>5595845.9000000004</v>
      </c>
      <c r="AF512" s="181">
        <v>899165.65</v>
      </c>
      <c r="AG512" s="181">
        <v>1864564.2200000002</v>
      </c>
      <c r="AH512" s="181">
        <v>949473.8899999999</v>
      </c>
      <c r="AI512" s="181">
        <v>2141607.36</v>
      </c>
      <c r="AJ512" s="181">
        <v>1074622.4499999997</v>
      </c>
      <c r="AK512" s="181">
        <v>1593127.17</v>
      </c>
      <c r="AL512" s="181">
        <v>101313093.42000002</v>
      </c>
      <c r="AM512" s="181">
        <v>1151792.95</v>
      </c>
      <c r="AN512" s="181">
        <v>3369613.69</v>
      </c>
      <c r="AO512" s="181">
        <v>7641858.3699999992</v>
      </c>
      <c r="AP512" s="181">
        <v>4836680.71</v>
      </c>
      <c r="AQ512" s="181">
        <v>2943648.69</v>
      </c>
      <c r="AR512" s="181">
        <v>1180621.8600000001</v>
      </c>
      <c r="AS512" s="181">
        <v>17063452.740000002</v>
      </c>
      <c r="AT512" s="181">
        <v>2962815.92</v>
      </c>
      <c r="AU512" s="181">
        <v>9214306.7999999989</v>
      </c>
      <c r="AV512" s="181">
        <v>4904641.71</v>
      </c>
      <c r="AW512" s="181">
        <v>1204751.1299999999</v>
      </c>
      <c r="AX512" s="181">
        <v>549455.29</v>
      </c>
      <c r="AY512" s="181">
        <v>2089834.5199999998</v>
      </c>
      <c r="AZ512" s="181">
        <v>3548100.3699999996</v>
      </c>
      <c r="BA512" s="181">
        <v>1395846.2000000002</v>
      </c>
      <c r="BB512" s="181">
        <v>16088875.789999999</v>
      </c>
      <c r="BC512" s="181">
        <v>1148595.3899999999</v>
      </c>
      <c r="BD512" s="181">
        <v>42561237.039999999</v>
      </c>
      <c r="BE512" s="181">
        <v>3746266.79</v>
      </c>
      <c r="BF512" s="181">
        <v>1171684.3800000001</v>
      </c>
      <c r="BG512" s="181">
        <v>1934233.6800000002</v>
      </c>
      <c r="BH512" s="181">
        <v>21585069.07</v>
      </c>
      <c r="BI512" s="181">
        <v>457251.13999999996</v>
      </c>
      <c r="BJ512" s="181">
        <v>442004.68</v>
      </c>
      <c r="BK512" s="181">
        <v>794265.09</v>
      </c>
      <c r="BL512" s="181">
        <v>1253608.01</v>
      </c>
      <c r="BM512" s="181">
        <v>24924158.84</v>
      </c>
      <c r="BN512" s="181">
        <v>2113742.29</v>
      </c>
      <c r="BO512" s="181">
        <v>1891042.24</v>
      </c>
      <c r="BP512" s="181">
        <v>2591642.4299999997</v>
      </c>
      <c r="BQ512" s="181">
        <v>1647863.3100000003</v>
      </c>
      <c r="BR512" s="181">
        <v>1494668.0399999998</v>
      </c>
      <c r="BS512" s="181">
        <v>122605215.14</v>
      </c>
      <c r="BT512" s="181">
        <v>1901996.12</v>
      </c>
      <c r="BU512" s="181">
        <v>1344303.9600000002</v>
      </c>
      <c r="BV512" s="181">
        <v>15735229.92</v>
      </c>
      <c r="BW512" s="181">
        <v>1518673.1</v>
      </c>
      <c r="BX512" s="181">
        <v>1289628.8</v>
      </c>
      <c r="BY512" s="181">
        <v>5430316.7599999998</v>
      </c>
      <c r="BZ512" s="181">
        <v>964214.05999999994</v>
      </c>
      <c r="CA512" s="181">
        <v>804645.1</v>
      </c>
      <c r="CB512" s="181">
        <v>1421596.45</v>
      </c>
      <c r="CC512" s="181">
        <v>6043196.1699999999</v>
      </c>
      <c r="CD512" s="181">
        <v>6600930.1399999997</v>
      </c>
      <c r="CE512" s="181">
        <v>1554672.58</v>
      </c>
      <c r="CF512" s="181">
        <v>4410200.91</v>
      </c>
      <c r="CG512" s="181">
        <v>1241019.4000000001</v>
      </c>
      <c r="CH512" s="181">
        <v>644806.64999999991</v>
      </c>
      <c r="CI512" s="181">
        <v>671215.92</v>
      </c>
      <c r="CJ512" s="181">
        <v>1124195.58</v>
      </c>
      <c r="CK512" s="181">
        <v>5124122.43</v>
      </c>
      <c r="CL512" s="181">
        <v>704179.04999999993</v>
      </c>
      <c r="CM512" s="181">
        <v>818660.88</v>
      </c>
    </row>
    <row r="513" spans="1:91" s="108" customFormat="1" ht="25.95" hidden="1" customHeight="1">
      <c r="A513" s="427"/>
      <c r="C513" s="178">
        <v>10</v>
      </c>
      <c r="D513" s="182">
        <v>909856.41999999993</v>
      </c>
      <c r="E513" s="182">
        <v>95120</v>
      </c>
      <c r="F513" s="182">
        <v>500574.80000000005</v>
      </c>
      <c r="G513" s="182">
        <v>161087.79999999999</v>
      </c>
      <c r="H513" s="182">
        <v>34830.550000000003</v>
      </c>
      <c r="I513" s="182">
        <v>161905</v>
      </c>
      <c r="J513" s="182">
        <v>107032.67</v>
      </c>
      <c r="K513" s="182">
        <v>425510.8</v>
      </c>
      <c r="L513" s="182">
        <v>22553.659999999996</v>
      </c>
      <c r="M513" s="182">
        <v>25710</v>
      </c>
      <c r="N513" s="182">
        <v>226657.95999999996</v>
      </c>
      <c r="O513" s="182">
        <v>2000</v>
      </c>
      <c r="P513" s="182">
        <v>225808.95</v>
      </c>
      <c r="Q513" s="182">
        <v>55286</v>
      </c>
      <c r="R513" s="182">
        <v>23567</v>
      </c>
      <c r="S513" s="182">
        <v>96280.5</v>
      </c>
      <c r="T513" s="182">
        <v>56061.3</v>
      </c>
      <c r="U513" s="182">
        <v>69310</v>
      </c>
      <c r="V513" s="182">
        <v>88038.7</v>
      </c>
      <c r="W513" s="182">
        <v>32500</v>
      </c>
      <c r="X513" s="182">
        <v>1574313.67</v>
      </c>
      <c r="Y513" s="182">
        <v>29132</v>
      </c>
      <c r="Z513" s="182">
        <v>293541</v>
      </c>
      <c r="AA513" s="182">
        <v>387593.8</v>
      </c>
      <c r="AB513" s="182">
        <v>5658</v>
      </c>
      <c r="AC513" s="182">
        <v>48394</v>
      </c>
      <c r="AD513" s="182">
        <v>19983</v>
      </c>
      <c r="AE513" s="182">
        <v>354755.64</v>
      </c>
      <c r="AF513" s="182">
        <v>11140</v>
      </c>
      <c r="AG513" s="182">
        <v>8515</v>
      </c>
      <c r="AH513" s="182">
        <v>37641.160000000003</v>
      </c>
      <c r="AI513" s="182">
        <v>197605</v>
      </c>
      <c r="AJ513" s="182">
        <v>54061.64</v>
      </c>
      <c r="AK513" s="182">
        <v>20035</v>
      </c>
      <c r="AL513" s="182">
        <v>401897.50999999995</v>
      </c>
      <c r="AM513" s="182">
        <v>18622</v>
      </c>
      <c r="AN513" s="182">
        <v>14786</v>
      </c>
      <c r="AO513" s="182">
        <v>29117</v>
      </c>
      <c r="AP513" s="182">
        <v>80411.209999999992</v>
      </c>
      <c r="AQ513" s="182">
        <v>32182</v>
      </c>
      <c r="AR513" s="182">
        <v>7746</v>
      </c>
      <c r="AS513" s="182">
        <v>83108.680000000008</v>
      </c>
      <c r="AT513" s="182">
        <v>19603</v>
      </c>
      <c r="AU513" s="182">
        <v>55179.41</v>
      </c>
      <c r="AV513" s="182">
        <v>76934.539999999994</v>
      </c>
      <c r="AW513" s="182">
        <v>27177.38</v>
      </c>
      <c r="AX513" s="182">
        <v>1317.5</v>
      </c>
      <c r="AY513" s="182">
        <v>29238</v>
      </c>
      <c r="AZ513" s="182">
        <v>10337</v>
      </c>
      <c r="BA513" s="182">
        <v>18726</v>
      </c>
      <c r="BB513" s="182">
        <v>203124.5</v>
      </c>
      <c r="BC513" s="182">
        <v>8985</v>
      </c>
      <c r="BD513" s="182">
        <v>609689.91</v>
      </c>
      <c r="BE513" s="182">
        <v>103979.99999999997</v>
      </c>
      <c r="BF513" s="182">
        <v>114126</v>
      </c>
      <c r="BG513" s="182">
        <v>28555.510000000009</v>
      </c>
      <c r="BH513" s="182">
        <v>307883.12999999995</v>
      </c>
      <c r="BI513" s="182">
        <v>792</v>
      </c>
      <c r="BJ513" s="182">
        <v>0</v>
      </c>
      <c r="BK513" s="182">
        <v>0</v>
      </c>
      <c r="BL513" s="182">
        <v>31999.120000000003</v>
      </c>
      <c r="BM513" s="182">
        <v>169856</v>
      </c>
      <c r="BN513" s="182">
        <v>112162.5</v>
      </c>
      <c r="BO513" s="182">
        <v>25001</v>
      </c>
      <c r="BP513" s="182">
        <v>39592</v>
      </c>
      <c r="BQ513" s="182">
        <v>57813.000000000015</v>
      </c>
      <c r="BR513" s="182">
        <v>24557</v>
      </c>
      <c r="BS513" s="182">
        <v>1458830.52</v>
      </c>
      <c r="BT513" s="182">
        <v>34323</v>
      </c>
      <c r="BU513" s="182">
        <v>0</v>
      </c>
      <c r="BV513" s="182">
        <v>86868</v>
      </c>
      <c r="BW513" s="182">
        <v>3851</v>
      </c>
      <c r="BX513" s="182">
        <v>20143</v>
      </c>
      <c r="BY513" s="182">
        <v>49313.14</v>
      </c>
      <c r="BZ513" s="182">
        <v>6306</v>
      </c>
      <c r="CA513" s="182">
        <v>2828</v>
      </c>
      <c r="CB513" s="182">
        <v>16968</v>
      </c>
      <c r="CC513" s="182">
        <v>5100</v>
      </c>
      <c r="CD513" s="182">
        <v>102860.87000000001</v>
      </c>
      <c r="CE513" s="182">
        <v>19796</v>
      </c>
      <c r="CF513" s="182">
        <v>64483.5</v>
      </c>
      <c r="CG513" s="182">
        <v>0</v>
      </c>
      <c r="CH513" s="182">
        <v>7407</v>
      </c>
      <c r="CI513" s="182">
        <v>17143</v>
      </c>
      <c r="CJ513" s="182">
        <v>1037</v>
      </c>
      <c r="CK513" s="182">
        <v>37917.310000000005</v>
      </c>
      <c r="CL513" s="182">
        <v>1142</v>
      </c>
      <c r="CM513" s="182">
        <v>8559.5299999999988</v>
      </c>
    </row>
    <row r="514" spans="1:91" s="108" customFormat="1" ht="25.95" hidden="1" customHeight="1">
      <c r="A514" s="427"/>
      <c r="C514" s="178">
        <v>11</v>
      </c>
      <c r="D514" s="181">
        <v>85537009.469999999</v>
      </c>
      <c r="E514" s="181">
        <v>1327382</v>
      </c>
      <c r="F514" s="181">
        <v>2311694</v>
      </c>
      <c r="G514" s="181">
        <v>6759533.75</v>
      </c>
      <c r="H514" s="181">
        <v>879733.5</v>
      </c>
      <c r="I514" s="181">
        <v>2107118.58</v>
      </c>
      <c r="J514" s="181">
        <v>2588801.4</v>
      </c>
      <c r="K514" s="181">
        <v>7703282.7200000007</v>
      </c>
      <c r="L514" s="181">
        <v>1864442</v>
      </c>
      <c r="M514" s="181">
        <v>1699050.1</v>
      </c>
      <c r="N514" s="181">
        <v>22711274.699999999</v>
      </c>
      <c r="O514" s="181">
        <v>501716</v>
      </c>
      <c r="P514" s="181">
        <v>38967161.950000003</v>
      </c>
      <c r="Q514" s="181">
        <v>3500821.42</v>
      </c>
      <c r="R514" s="181">
        <v>3269968.87</v>
      </c>
      <c r="S514" s="181">
        <v>9824629.25</v>
      </c>
      <c r="T514" s="181">
        <v>3293943</v>
      </c>
      <c r="U514" s="181">
        <v>7522356.4800000004</v>
      </c>
      <c r="V514" s="181">
        <v>2591151.9</v>
      </c>
      <c r="W514" s="181">
        <v>1841328</v>
      </c>
      <c r="X514" s="181">
        <v>99004218.199999988</v>
      </c>
      <c r="Y514" s="181">
        <v>2332136.9699999997</v>
      </c>
      <c r="Z514" s="181">
        <v>10144325</v>
      </c>
      <c r="AA514" s="181">
        <v>6187700</v>
      </c>
      <c r="AB514" s="181">
        <v>1262319</v>
      </c>
      <c r="AC514" s="181">
        <v>2255455</v>
      </c>
      <c r="AD514" s="181">
        <v>9604968</v>
      </c>
      <c r="AE514" s="181">
        <v>11071313</v>
      </c>
      <c r="AF514" s="181">
        <v>1956095</v>
      </c>
      <c r="AG514" s="181">
        <v>2611871.0499999998</v>
      </c>
      <c r="AH514" s="181">
        <v>2107307.73</v>
      </c>
      <c r="AI514" s="181">
        <v>11677230.5</v>
      </c>
      <c r="AJ514" s="181">
        <v>2213487</v>
      </c>
      <c r="AK514" s="181">
        <v>2342850.5</v>
      </c>
      <c r="AL514" s="181">
        <v>124542145.00999999</v>
      </c>
      <c r="AM514" s="181">
        <v>1185861</v>
      </c>
      <c r="AN514" s="181">
        <v>1227625.23</v>
      </c>
      <c r="AO514" s="181">
        <v>4288384.24</v>
      </c>
      <c r="AP514" s="181">
        <v>10172638</v>
      </c>
      <c r="AQ514" s="181">
        <v>2984079.75</v>
      </c>
      <c r="AR514" s="181">
        <v>666897</v>
      </c>
      <c r="AS514" s="181">
        <v>37069383.079999998</v>
      </c>
      <c r="AT514" s="181">
        <v>2979881</v>
      </c>
      <c r="AU514" s="181">
        <v>4678213.76</v>
      </c>
      <c r="AV514" s="181">
        <v>3820052.9400000004</v>
      </c>
      <c r="AW514" s="181">
        <v>2890329.15</v>
      </c>
      <c r="AX514" s="181">
        <v>1702341.5</v>
      </c>
      <c r="AY514" s="181">
        <v>2441434.2999999998</v>
      </c>
      <c r="AZ514" s="181">
        <v>1579448.6</v>
      </c>
      <c r="BA514" s="181">
        <v>1546428.5</v>
      </c>
      <c r="BB514" s="181">
        <v>29388088.879999999</v>
      </c>
      <c r="BC514" s="181">
        <v>1910550</v>
      </c>
      <c r="BD514" s="181">
        <v>155753319.69999999</v>
      </c>
      <c r="BE514" s="181">
        <v>14546418.67</v>
      </c>
      <c r="BF514" s="181">
        <v>3063272.25</v>
      </c>
      <c r="BG514" s="181">
        <v>2347055</v>
      </c>
      <c r="BH514" s="181">
        <v>92758827.590000004</v>
      </c>
      <c r="BI514" s="181">
        <v>1529378</v>
      </c>
      <c r="BJ514" s="181">
        <v>1307792</v>
      </c>
      <c r="BK514" s="181">
        <v>2525950</v>
      </c>
      <c r="BL514" s="181">
        <v>1920310.75</v>
      </c>
      <c r="BM514" s="181">
        <v>50144443.350000001</v>
      </c>
      <c r="BN514" s="181">
        <v>5653492.5</v>
      </c>
      <c r="BO514" s="181">
        <v>2290395.5499999998</v>
      </c>
      <c r="BP514" s="181">
        <v>6425168.5</v>
      </c>
      <c r="BQ514" s="181">
        <v>1937590.45</v>
      </c>
      <c r="BR514" s="181">
        <v>3013422.1100000003</v>
      </c>
      <c r="BS514" s="181">
        <v>322034530.29999995</v>
      </c>
      <c r="BT514" s="181">
        <v>2722721.1799999997</v>
      </c>
      <c r="BU514" s="181">
        <v>2610398.4699999997</v>
      </c>
      <c r="BV514" s="181">
        <v>29709532.309999999</v>
      </c>
      <c r="BW514" s="181">
        <v>705379</v>
      </c>
      <c r="BX514" s="181">
        <v>2454677.4500000002</v>
      </c>
      <c r="BY514" s="181">
        <v>18599636.32</v>
      </c>
      <c r="BZ514" s="181">
        <v>1195049</v>
      </c>
      <c r="CA514" s="181">
        <v>1963141.92</v>
      </c>
      <c r="CB514" s="181">
        <v>1385345</v>
      </c>
      <c r="CC514" s="181">
        <v>3918124.49</v>
      </c>
      <c r="CD514" s="181">
        <v>12382419.5</v>
      </c>
      <c r="CE514" s="181">
        <v>3850197.9000000004</v>
      </c>
      <c r="CF514" s="181">
        <v>9834273.5</v>
      </c>
      <c r="CG514" s="181">
        <v>1390976.3</v>
      </c>
      <c r="CH514" s="181">
        <v>1633886.5</v>
      </c>
      <c r="CI514" s="181">
        <v>1243530.1099999999</v>
      </c>
      <c r="CJ514" s="181">
        <v>1266035</v>
      </c>
      <c r="CK514" s="181">
        <v>17885482.949999999</v>
      </c>
      <c r="CL514" s="181">
        <v>1029473.9</v>
      </c>
      <c r="CM514" s="181">
        <v>1330031.8</v>
      </c>
    </row>
    <row r="515" spans="1:91" s="108" customFormat="1" ht="25.95" hidden="1" customHeight="1">
      <c r="A515" s="427"/>
      <c r="C515" s="178">
        <v>12</v>
      </c>
      <c r="D515" s="182">
        <v>3312676.96</v>
      </c>
      <c r="E515" s="182">
        <v>19960.099999999999</v>
      </c>
      <c r="F515" s="182">
        <v>509681.73</v>
      </c>
      <c r="G515" s="182">
        <v>285077.49</v>
      </c>
      <c r="H515" s="182">
        <v>9504.81</v>
      </c>
      <c r="I515" s="182">
        <v>28092.5</v>
      </c>
      <c r="J515" s="182">
        <v>42090.259999999995</v>
      </c>
      <c r="K515" s="182">
        <v>86959.9</v>
      </c>
      <c r="L515" s="182">
        <v>16923.16</v>
      </c>
      <c r="M515" s="182">
        <v>19410.21</v>
      </c>
      <c r="N515" s="182">
        <v>983535.70000000007</v>
      </c>
      <c r="O515" s="182">
        <v>0</v>
      </c>
      <c r="P515" s="182">
        <v>478112.39</v>
      </c>
      <c r="Q515" s="182">
        <v>8554.33</v>
      </c>
      <c r="R515" s="182">
        <v>7603.85</v>
      </c>
      <c r="S515" s="182">
        <v>21689.51</v>
      </c>
      <c r="T515" s="182">
        <v>86285.119999999995</v>
      </c>
      <c r="U515" s="182">
        <v>69991.77</v>
      </c>
      <c r="V515" s="182">
        <v>0</v>
      </c>
      <c r="W515" s="182">
        <v>146942.62</v>
      </c>
      <c r="X515" s="182">
        <v>6323150.4000000004</v>
      </c>
      <c r="Y515" s="182">
        <v>204642.84000000003</v>
      </c>
      <c r="Z515" s="182">
        <v>1410557.7599999998</v>
      </c>
      <c r="AA515" s="182">
        <v>684190.19000000018</v>
      </c>
      <c r="AB515" s="182">
        <v>188717.29</v>
      </c>
      <c r="AC515" s="182">
        <v>235532.06999999998</v>
      </c>
      <c r="AD515" s="182">
        <v>1948082.4600000004</v>
      </c>
      <c r="AE515" s="182">
        <v>137391.29999999999</v>
      </c>
      <c r="AF515" s="182">
        <v>3421.73</v>
      </c>
      <c r="AG515" s="182">
        <v>7677.49</v>
      </c>
      <c r="AH515" s="182">
        <v>114465.59</v>
      </c>
      <c r="AI515" s="182">
        <v>69787</v>
      </c>
      <c r="AJ515" s="182">
        <v>15612.8</v>
      </c>
      <c r="AK515" s="182">
        <v>3426.58</v>
      </c>
      <c r="AL515" s="182">
        <v>2103486.9800000004</v>
      </c>
      <c r="AM515" s="182">
        <v>0</v>
      </c>
      <c r="AN515" s="182">
        <v>950.29</v>
      </c>
      <c r="AO515" s="182">
        <v>28502.66</v>
      </c>
      <c r="AP515" s="182">
        <v>57836.17</v>
      </c>
      <c r="AQ515" s="182">
        <v>10451.18</v>
      </c>
      <c r="AR515" s="182">
        <v>1900.58</v>
      </c>
      <c r="AS515" s="182">
        <v>96800.67</v>
      </c>
      <c r="AT515" s="182">
        <v>5700.73</v>
      </c>
      <c r="AU515" s="182">
        <v>880.87</v>
      </c>
      <c r="AV515" s="182">
        <v>14251.33</v>
      </c>
      <c r="AW515" s="182">
        <v>0</v>
      </c>
      <c r="AX515" s="182">
        <v>950.29</v>
      </c>
      <c r="AY515" s="182">
        <v>950.29</v>
      </c>
      <c r="AZ515" s="182">
        <v>3670.01</v>
      </c>
      <c r="BA515" s="182">
        <v>4750.4400000000005</v>
      </c>
      <c r="BB515" s="182">
        <v>436368.11</v>
      </c>
      <c r="BC515" s="182">
        <v>10030.25</v>
      </c>
      <c r="BD515" s="182">
        <v>2313276.73</v>
      </c>
      <c r="BE515" s="182">
        <v>904143.1399999999</v>
      </c>
      <c r="BF515" s="182">
        <v>986724.90999999992</v>
      </c>
      <c r="BG515" s="182">
        <v>277113.39</v>
      </c>
      <c r="BH515" s="182">
        <v>3045117.86</v>
      </c>
      <c r="BI515" s="182">
        <v>21010.22</v>
      </c>
      <c r="BJ515" s="182">
        <v>50046.95</v>
      </c>
      <c r="BK515" s="182">
        <v>1710.87</v>
      </c>
      <c r="BL515" s="182">
        <v>258.5</v>
      </c>
      <c r="BM515" s="182">
        <v>82031.790000000008</v>
      </c>
      <c r="BN515" s="182">
        <v>18726.310000000001</v>
      </c>
      <c r="BO515" s="182">
        <v>10928.13</v>
      </c>
      <c r="BP515" s="182">
        <v>58667.79</v>
      </c>
      <c r="BQ515" s="182">
        <v>18727.849999999999</v>
      </c>
      <c r="BR515" s="182">
        <v>26850.78</v>
      </c>
      <c r="BS515" s="182">
        <v>2621065.4899999993</v>
      </c>
      <c r="BT515" s="182">
        <v>0</v>
      </c>
      <c r="BU515" s="182">
        <v>12356.25</v>
      </c>
      <c r="BV515" s="182">
        <v>155312.75</v>
      </c>
      <c r="BW515" s="182">
        <v>18059.14</v>
      </c>
      <c r="BX515" s="182">
        <v>15285.8</v>
      </c>
      <c r="BY515" s="182">
        <v>51910.76999999999</v>
      </c>
      <c r="BZ515" s="182">
        <v>3113.97</v>
      </c>
      <c r="CA515" s="182">
        <v>6653.37</v>
      </c>
      <c r="CB515" s="182">
        <v>9200</v>
      </c>
      <c r="CC515" s="182">
        <v>6823</v>
      </c>
      <c r="CD515" s="182">
        <v>152642.31</v>
      </c>
      <c r="CE515" s="182">
        <v>7689.57</v>
      </c>
      <c r="CF515" s="182">
        <v>14257.22</v>
      </c>
      <c r="CG515" s="182">
        <v>3361.79</v>
      </c>
      <c r="CH515" s="182">
        <v>0</v>
      </c>
      <c r="CI515" s="182">
        <v>97645.43</v>
      </c>
      <c r="CJ515" s="182">
        <v>759</v>
      </c>
      <c r="CK515" s="182">
        <v>52361.68</v>
      </c>
      <c r="CL515" s="182">
        <v>0</v>
      </c>
      <c r="CM515" s="182">
        <v>5500.4</v>
      </c>
    </row>
    <row r="516" spans="1:91" s="108" customFormat="1" ht="25.95" hidden="1" customHeight="1">
      <c r="A516" s="427"/>
      <c r="C516" s="178">
        <v>13</v>
      </c>
      <c r="D516" s="181">
        <v>11471031.41</v>
      </c>
      <c r="E516" s="181">
        <v>2027657.18</v>
      </c>
      <c r="F516" s="181">
        <v>1696000</v>
      </c>
      <c r="G516" s="181">
        <v>1960463.4</v>
      </c>
      <c r="H516" s="181">
        <v>2197321.89</v>
      </c>
      <c r="I516" s="181">
        <v>3915945.79</v>
      </c>
      <c r="J516" s="181">
        <v>4446698.8099999996</v>
      </c>
      <c r="K516" s="181">
        <v>2791041.98</v>
      </c>
      <c r="L516" s="181">
        <v>1704500</v>
      </c>
      <c r="M516" s="181">
        <v>3244186.08</v>
      </c>
      <c r="N516" s="181">
        <v>8629489.7599999998</v>
      </c>
      <c r="O516" s="181">
        <v>2717102.54</v>
      </c>
      <c r="P516" s="181">
        <v>9178051.4800000004</v>
      </c>
      <c r="Q516" s="181">
        <v>3061136.16</v>
      </c>
      <c r="R516" s="181">
        <v>3923079.91</v>
      </c>
      <c r="S516" s="181">
        <v>5882099.0700000003</v>
      </c>
      <c r="T516" s="181">
        <v>3162961.02</v>
      </c>
      <c r="U516" s="181">
        <v>3015229.26</v>
      </c>
      <c r="V516" s="181">
        <v>2171635.41</v>
      </c>
      <c r="W516" s="181">
        <v>1184197.98</v>
      </c>
      <c r="X516" s="181">
        <v>16695300</v>
      </c>
      <c r="Y516" s="181">
        <v>1572900</v>
      </c>
      <c r="Z516" s="181">
        <v>4035000</v>
      </c>
      <c r="AA516" s="181">
        <v>3765000</v>
      </c>
      <c r="AB516" s="181">
        <v>802000</v>
      </c>
      <c r="AC516" s="181">
        <v>2787200</v>
      </c>
      <c r="AD516" s="181">
        <v>1429800</v>
      </c>
      <c r="AE516" s="181">
        <v>12162066.890000001</v>
      </c>
      <c r="AF516" s="181">
        <v>1520000</v>
      </c>
      <c r="AG516" s="181">
        <v>1540000</v>
      </c>
      <c r="AH516" s="181">
        <v>3569400</v>
      </c>
      <c r="AI516" s="181">
        <v>1425000</v>
      </c>
      <c r="AJ516" s="181">
        <v>1763000</v>
      </c>
      <c r="AK516" s="181">
        <v>1655400</v>
      </c>
      <c r="AL516" s="181">
        <v>27139290.510000002</v>
      </c>
      <c r="AM516" s="181">
        <v>5410000</v>
      </c>
      <c r="AN516" s="181">
        <v>1530000</v>
      </c>
      <c r="AO516" s="181">
        <v>7725778.4100000001</v>
      </c>
      <c r="AP516" s="181">
        <v>10685734.800000001</v>
      </c>
      <c r="AQ516" s="181">
        <v>3654239.42</v>
      </c>
      <c r="AR516" s="181">
        <v>437703.42</v>
      </c>
      <c r="AS516" s="181">
        <v>9134855.8599999994</v>
      </c>
      <c r="AT516" s="181">
        <v>1858748.45</v>
      </c>
      <c r="AU516" s="181">
        <v>4900162.78</v>
      </c>
      <c r="AV516" s="181">
        <v>4981249.58</v>
      </c>
      <c r="AW516" s="181">
        <v>4152060.51</v>
      </c>
      <c r="AX516" s="181">
        <v>1298441.3899999999</v>
      </c>
      <c r="AY516" s="181">
        <v>2675821.4700000002</v>
      </c>
      <c r="AZ516" s="181">
        <v>2256756.12</v>
      </c>
      <c r="BA516" s="181">
        <v>3024924.88</v>
      </c>
      <c r="BB516" s="181">
        <v>7250177.7599999998</v>
      </c>
      <c r="BC516" s="181">
        <v>2146293.9900000002</v>
      </c>
      <c r="BD516" s="181">
        <v>11600712.15</v>
      </c>
      <c r="BE516" s="181">
        <v>12223436.289999999</v>
      </c>
      <c r="BF516" s="181">
        <v>3379112.04</v>
      </c>
      <c r="BG516" s="181">
        <v>1563344.81</v>
      </c>
      <c r="BH516" s="181">
        <v>7340000</v>
      </c>
      <c r="BI516" s="181">
        <v>1456406.46</v>
      </c>
      <c r="BJ516" s="181">
        <v>1042703.82</v>
      </c>
      <c r="BK516" s="181">
        <v>500000</v>
      </c>
      <c r="BL516" s="181">
        <v>844168.6</v>
      </c>
      <c r="BM516" s="181">
        <v>8635167.2699999996</v>
      </c>
      <c r="BN516" s="181">
        <v>2831417.11</v>
      </c>
      <c r="BO516" s="181">
        <v>2126565.61</v>
      </c>
      <c r="BP516" s="181">
        <v>10729818.01</v>
      </c>
      <c r="BQ516" s="181">
        <v>3221733.76</v>
      </c>
      <c r="BR516" s="181">
        <v>1343180.63</v>
      </c>
      <c r="BS516" s="181">
        <v>48014786.75</v>
      </c>
      <c r="BT516" s="181">
        <v>3200660.96</v>
      </c>
      <c r="BU516" s="181">
        <v>2650974.29</v>
      </c>
      <c r="BV516" s="181">
        <v>13375380.24</v>
      </c>
      <c r="BW516" s="181">
        <v>92400</v>
      </c>
      <c r="BX516" s="181">
        <v>1737231.77</v>
      </c>
      <c r="BY516" s="181">
        <v>10968890.93</v>
      </c>
      <c r="BZ516" s="181">
        <v>1041632</v>
      </c>
      <c r="CA516" s="181">
        <v>2076454.64</v>
      </c>
      <c r="CB516" s="181">
        <v>1461000</v>
      </c>
      <c r="CC516" s="181">
        <v>0</v>
      </c>
      <c r="CD516" s="181">
        <v>8908650</v>
      </c>
      <c r="CE516" s="181">
        <v>2578776.8199999998</v>
      </c>
      <c r="CF516" s="181">
        <v>8499925.1600000001</v>
      </c>
      <c r="CG516" s="181">
        <v>649036.67000000004</v>
      </c>
      <c r="CH516" s="181">
        <v>886660.42</v>
      </c>
      <c r="CI516" s="181">
        <v>658435.38</v>
      </c>
      <c r="CJ516" s="181">
        <v>787885.12</v>
      </c>
      <c r="CK516" s="181">
        <v>9158527.6699999999</v>
      </c>
      <c r="CL516" s="181">
        <v>1426990.35</v>
      </c>
      <c r="CM516" s="181">
        <v>1437720.26</v>
      </c>
    </row>
    <row r="517" spans="1:91" s="108" customFormat="1" ht="25.95" hidden="1" customHeight="1">
      <c r="A517" s="427"/>
      <c r="C517" s="178">
        <v>14</v>
      </c>
      <c r="D517" s="182">
        <v>2025864.96</v>
      </c>
      <c r="E517" s="182">
        <v>3189291.79</v>
      </c>
      <c r="F517" s="182">
        <v>3241475.61</v>
      </c>
      <c r="G517" s="182">
        <v>1015663.91</v>
      </c>
      <c r="H517" s="182">
        <v>1715302.33</v>
      </c>
      <c r="I517" s="182">
        <v>6962602.71</v>
      </c>
      <c r="J517" s="182">
        <v>6428216.2999999998</v>
      </c>
      <c r="K517" s="182">
        <v>4947946.5</v>
      </c>
      <c r="L517" s="182">
        <v>2240327.14</v>
      </c>
      <c r="M517" s="182">
        <v>5687571.7400000002</v>
      </c>
      <c r="N517" s="182">
        <v>10084553.5</v>
      </c>
      <c r="O517" s="182">
        <v>2584769.71</v>
      </c>
      <c r="P517" s="182">
        <v>2582394.5699999998</v>
      </c>
      <c r="Q517" s="182">
        <v>2640388</v>
      </c>
      <c r="R517" s="182">
        <v>9321765.9800000004</v>
      </c>
      <c r="S517" s="182">
        <v>4145565.6</v>
      </c>
      <c r="T517" s="182">
        <v>2016848</v>
      </c>
      <c r="U517" s="182">
        <v>120834</v>
      </c>
      <c r="V517" s="182">
        <v>7588239</v>
      </c>
      <c r="W517" s="182">
        <v>2761366.6</v>
      </c>
      <c r="X517" s="182">
        <v>14789853</v>
      </c>
      <c r="Y517" s="182">
        <v>2323592.46</v>
      </c>
      <c r="Z517" s="182">
        <v>2529500</v>
      </c>
      <c r="AA517" s="182">
        <v>2158066.75</v>
      </c>
      <c r="AB517" s="182">
        <v>3482280</v>
      </c>
      <c r="AC517" s="182">
        <v>3090181.96</v>
      </c>
      <c r="AD517" s="182">
        <v>2000000</v>
      </c>
      <c r="AE517" s="182">
        <v>13485265.970000001</v>
      </c>
      <c r="AF517" s="182">
        <v>184500</v>
      </c>
      <c r="AG517" s="182">
        <v>184500</v>
      </c>
      <c r="AH517" s="182">
        <v>0</v>
      </c>
      <c r="AI517" s="182">
        <v>2961411.01</v>
      </c>
      <c r="AJ517" s="182">
        <v>250000</v>
      </c>
      <c r="AK517" s="182">
        <v>2361122</v>
      </c>
      <c r="AL517" s="182">
        <v>11137945.26</v>
      </c>
      <c r="AM517" s="182">
        <v>5905618.1500000004</v>
      </c>
      <c r="AN517" s="182">
        <v>1869682.01</v>
      </c>
      <c r="AO517" s="182">
        <v>4618847.5199999996</v>
      </c>
      <c r="AP517" s="182">
        <v>3927709.7</v>
      </c>
      <c r="AQ517" s="182">
        <v>2536924.0299999998</v>
      </c>
      <c r="AR517" s="182">
        <v>2842832.77</v>
      </c>
      <c r="AS517" s="182">
        <v>3779993.83</v>
      </c>
      <c r="AT517" s="182">
        <v>2029108.23</v>
      </c>
      <c r="AU517" s="182">
        <v>5481784.3399999999</v>
      </c>
      <c r="AV517" s="182">
        <v>4287051.18</v>
      </c>
      <c r="AW517" s="182">
        <v>2110843.15</v>
      </c>
      <c r="AX517" s="182">
        <v>1236273.81</v>
      </c>
      <c r="AY517" s="182">
        <v>1706953.1</v>
      </c>
      <c r="AZ517" s="182">
        <v>2112134.59</v>
      </c>
      <c r="BA517" s="182">
        <v>1638883.45</v>
      </c>
      <c r="BB517" s="182">
        <v>5369190.2599999998</v>
      </c>
      <c r="BC517" s="182">
        <v>2614726.81</v>
      </c>
      <c r="BD517" s="182">
        <v>4614500</v>
      </c>
      <c r="BE517" s="182">
        <v>6195989.6699999999</v>
      </c>
      <c r="BF517" s="182">
        <v>4064920</v>
      </c>
      <c r="BG517" s="182">
        <v>2755000</v>
      </c>
      <c r="BH517" s="182">
        <v>3135000</v>
      </c>
      <c r="BI517" s="182">
        <v>2984500</v>
      </c>
      <c r="BJ517" s="182">
        <v>3201250</v>
      </c>
      <c r="BK517" s="182">
        <v>2000000</v>
      </c>
      <c r="BL517" s="182">
        <v>2000000</v>
      </c>
      <c r="BM517" s="182">
        <v>3782330</v>
      </c>
      <c r="BN517" s="182">
        <v>4666827.09</v>
      </c>
      <c r="BO517" s="182">
        <v>3845896.78</v>
      </c>
      <c r="BP517" s="182">
        <v>6134889.4000000004</v>
      </c>
      <c r="BQ517" s="182">
        <v>5136805.07</v>
      </c>
      <c r="BR517" s="182">
        <v>3483167.03</v>
      </c>
      <c r="BS517" s="182">
        <v>6529500</v>
      </c>
      <c r="BT517" s="182">
        <v>4033121.75</v>
      </c>
      <c r="BU517" s="182">
        <v>2800548.92</v>
      </c>
      <c r="BV517" s="182">
        <v>5699311.3600000003</v>
      </c>
      <c r="BW517" s="182">
        <v>2078382.32</v>
      </c>
      <c r="BX517" s="182">
        <v>10926360.35</v>
      </c>
      <c r="BY517" s="182">
        <v>8758878.8000000007</v>
      </c>
      <c r="BZ517" s="182">
        <v>1357080.73</v>
      </c>
      <c r="CA517" s="182">
        <v>1825300.78</v>
      </c>
      <c r="CB517" s="182">
        <v>3056716.96</v>
      </c>
      <c r="CC517" s="182">
        <v>2607928.5499999998</v>
      </c>
      <c r="CD517" s="182">
        <v>9323192.4600000009</v>
      </c>
      <c r="CE517" s="182">
        <v>2998431.71</v>
      </c>
      <c r="CF517" s="182">
        <v>10065646.18</v>
      </c>
      <c r="CG517" s="182">
        <v>1494304.45</v>
      </c>
      <c r="CH517" s="182">
        <v>1208642.8700000001</v>
      </c>
      <c r="CI517" s="182">
        <v>3859972.44</v>
      </c>
      <c r="CJ517" s="182">
        <v>1179187.79</v>
      </c>
      <c r="CK517" s="182">
        <v>8922193.2200000007</v>
      </c>
      <c r="CL517" s="182">
        <v>1177660.82</v>
      </c>
      <c r="CM517" s="182">
        <v>0</v>
      </c>
    </row>
    <row r="518" spans="1:91" s="108" customFormat="1" ht="25.95" hidden="1" customHeight="1">
      <c r="A518" s="427"/>
      <c r="C518" s="178">
        <v>15</v>
      </c>
      <c r="D518" s="181">
        <v>26790581</v>
      </c>
      <c r="E518" s="181">
        <v>14500</v>
      </c>
      <c r="F518" s="181">
        <v>38920</v>
      </c>
      <c r="G518" s="181">
        <v>2960</v>
      </c>
      <c r="H518" s="181">
        <v>358303</v>
      </c>
      <c r="I518" s="181">
        <v>223604.75</v>
      </c>
      <c r="J518" s="181">
        <v>0</v>
      </c>
      <c r="K518" s="181">
        <v>379042.1</v>
      </c>
      <c r="L518" s="181">
        <v>63684.5</v>
      </c>
      <c r="M518" s="181">
        <v>83847</v>
      </c>
      <c r="N518" s="181">
        <v>181200</v>
      </c>
      <c r="O518" s="181">
        <v>0</v>
      </c>
      <c r="P518" s="181">
        <v>2413982.4500000002</v>
      </c>
      <c r="Q518" s="181">
        <v>77610</v>
      </c>
      <c r="R518" s="181">
        <v>159450</v>
      </c>
      <c r="S518" s="181">
        <v>108781</v>
      </c>
      <c r="T518" s="181">
        <v>74850</v>
      </c>
      <c r="U518" s="181">
        <v>85982</v>
      </c>
      <c r="V518" s="181">
        <v>107330</v>
      </c>
      <c r="W518" s="181">
        <v>54870</v>
      </c>
      <c r="X518" s="181">
        <v>12936445.5</v>
      </c>
      <c r="Y518" s="181">
        <v>129380</v>
      </c>
      <c r="Z518" s="181">
        <v>82020</v>
      </c>
      <c r="AA518" s="181">
        <v>61197</v>
      </c>
      <c r="AB518" s="181">
        <v>0</v>
      </c>
      <c r="AC518" s="181">
        <v>50840</v>
      </c>
      <c r="AD518" s="181">
        <v>32721</v>
      </c>
      <c r="AE518" s="181">
        <v>237813</v>
      </c>
      <c r="AF518" s="181">
        <v>42428</v>
      </c>
      <c r="AG518" s="181">
        <v>50200</v>
      </c>
      <c r="AH518" s="181">
        <v>54289.48</v>
      </c>
      <c r="AI518" s="181">
        <v>146605</v>
      </c>
      <c r="AJ518" s="181">
        <v>53450</v>
      </c>
      <c r="AK518" s="181">
        <v>69520</v>
      </c>
      <c r="AL518" s="181">
        <v>19985176</v>
      </c>
      <c r="AM518" s="181">
        <v>125980</v>
      </c>
      <c r="AN518" s="181">
        <v>53360</v>
      </c>
      <c r="AO518" s="181">
        <v>23008897</v>
      </c>
      <c r="AP518" s="181">
        <v>228170</v>
      </c>
      <c r="AQ518" s="181">
        <v>52930</v>
      </c>
      <c r="AR518" s="181">
        <v>31200</v>
      </c>
      <c r="AS518" s="181">
        <v>305340</v>
      </c>
      <c r="AT518" s="181">
        <v>0</v>
      </c>
      <c r="AU518" s="181">
        <v>7975</v>
      </c>
      <c r="AV518" s="181">
        <v>95925</v>
      </c>
      <c r="AW518" s="181">
        <v>42020</v>
      </c>
      <c r="AX518" s="181">
        <v>56145</v>
      </c>
      <c r="AY518" s="181">
        <v>108250</v>
      </c>
      <c r="AZ518" s="181">
        <v>4250</v>
      </c>
      <c r="BA518" s="181">
        <v>6567.75</v>
      </c>
      <c r="BB518" s="181">
        <v>1135420</v>
      </c>
      <c r="BC518" s="181">
        <v>86730</v>
      </c>
      <c r="BD518" s="181">
        <v>5786408</v>
      </c>
      <c r="BE518" s="181">
        <v>1656452.15</v>
      </c>
      <c r="BF518" s="181">
        <v>126000</v>
      </c>
      <c r="BG518" s="181">
        <v>145241.5</v>
      </c>
      <c r="BH518" s="181">
        <v>2086172.5</v>
      </c>
      <c r="BI518" s="181">
        <v>76680</v>
      </c>
      <c r="BJ518" s="181">
        <v>89050</v>
      </c>
      <c r="BK518" s="181">
        <v>218364</v>
      </c>
      <c r="BL518" s="181">
        <v>58280</v>
      </c>
      <c r="BM518" s="181">
        <v>7755273.1699999999</v>
      </c>
      <c r="BN518" s="181">
        <v>89285</v>
      </c>
      <c r="BO518" s="181">
        <v>94273.5</v>
      </c>
      <c r="BP518" s="181">
        <v>102609</v>
      </c>
      <c r="BQ518" s="181">
        <v>129110</v>
      </c>
      <c r="BR518" s="181">
        <v>33870</v>
      </c>
      <c r="BS518" s="181">
        <v>7507098.5800000001</v>
      </c>
      <c r="BT518" s="181">
        <v>91340</v>
      </c>
      <c r="BU518" s="181">
        <v>0</v>
      </c>
      <c r="BV518" s="181">
        <v>1162275</v>
      </c>
      <c r="BW518" s="181">
        <v>2156870</v>
      </c>
      <c r="BX518" s="181">
        <v>70300</v>
      </c>
      <c r="BY518" s="181">
        <v>624057</v>
      </c>
      <c r="BZ518" s="181">
        <v>18870</v>
      </c>
      <c r="CA518" s="181">
        <v>0</v>
      </c>
      <c r="CB518" s="181">
        <v>0</v>
      </c>
      <c r="CC518" s="181">
        <v>17000</v>
      </c>
      <c r="CD518" s="181">
        <v>65130</v>
      </c>
      <c r="CE518" s="181">
        <v>307725</v>
      </c>
      <c r="CF518" s="181">
        <v>292438.17000000004</v>
      </c>
      <c r="CG518" s="181">
        <v>0</v>
      </c>
      <c r="CH518" s="181">
        <v>44740</v>
      </c>
      <c r="CI518" s="181">
        <v>0</v>
      </c>
      <c r="CJ518" s="181">
        <v>0</v>
      </c>
      <c r="CK518" s="181">
        <v>135360</v>
      </c>
      <c r="CL518" s="181">
        <v>0</v>
      </c>
      <c r="CM518" s="181">
        <v>0</v>
      </c>
    </row>
    <row r="519" spans="1:91" s="108" customFormat="1" ht="25.95" hidden="1" customHeight="1">
      <c r="A519" s="427"/>
      <c r="C519" s="179">
        <v>16</v>
      </c>
      <c r="D519" s="182">
        <v>314064233.52999997</v>
      </c>
      <c r="E519" s="182">
        <v>38987612.460000001</v>
      </c>
      <c r="F519" s="182">
        <v>40473258.560000002</v>
      </c>
      <c r="G519" s="182">
        <v>46209608.810000002</v>
      </c>
      <c r="H519" s="182">
        <v>35919270.740000002</v>
      </c>
      <c r="I519" s="182">
        <v>49242520.090000004</v>
      </c>
      <c r="J519" s="182">
        <v>64965146.780000001</v>
      </c>
      <c r="K519" s="182">
        <v>65903645.969999999</v>
      </c>
      <c r="L519" s="182">
        <v>43205299.189999998</v>
      </c>
      <c r="M519" s="182">
        <v>43485109.840000004</v>
      </c>
      <c r="N519" s="182">
        <v>88985389.890000001</v>
      </c>
      <c r="O519" s="182">
        <v>16292172.859999999</v>
      </c>
      <c r="P519" s="182">
        <v>160892497.83000001</v>
      </c>
      <c r="Q519" s="182">
        <v>40239074.329999998</v>
      </c>
      <c r="R519" s="182">
        <v>41064115</v>
      </c>
      <c r="S519" s="182">
        <v>67933400.75</v>
      </c>
      <c r="T519" s="182">
        <v>40977492.32</v>
      </c>
      <c r="U519" s="182">
        <v>38181493.109999999</v>
      </c>
      <c r="V519" s="182">
        <v>39546060.25</v>
      </c>
      <c r="W519" s="182">
        <v>25526770.66</v>
      </c>
      <c r="X519" s="182">
        <v>368802532.93000001</v>
      </c>
      <c r="Y519" s="182">
        <v>28826526.850000001</v>
      </c>
      <c r="Z519" s="182">
        <v>43466532.530000001</v>
      </c>
      <c r="AA519" s="182">
        <v>36494412.049999997</v>
      </c>
      <c r="AB519" s="182">
        <v>25854334.52</v>
      </c>
      <c r="AC519" s="182">
        <v>30554218.989999998</v>
      </c>
      <c r="AD519" s="182">
        <v>36115550.859999999</v>
      </c>
      <c r="AE519" s="182">
        <v>100147311.20999999</v>
      </c>
      <c r="AF519" s="182">
        <v>37129148.5</v>
      </c>
      <c r="AG519" s="182">
        <v>31497417.420000002</v>
      </c>
      <c r="AH519" s="182">
        <v>36648490.100000001</v>
      </c>
      <c r="AI519" s="182">
        <v>64334095.210000001</v>
      </c>
      <c r="AJ519" s="182">
        <v>32999525.699999999</v>
      </c>
      <c r="AK519" s="182">
        <v>25508569.34</v>
      </c>
      <c r="AL519" s="182">
        <v>578779753.22000003</v>
      </c>
      <c r="AM519" s="182">
        <v>40833866.359999999</v>
      </c>
      <c r="AN519" s="182">
        <v>34000905.380000003</v>
      </c>
      <c r="AO519" s="182">
        <v>69196193.969999999</v>
      </c>
      <c r="AP519" s="182">
        <v>65743064.210000001</v>
      </c>
      <c r="AQ519" s="182">
        <v>41851552.439999998</v>
      </c>
      <c r="AR519" s="182">
        <v>21515360.27</v>
      </c>
      <c r="AS519" s="182">
        <v>120990627.04000001</v>
      </c>
      <c r="AT519" s="182">
        <v>40673874.700000003</v>
      </c>
      <c r="AU519" s="182">
        <v>56133974.359999999</v>
      </c>
      <c r="AV519" s="182">
        <v>74672686.290000007</v>
      </c>
      <c r="AW519" s="182">
        <v>39310464.060000002</v>
      </c>
      <c r="AX519" s="182">
        <v>28513172.890000001</v>
      </c>
      <c r="AY519" s="182">
        <v>48577923.350000001</v>
      </c>
      <c r="AZ519" s="182">
        <v>38048634.719999999</v>
      </c>
      <c r="BA519" s="182">
        <v>31633609.190000001</v>
      </c>
      <c r="BB519" s="182">
        <v>168495423.41</v>
      </c>
      <c r="BC519" s="182">
        <v>31824821.41</v>
      </c>
      <c r="BD519" s="182">
        <v>330217819.61000001</v>
      </c>
      <c r="BE519" s="182">
        <v>92160059.909999996</v>
      </c>
      <c r="BF519" s="182">
        <v>36564552.719999999</v>
      </c>
      <c r="BG519" s="182">
        <v>35968263.310000002</v>
      </c>
      <c r="BH519" s="182">
        <v>175667936.65000001</v>
      </c>
      <c r="BI519" s="182">
        <v>28715402.07</v>
      </c>
      <c r="BJ519" s="182">
        <v>17808288.629999999</v>
      </c>
      <c r="BK519" s="182">
        <v>22303006.879999999</v>
      </c>
      <c r="BL519" s="182">
        <v>20226654.82</v>
      </c>
      <c r="BM519" s="182">
        <v>251543897.61000001</v>
      </c>
      <c r="BN519" s="182">
        <v>61337427.979999997</v>
      </c>
      <c r="BO519" s="182">
        <v>48477283.530000001</v>
      </c>
      <c r="BP519" s="182">
        <v>67942770.810000002</v>
      </c>
      <c r="BQ519" s="182">
        <v>46630178.689999998</v>
      </c>
      <c r="BR519" s="182">
        <v>32503200.43</v>
      </c>
      <c r="BS519" s="182">
        <v>879965034.65999997</v>
      </c>
      <c r="BT519" s="182">
        <v>49958138.170000002</v>
      </c>
      <c r="BU519" s="182">
        <v>50720819.079999998</v>
      </c>
      <c r="BV519" s="182">
        <v>163458056.47</v>
      </c>
      <c r="BW519" s="182">
        <v>15089893.560000001</v>
      </c>
      <c r="BX519" s="182">
        <v>44194551.840000004</v>
      </c>
      <c r="BY519" s="182">
        <v>94584002.450000003</v>
      </c>
      <c r="BZ519" s="182">
        <v>31197978.829999998</v>
      </c>
      <c r="CA519" s="182">
        <v>31910434.989999998</v>
      </c>
      <c r="CB519" s="182">
        <v>42815654.899999999</v>
      </c>
      <c r="CC519" s="182">
        <v>48968067.060000002</v>
      </c>
      <c r="CD519" s="182">
        <v>91972610.799999997</v>
      </c>
      <c r="CE519" s="182">
        <v>51445323.450000003</v>
      </c>
      <c r="CF519" s="182">
        <v>73020949.400000006</v>
      </c>
      <c r="CG519" s="182">
        <v>25367522.25</v>
      </c>
      <c r="CH519" s="182">
        <v>30030114.510000002</v>
      </c>
      <c r="CI519" s="182">
        <v>24723957.390000001</v>
      </c>
      <c r="CJ519" s="182">
        <v>30424242.899999999</v>
      </c>
      <c r="CK519" s="182">
        <v>84710860.870000005</v>
      </c>
      <c r="CL519" s="182">
        <v>20457574.16</v>
      </c>
      <c r="CM519" s="182">
        <v>17429101.77</v>
      </c>
    </row>
    <row r="520" spans="1:91" s="108" customFormat="1" ht="25.95" hidden="1" customHeight="1">
      <c r="A520" s="427"/>
      <c r="C520" s="180">
        <v>17</v>
      </c>
      <c r="D520" s="181">
        <v>40108168.730000004</v>
      </c>
      <c r="E520" s="181">
        <v>1551162.49</v>
      </c>
      <c r="F520" s="181">
        <v>1737255.9300000002</v>
      </c>
      <c r="G520" s="181">
        <v>2148610.6</v>
      </c>
      <c r="H520" s="181">
        <v>1557677.5299999998</v>
      </c>
      <c r="I520" s="181">
        <v>2109293.64</v>
      </c>
      <c r="J520" s="181">
        <v>2830142.14</v>
      </c>
      <c r="K520" s="181">
        <v>2851708.63</v>
      </c>
      <c r="L520" s="181">
        <v>1799001.64</v>
      </c>
      <c r="M520" s="181">
        <v>1911610.4</v>
      </c>
      <c r="N520" s="181">
        <v>5789346.2199999997</v>
      </c>
      <c r="O520" s="181">
        <v>698892.93</v>
      </c>
      <c r="P520" s="181">
        <v>189300958.13999999</v>
      </c>
      <c r="Q520" s="181">
        <v>1676065.03</v>
      </c>
      <c r="R520" s="181">
        <v>1657246.14</v>
      </c>
      <c r="S520" s="181">
        <v>2972436.9099999997</v>
      </c>
      <c r="T520" s="181">
        <v>1780923.26</v>
      </c>
      <c r="U520" s="181">
        <v>1536354.18</v>
      </c>
      <c r="V520" s="181">
        <v>1549749.8</v>
      </c>
      <c r="W520" s="181">
        <v>963139.37</v>
      </c>
      <c r="X520" s="181">
        <v>88859675.129999995</v>
      </c>
      <c r="Y520" s="181">
        <v>1196331.42</v>
      </c>
      <c r="Z520" s="181">
        <v>1843555.28</v>
      </c>
      <c r="AA520" s="181">
        <v>1583966.36</v>
      </c>
      <c r="AB520" s="181">
        <v>1006640.72</v>
      </c>
      <c r="AC520" s="181">
        <v>1021904.89</v>
      </c>
      <c r="AD520" s="181">
        <v>1293211.18</v>
      </c>
      <c r="AE520" s="181">
        <v>3774779.9800000004</v>
      </c>
      <c r="AF520" s="181">
        <v>1391660.49</v>
      </c>
      <c r="AG520" s="181">
        <v>1290831.3</v>
      </c>
      <c r="AH520" s="181">
        <v>1623336.82</v>
      </c>
      <c r="AI520" s="181">
        <v>2729149.79</v>
      </c>
      <c r="AJ520" s="181">
        <v>1269910.26</v>
      </c>
      <c r="AK520" s="181">
        <v>926476.78</v>
      </c>
      <c r="AL520" s="181">
        <v>219461236.42000002</v>
      </c>
      <c r="AM520" s="181">
        <v>1872220.27</v>
      </c>
      <c r="AN520" s="181">
        <v>1516128.11</v>
      </c>
      <c r="AO520" s="181">
        <v>2747831.55</v>
      </c>
      <c r="AP520" s="181">
        <v>2755926.79</v>
      </c>
      <c r="AQ520" s="181">
        <v>1799594.51</v>
      </c>
      <c r="AR520" s="181">
        <v>925703.58</v>
      </c>
      <c r="AS520" s="181">
        <v>31876888.629999995</v>
      </c>
      <c r="AT520" s="181">
        <v>1679609.23</v>
      </c>
      <c r="AU520" s="181">
        <v>2365958.9499999997</v>
      </c>
      <c r="AV520" s="181">
        <v>3286446.18</v>
      </c>
      <c r="AW520" s="181">
        <v>1507773.16</v>
      </c>
      <c r="AX520" s="181">
        <v>1087734.3899999999</v>
      </c>
      <c r="AY520" s="181">
        <v>2367774.0100000002</v>
      </c>
      <c r="AZ520" s="181">
        <v>1559377.71</v>
      </c>
      <c r="BA520" s="181">
        <v>1459020.99</v>
      </c>
      <c r="BB520" s="181">
        <v>29688779.490000002</v>
      </c>
      <c r="BC520" s="181">
        <v>1502681.8499999999</v>
      </c>
      <c r="BD520" s="181">
        <v>157015259.97000003</v>
      </c>
      <c r="BE520" s="181">
        <v>4086873.51</v>
      </c>
      <c r="BF520" s="181">
        <v>1416995.8900000001</v>
      </c>
      <c r="BG520" s="181">
        <v>1539086.59</v>
      </c>
      <c r="BH520" s="181">
        <v>63635702.449999996</v>
      </c>
      <c r="BI520" s="181">
        <v>1202949.3800000001</v>
      </c>
      <c r="BJ520" s="181">
        <v>742884.36</v>
      </c>
      <c r="BK520" s="181">
        <v>1011999.26</v>
      </c>
      <c r="BL520" s="181">
        <v>868527.35</v>
      </c>
      <c r="BM520" s="181">
        <v>52483858.559999995</v>
      </c>
      <c r="BN520" s="181">
        <v>2716155.67</v>
      </c>
      <c r="BO520" s="181">
        <v>2068197.3699999999</v>
      </c>
      <c r="BP520" s="181">
        <v>3082223.03</v>
      </c>
      <c r="BQ520" s="181">
        <v>1947004.83</v>
      </c>
      <c r="BR520" s="181">
        <v>1474040.03</v>
      </c>
      <c r="BS520" s="181">
        <v>166895158.96000001</v>
      </c>
      <c r="BT520" s="181">
        <v>2246033.71</v>
      </c>
      <c r="BU520" s="181">
        <v>2312900.4</v>
      </c>
      <c r="BV520" s="181">
        <v>29077106.619999997</v>
      </c>
      <c r="BW520" s="181">
        <v>832015.21000000008</v>
      </c>
      <c r="BX520" s="181">
        <v>1910522.71</v>
      </c>
      <c r="BY520" s="181">
        <v>4173133.09</v>
      </c>
      <c r="BZ520" s="181">
        <v>1421067.32</v>
      </c>
      <c r="CA520" s="181">
        <v>1414850.26</v>
      </c>
      <c r="CB520" s="181">
        <v>4786079.21</v>
      </c>
      <c r="CC520" s="181">
        <v>2306425.19</v>
      </c>
      <c r="CD520" s="181">
        <v>3967311.25</v>
      </c>
      <c r="CE520" s="181">
        <v>2225839.6500000004</v>
      </c>
      <c r="CF520" s="181">
        <v>3088539.92</v>
      </c>
      <c r="CG520" s="181">
        <v>1036776.78</v>
      </c>
      <c r="CH520" s="181">
        <v>1143473.97</v>
      </c>
      <c r="CI520" s="181">
        <v>1033979.17</v>
      </c>
      <c r="CJ520" s="181">
        <v>1260918.0999999999</v>
      </c>
      <c r="CK520" s="181">
        <v>12492547.459999999</v>
      </c>
      <c r="CL520" s="181">
        <v>865287.89999999991</v>
      </c>
      <c r="CM520" s="181">
        <v>737162.60000000009</v>
      </c>
    </row>
    <row r="521" spans="1:91" s="108" customFormat="1" ht="25.95" hidden="1" customHeight="1">
      <c r="A521" s="427"/>
      <c r="C521" s="178">
        <v>18</v>
      </c>
      <c r="D521" s="182">
        <v>558354649.77999997</v>
      </c>
      <c r="E521" s="182">
        <v>0</v>
      </c>
      <c r="F521" s="182">
        <v>0</v>
      </c>
      <c r="G521" s="182">
        <v>0</v>
      </c>
      <c r="H521" s="182">
        <v>0</v>
      </c>
      <c r="I521" s="182">
        <v>0</v>
      </c>
      <c r="J521" s="182">
        <v>0</v>
      </c>
      <c r="K521" s="182">
        <v>0</v>
      </c>
      <c r="L521" s="182">
        <v>0</v>
      </c>
      <c r="M521" s="182">
        <v>0</v>
      </c>
      <c r="N521" s="182">
        <v>0</v>
      </c>
      <c r="O521" s="182">
        <v>0</v>
      </c>
      <c r="P521" s="182">
        <v>0</v>
      </c>
      <c r="Q521" s="182">
        <v>0</v>
      </c>
      <c r="R521" s="182">
        <v>0</v>
      </c>
      <c r="S521" s="182">
        <v>0</v>
      </c>
      <c r="T521" s="182">
        <v>0</v>
      </c>
      <c r="U521" s="182">
        <v>0</v>
      </c>
      <c r="V521" s="182">
        <v>0</v>
      </c>
      <c r="W521" s="182">
        <v>0</v>
      </c>
      <c r="X521" s="182">
        <v>0</v>
      </c>
      <c r="Y521" s="182">
        <v>0</v>
      </c>
      <c r="Z521" s="182">
        <v>0</v>
      </c>
      <c r="AA521" s="182">
        <v>0</v>
      </c>
      <c r="AB521" s="182">
        <v>0</v>
      </c>
      <c r="AC521" s="182">
        <v>0</v>
      </c>
      <c r="AD521" s="182">
        <v>0</v>
      </c>
      <c r="AE521" s="182">
        <v>0</v>
      </c>
      <c r="AF521" s="182">
        <v>0</v>
      </c>
      <c r="AG521" s="182">
        <v>0</v>
      </c>
      <c r="AH521" s="182">
        <v>0</v>
      </c>
      <c r="AI521" s="182">
        <v>0</v>
      </c>
      <c r="AJ521" s="182">
        <v>0</v>
      </c>
      <c r="AK521" s="182">
        <v>0</v>
      </c>
      <c r="AL521" s="182">
        <v>50345801.799999997</v>
      </c>
      <c r="AM521" s="182">
        <v>0</v>
      </c>
      <c r="AN521" s="182">
        <v>0</v>
      </c>
      <c r="AO521" s="182">
        <v>0</v>
      </c>
      <c r="AP521" s="182">
        <v>0</v>
      </c>
      <c r="AQ521" s="182">
        <v>0</v>
      </c>
      <c r="AR521" s="182">
        <v>0</v>
      </c>
      <c r="AS521" s="182">
        <v>5301155</v>
      </c>
      <c r="AT521" s="182">
        <v>0</v>
      </c>
      <c r="AU521" s="182">
        <v>0</v>
      </c>
      <c r="AV521" s="182">
        <v>0</v>
      </c>
      <c r="AW521" s="182">
        <v>0</v>
      </c>
      <c r="AX521" s="182">
        <v>0</v>
      </c>
      <c r="AY521" s="182">
        <v>0</v>
      </c>
      <c r="AZ521" s="182">
        <v>0</v>
      </c>
      <c r="BA521" s="182">
        <v>0</v>
      </c>
      <c r="BB521" s="182">
        <v>0</v>
      </c>
      <c r="BC521" s="182">
        <v>0</v>
      </c>
      <c r="BD521" s="182">
        <v>0</v>
      </c>
      <c r="BE521" s="182">
        <v>0</v>
      </c>
      <c r="BF521" s="182">
        <v>0</v>
      </c>
      <c r="BG521" s="182">
        <v>0</v>
      </c>
      <c r="BH521" s="182">
        <v>0</v>
      </c>
      <c r="BI521" s="182">
        <v>0</v>
      </c>
      <c r="BJ521" s="182">
        <v>0</v>
      </c>
      <c r="BK521" s="182">
        <v>0</v>
      </c>
      <c r="BL521" s="182">
        <v>0</v>
      </c>
      <c r="BM521" s="182">
        <v>452603597.86000001</v>
      </c>
      <c r="BN521" s="182">
        <v>0</v>
      </c>
      <c r="BO521" s="182">
        <v>0</v>
      </c>
      <c r="BP521" s="182">
        <v>0</v>
      </c>
      <c r="BQ521" s="182">
        <v>0</v>
      </c>
      <c r="BR521" s="182">
        <v>0</v>
      </c>
      <c r="BS521" s="182">
        <v>12143896</v>
      </c>
      <c r="BT521" s="182">
        <v>0</v>
      </c>
      <c r="BU521" s="182">
        <v>0</v>
      </c>
      <c r="BV521" s="182">
        <v>0</v>
      </c>
      <c r="BW521" s="182">
        <v>0</v>
      </c>
      <c r="BX521" s="182">
        <v>0</v>
      </c>
      <c r="BY521" s="182">
        <v>0</v>
      </c>
      <c r="BZ521" s="182">
        <v>0</v>
      </c>
      <c r="CA521" s="182">
        <v>0</v>
      </c>
      <c r="CB521" s="182">
        <v>0</v>
      </c>
      <c r="CC521" s="182">
        <v>0</v>
      </c>
      <c r="CD521" s="182">
        <v>0</v>
      </c>
      <c r="CE521" s="182">
        <v>0</v>
      </c>
      <c r="CF521" s="182">
        <v>0</v>
      </c>
      <c r="CG521" s="182">
        <v>0</v>
      </c>
      <c r="CH521" s="182">
        <v>0</v>
      </c>
      <c r="CI521" s="182">
        <v>0</v>
      </c>
      <c r="CJ521" s="182">
        <v>0</v>
      </c>
      <c r="CK521" s="182">
        <v>0</v>
      </c>
      <c r="CL521" s="182">
        <v>0</v>
      </c>
      <c r="CM521" s="182">
        <v>0</v>
      </c>
    </row>
    <row r="522" spans="1:91" s="108" customFormat="1" ht="25.95" hidden="1" customHeight="1">
      <c r="A522" s="427"/>
      <c r="C522" s="178">
        <v>19</v>
      </c>
      <c r="D522" s="181">
        <v>49106102.370000005</v>
      </c>
      <c r="E522" s="181">
        <v>12747506.390000001</v>
      </c>
      <c r="F522" s="181">
        <v>4479089.9000000004</v>
      </c>
      <c r="G522" s="181">
        <v>8765006.0399999991</v>
      </c>
      <c r="H522" s="181">
        <v>3732435.06</v>
      </c>
      <c r="I522" s="181">
        <v>11839787.5</v>
      </c>
      <c r="J522" s="181">
        <v>11448340.85</v>
      </c>
      <c r="K522" s="181">
        <v>20481195.490000002</v>
      </c>
      <c r="L522" s="181">
        <v>12246192.75</v>
      </c>
      <c r="M522" s="181">
        <v>7454288.3900000006</v>
      </c>
      <c r="N522" s="181">
        <v>90400461.489999995</v>
      </c>
      <c r="O522" s="181">
        <v>9938635.3500000015</v>
      </c>
      <c r="P522" s="181">
        <v>92026092.850000009</v>
      </c>
      <c r="Q522" s="181">
        <v>10818641.960000001</v>
      </c>
      <c r="R522" s="181">
        <v>19434124.560000002</v>
      </c>
      <c r="S522" s="181">
        <v>26175308.029999997</v>
      </c>
      <c r="T522" s="181">
        <v>5837309.3399999999</v>
      </c>
      <c r="U522" s="181">
        <v>14232199.27</v>
      </c>
      <c r="V522" s="181">
        <v>10314336.02</v>
      </c>
      <c r="W522" s="181">
        <v>7441439.5099999998</v>
      </c>
      <c r="X522" s="181">
        <v>67484399.920000017</v>
      </c>
      <c r="Y522" s="181">
        <v>9982135.6600000001</v>
      </c>
      <c r="Z522" s="181">
        <v>21708392.100000001</v>
      </c>
      <c r="AA522" s="181">
        <v>15585356.289999999</v>
      </c>
      <c r="AB522" s="181">
        <v>15373748.739999998</v>
      </c>
      <c r="AC522" s="181">
        <v>9170515.9100000001</v>
      </c>
      <c r="AD522" s="181">
        <v>9395549.0999999996</v>
      </c>
      <c r="AE522" s="181">
        <v>35576266.420000002</v>
      </c>
      <c r="AF522" s="181">
        <v>9093928.2400000002</v>
      </c>
      <c r="AG522" s="181">
        <v>5301091.63</v>
      </c>
      <c r="AH522" s="181">
        <v>9235838.0199999996</v>
      </c>
      <c r="AI522" s="181">
        <v>39100178.299999997</v>
      </c>
      <c r="AJ522" s="181">
        <v>18864665.75</v>
      </c>
      <c r="AK522" s="181">
        <v>20475128.859999999</v>
      </c>
      <c r="AL522" s="181">
        <v>65307985.399999991</v>
      </c>
      <c r="AM522" s="181">
        <v>10771440.530000001</v>
      </c>
      <c r="AN522" s="181">
        <v>3038429.6399999997</v>
      </c>
      <c r="AO522" s="181">
        <v>17045690.84</v>
      </c>
      <c r="AP522" s="181">
        <v>20827407.849999998</v>
      </c>
      <c r="AQ522" s="181">
        <v>8814826.0399999991</v>
      </c>
      <c r="AR522" s="181">
        <v>6213908.9800000004</v>
      </c>
      <c r="AS522" s="181">
        <v>14130987.220000003</v>
      </c>
      <c r="AT522" s="181">
        <v>5577823.2800000003</v>
      </c>
      <c r="AU522" s="181">
        <v>12793022.749999998</v>
      </c>
      <c r="AV522" s="181">
        <v>10499669.91</v>
      </c>
      <c r="AW522" s="181">
        <v>18182297.43</v>
      </c>
      <c r="AX522" s="181">
        <v>6012909.2299999995</v>
      </c>
      <c r="AY522" s="181">
        <v>9295777.9600000009</v>
      </c>
      <c r="AZ522" s="181">
        <v>7400248.9099999992</v>
      </c>
      <c r="BA522" s="181">
        <v>9645773.7200000007</v>
      </c>
      <c r="BB522" s="181">
        <v>28369997.099999998</v>
      </c>
      <c r="BC522" s="181">
        <v>9771251.6699999999</v>
      </c>
      <c r="BD522" s="181">
        <v>69903466.090000004</v>
      </c>
      <c r="BE522" s="181">
        <v>105921442.87</v>
      </c>
      <c r="BF522" s="181">
        <v>15360801.949999999</v>
      </c>
      <c r="BG522" s="181">
        <v>18206908.66</v>
      </c>
      <c r="BH522" s="181">
        <v>135685801.45999998</v>
      </c>
      <c r="BI522" s="181">
        <v>11025674.93</v>
      </c>
      <c r="BJ522" s="181">
        <v>11318820.23</v>
      </c>
      <c r="BK522" s="181">
        <v>9284454.9400000013</v>
      </c>
      <c r="BL522" s="181">
        <v>6332464.3399999999</v>
      </c>
      <c r="BM522" s="181">
        <v>28892495.969999999</v>
      </c>
      <c r="BN522" s="181">
        <v>12520261.16</v>
      </c>
      <c r="BO522" s="181">
        <v>8971618.8699999992</v>
      </c>
      <c r="BP522" s="181">
        <v>15048803.92</v>
      </c>
      <c r="BQ522" s="181">
        <v>14112038.550000001</v>
      </c>
      <c r="BR522" s="181">
        <v>6441599.96</v>
      </c>
      <c r="BS522" s="181">
        <v>232556727.28000003</v>
      </c>
      <c r="BT522" s="181">
        <v>22200295.939999998</v>
      </c>
      <c r="BU522" s="181">
        <v>13257995.25</v>
      </c>
      <c r="BV522" s="181">
        <v>26857247.319999997</v>
      </c>
      <c r="BW522" s="181">
        <v>5770698.8599999994</v>
      </c>
      <c r="BX522" s="181">
        <v>8514822.0099999998</v>
      </c>
      <c r="BY522" s="181">
        <v>30817894.41</v>
      </c>
      <c r="BZ522" s="181">
        <v>7020031.79</v>
      </c>
      <c r="CA522" s="181">
        <v>11856811.720000001</v>
      </c>
      <c r="CB522" s="181">
        <v>16028494.84</v>
      </c>
      <c r="CC522" s="181">
        <v>22474282.349999998</v>
      </c>
      <c r="CD522" s="181">
        <v>17534850.030000001</v>
      </c>
      <c r="CE522" s="181">
        <v>11475825.530000001</v>
      </c>
      <c r="CF522" s="181">
        <v>21489400.780000001</v>
      </c>
      <c r="CG522" s="181">
        <v>11130842.23</v>
      </c>
      <c r="CH522" s="181">
        <v>6394281.9700000007</v>
      </c>
      <c r="CI522" s="181">
        <v>8007020.0199999996</v>
      </c>
      <c r="CJ522" s="181">
        <v>5225393.1899999995</v>
      </c>
      <c r="CK522" s="181">
        <v>39339206.469999999</v>
      </c>
      <c r="CL522" s="181">
        <v>7815122.3399999999</v>
      </c>
      <c r="CM522" s="181">
        <v>5428156.1899999995</v>
      </c>
    </row>
    <row r="523" spans="1:91" s="108" customFormat="1" ht="25.95" hidden="1" customHeight="1">
      <c r="A523" s="427"/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  <c r="AA523" s="181"/>
      <c r="AB523" s="181"/>
      <c r="AC523" s="181"/>
      <c r="AD523" s="181"/>
      <c r="AE523" s="181"/>
      <c r="AF523" s="181"/>
      <c r="AG523" s="181"/>
      <c r="AH523" s="181"/>
      <c r="AI523" s="181"/>
      <c r="AJ523" s="181"/>
      <c r="AK523" s="181"/>
      <c r="AL523" s="181"/>
      <c r="AM523" s="181"/>
      <c r="AN523" s="181"/>
      <c r="AO523" s="181"/>
      <c r="AP523" s="181"/>
      <c r="AQ523" s="181"/>
      <c r="AR523" s="181"/>
      <c r="AS523" s="181"/>
      <c r="AT523" s="181"/>
      <c r="AU523" s="181"/>
      <c r="AV523" s="181"/>
      <c r="AW523" s="181"/>
      <c r="AX523" s="181"/>
      <c r="AY523" s="181"/>
      <c r="AZ523" s="181"/>
      <c r="BA523" s="181"/>
      <c r="BB523" s="181"/>
      <c r="BC523" s="181"/>
      <c r="BD523" s="181"/>
      <c r="BE523" s="181"/>
      <c r="BF523" s="181"/>
      <c r="BG523" s="181"/>
      <c r="BH523" s="181"/>
      <c r="BI523" s="181"/>
      <c r="BJ523" s="181"/>
      <c r="BK523" s="181"/>
      <c r="BL523" s="181"/>
      <c r="BM523" s="181"/>
      <c r="BN523" s="181"/>
      <c r="BO523" s="181"/>
      <c r="BP523" s="181"/>
      <c r="BQ523" s="181"/>
      <c r="BR523" s="181"/>
      <c r="BS523" s="181"/>
      <c r="BT523" s="181"/>
      <c r="BU523" s="181"/>
      <c r="BV523" s="181"/>
      <c r="BW523" s="181"/>
      <c r="BX523" s="181"/>
      <c r="BY523" s="181"/>
      <c r="BZ523" s="181"/>
      <c r="CA523" s="181"/>
      <c r="CB523" s="181"/>
      <c r="CC523" s="181"/>
      <c r="CD523" s="181"/>
      <c r="CE523" s="181"/>
      <c r="CF523" s="181"/>
      <c r="CG523" s="181"/>
      <c r="CH523" s="181"/>
      <c r="CI523" s="181"/>
      <c r="CJ523" s="181"/>
      <c r="CK523" s="181"/>
      <c r="CL523" s="181"/>
      <c r="CM523" s="181"/>
    </row>
    <row r="524" spans="1:91" s="108" customFormat="1" ht="25.95" hidden="1" customHeight="1">
      <c r="A524" s="427"/>
      <c r="B524" s="108">
        <v>20</v>
      </c>
      <c r="C524" s="183" t="s">
        <v>690</v>
      </c>
      <c r="D524" s="181">
        <v>314015906.5800001</v>
      </c>
      <c r="E524" s="181">
        <v>38987612.460000001</v>
      </c>
      <c r="F524" s="181">
        <v>40557805.650000006</v>
      </c>
      <c r="G524" s="181">
        <v>46391195.899999999</v>
      </c>
      <c r="H524" s="181">
        <v>35914911.890000001</v>
      </c>
      <c r="I524" s="181">
        <v>49436611.889999993</v>
      </c>
      <c r="J524" s="181">
        <v>64982562.260000005</v>
      </c>
      <c r="K524" s="181">
        <v>65903645.969999999</v>
      </c>
      <c r="L524" s="181">
        <v>43279890.649999999</v>
      </c>
      <c r="M524" s="181">
        <v>43485109.840000004</v>
      </c>
      <c r="N524" s="181">
        <v>89594574.099999994</v>
      </c>
      <c r="O524" s="181">
        <v>16292172.859999999</v>
      </c>
      <c r="P524" s="181">
        <v>161406206.45999998</v>
      </c>
      <c r="Q524" s="181">
        <v>40263344.629999995</v>
      </c>
      <c r="R524" s="181">
        <v>41070854.68</v>
      </c>
      <c r="S524" s="181">
        <v>67959797.549999997</v>
      </c>
      <c r="T524" s="181">
        <v>41012662.019999996</v>
      </c>
      <c r="U524" s="181">
        <v>38209914.509999998</v>
      </c>
      <c r="V524" s="181">
        <v>39555301.449999996</v>
      </c>
      <c r="W524" s="181">
        <v>25526770.659999996</v>
      </c>
      <c r="X524" s="181">
        <v>373849759.87999994</v>
      </c>
      <c r="Y524" s="181">
        <v>28946907.989999998</v>
      </c>
      <c r="Z524" s="181">
        <v>43590109.350000001</v>
      </c>
      <c r="AA524" s="181">
        <v>36876980.049999997</v>
      </c>
      <c r="AB524" s="181">
        <v>25880942.400000002</v>
      </c>
      <c r="AC524" s="181">
        <v>30803786.350000001</v>
      </c>
      <c r="AD524" s="181">
        <v>36217482.609999999</v>
      </c>
      <c r="AE524" s="181">
        <v>101706121.70000002</v>
      </c>
      <c r="AF524" s="181">
        <v>37385483.699999996</v>
      </c>
      <c r="AG524" s="181">
        <v>32124160.619999997</v>
      </c>
      <c r="AH524" s="181">
        <v>36674982.799999997</v>
      </c>
      <c r="AI524" s="181">
        <v>64713298.079999998</v>
      </c>
      <c r="AJ524" s="181">
        <v>33441869.460000001</v>
      </c>
      <c r="AK524" s="181">
        <v>26178372.640000001</v>
      </c>
      <c r="AL524" s="181">
        <v>591526406.53999996</v>
      </c>
      <c r="AM524" s="181">
        <v>40907981.960000008</v>
      </c>
      <c r="AN524" s="181">
        <v>34053075.900000006</v>
      </c>
      <c r="AO524" s="181">
        <v>69275356.969999999</v>
      </c>
      <c r="AP524" s="181">
        <v>65919986.219999991</v>
      </c>
      <c r="AQ524" s="181">
        <v>42405801.880000003</v>
      </c>
      <c r="AR524" s="181">
        <v>21515360.270000003</v>
      </c>
      <c r="AS524" s="181">
        <v>121086609.96000001</v>
      </c>
      <c r="AT524" s="181">
        <v>40737226.329999998</v>
      </c>
      <c r="AU524" s="181">
        <v>56078165.18</v>
      </c>
      <c r="AV524" s="181">
        <v>75468777.679999992</v>
      </c>
      <c r="AW524" s="181">
        <v>39332958.539999999</v>
      </c>
      <c r="AX524" s="181">
        <v>28515442.07</v>
      </c>
      <c r="AY524" s="181">
        <v>48819595.510000005</v>
      </c>
      <c r="AZ524" s="181">
        <v>38091531.999999993</v>
      </c>
      <c r="BA524" s="181">
        <v>31672059.77</v>
      </c>
      <c r="BB524" s="181">
        <v>170500974.41000003</v>
      </c>
      <c r="BC524" s="181">
        <v>32202668.549999997</v>
      </c>
      <c r="BD524" s="181">
        <v>331475013.73000002</v>
      </c>
      <c r="BE524" s="181">
        <v>92379984.910000011</v>
      </c>
      <c r="BF524" s="181">
        <v>36647054.960000001</v>
      </c>
      <c r="BG524" s="181">
        <v>36006620.889999993</v>
      </c>
      <c r="BH524" s="181">
        <v>175810056.67000002</v>
      </c>
      <c r="BI524" s="181">
        <v>28751592.609999999</v>
      </c>
      <c r="BJ524" s="181">
        <v>17834651.790000003</v>
      </c>
      <c r="BK524" s="181">
        <v>22303006.880000003</v>
      </c>
      <c r="BL524" s="181">
        <v>20244889.82</v>
      </c>
      <c r="BM524" s="181">
        <v>252001387.07999998</v>
      </c>
      <c r="BN524" s="181">
        <v>61391873.240000002</v>
      </c>
      <c r="BO524" s="181">
        <v>48508101.68999999</v>
      </c>
      <c r="BP524" s="181">
        <v>68010426.810000002</v>
      </c>
      <c r="BQ524" s="181">
        <v>46657094.270000003</v>
      </c>
      <c r="BR524" s="181">
        <v>32518014.549999997</v>
      </c>
      <c r="BS524" s="181">
        <v>882776830.59000015</v>
      </c>
      <c r="BT524" s="181">
        <v>50230880.13000001</v>
      </c>
      <c r="BU524" s="181">
        <v>50779401.379999995</v>
      </c>
      <c r="BV524" s="181">
        <v>163933300.58000001</v>
      </c>
      <c r="BW524" s="181">
        <v>15118557.240000002</v>
      </c>
      <c r="BX524" s="181">
        <v>44198606.680000007</v>
      </c>
      <c r="BY524" s="181">
        <v>94772912.929999977</v>
      </c>
      <c r="BZ524" s="181">
        <v>31261710.080000002</v>
      </c>
      <c r="CA524" s="181">
        <v>31919162.790000003</v>
      </c>
      <c r="CB524" s="181">
        <v>43149249.359999999</v>
      </c>
      <c r="CC524" s="181">
        <v>49067494.410000004</v>
      </c>
      <c r="CD524" s="181">
        <v>92077946.260000005</v>
      </c>
      <c r="CE524" s="181">
        <v>51451705.810000002</v>
      </c>
      <c r="CF524" s="181">
        <v>73849583.540000007</v>
      </c>
      <c r="CG524" s="181">
        <v>25401457.530000001</v>
      </c>
      <c r="CH524" s="181">
        <v>30037618.710000001</v>
      </c>
      <c r="CI524" s="181">
        <v>24711579.390000001</v>
      </c>
      <c r="CJ524" s="181">
        <v>30471634.620000001</v>
      </c>
      <c r="CK524" s="181">
        <v>84812372.649999976</v>
      </c>
      <c r="CL524" s="181">
        <v>20631548.620000001</v>
      </c>
      <c r="CM524" s="181">
        <v>17465956.809999999</v>
      </c>
    </row>
    <row r="525" spans="1:91" s="108" customFormat="1" ht="25.95" hidden="1" customHeight="1">
      <c r="A525" s="427"/>
      <c r="B525" s="108">
        <v>21</v>
      </c>
      <c r="C525" s="184" t="s">
        <v>691</v>
      </c>
      <c r="D525" s="181">
        <v>71792124</v>
      </c>
      <c r="E525" s="181">
        <v>17499138</v>
      </c>
      <c r="F525" s="181">
        <v>12189605.34</v>
      </c>
      <c r="G525" s="181">
        <v>10310258</v>
      </c>
      <c r="H525" s="181">
        <v>10622567.18</v>
      </c>
      <c r="I525" s="181">
        <v>12448075.939999999</v>
      </c>
      <c r="J525" s="181">
        <v>10789001.880000001</v>
      </c>
      <c r="K525" s="181">
        <v>21783902.66</v>
      </c>
      <c r="L525" s="181">
        <v>14699611.18</v>
      </c>
      <c r="M525" s="181">
        <v>17734500.560000002</v>
      </c>
      <c r="N525" s="181">
        <v>45441477.329999998</v>
      </c>
      <c r="O525" s="181">
        <v>4735750</v>
      </c>
      <c r="P525" s="181">
        <v>63726671.510000005</v>
      </c>
      <c r="Q525" s="181">
        <v>13387741.92</v>
      </c>
      <c r="R525" s="181">
        <v>15975376.890000001</v>
      </c>
      <c r="S525" s="181">
        <v>21547549.699999999</v>
      </c>
      <c r="T525" s="181">
        <v>13306404.209999999</v>
      </c>
      <c r="U525" s="181">
        <v>11023968</v>
      </c>
      <c r="V525" s="181">
        <v>12401049</v>
      </c>
      <c r="W525" s="181">
        <v>7837617.5</v>
      </c>
      <c r="X525" s="181">
        <v>88205019.969999999</v>
      </c>
      <c r="Y525" s="181">
        <v>10467594.09</v>
      </c>
      <c r="Z525" s="181">
        <v>21314300.370000001</v>
      </c>
      <c r="AA525" s="181">
        <v>14800990.719999999</v>
      </c>
      <c r="AB525" s="181">
        <v>7730604</v>
      </c>
      <c r="AC525" s="181">
        <v>9023912.1900000013</v>
      </c>
      <c r="AD525" s="181">
        <v>10256871.25</v>
      </c>
      <c r="AE525" s="181">
        <v>31234929.570000004</v>
      </c>
      <c r="AF525" s="181">
        <v>7179397.7999999998</v>
      </c>
      <c r="AG525" s="181">
        <v>11946746</v>
      </c>
      <c r="AH525" s="181">
        <v>11131098.52</v>
      </c>
      <c r="AI525" s="181">
        <v>21053412</v>
      </c>
      <c r="AJ525" s="181">
        <v>11838278</v>
      </c>
      <c r="AK525" s="181">
        <v>10016814.92</v>
      </c>
      <c r="AL525" s="181">
        <v>199804408.04999998</v>
      </c>
      <c r="AM525" s="181">
        <v>13173676.51</v>
      </c>
      <c r="AN525" s="181">
        <v>11355948</v>
      </c>
      <c r="AO525" s="181">
        <v>23843913.579999998</v>
      </c>
      <c r="AP525" s="181">
        <v>27091524.520000003</v>
      </c>
      <c r="AQ525" s="181">
        <v>14523872.42</v>
      </c>
      <c r="AR525" s="181">
        <v>7682723.2000000002</v>
      </c>
      <c r="AS525" s="181">
        <v>67217578.639999986</v>
      </c>
      <c r="AT525" s="181">
        <v>14619297</v>
      </c>
      <c r="AU525" s="181">
        <v>27272783.609999999</v>
      </c>
      <c r="AV525" s="181">
        <v>23001581</v>
      </c>
      <c r="AW525" s="181">
        <v>14965325.790000001</v>
      </c>
      <c r="AX525" s="181">
        <v>10622198.51</v>
      </c>
      <c r="AY525" s="181">
        <v>13120301.73</v>
      </c>
      <c r="AZ525" s="181">
        <v>14335133.550000001</v>
      </c>
      <c r="BA525" s="181">
        <v>16158019</v>
      </c>
      <c r="BB525" s="181">
        <v>50332577.340000004</v>
      </c>
      <c r="BC525" s="181">
        <v>14686274.34</v>
      </c>
      <c r="BD525" s="181">
        <v>94891798.299999997</v>
      </c>
      <c r="BE525" s="181">
        <v>28575674.240000002</v>
      </c>
      <c r="BF525" s="181">
        <v>10455406.67</v>
      </c>
      <c r="BG525" s="181">
        <v>13832360.279999999</v>
      </c>
      <c r="BH525" s="181">
        <v>62597075.5</v>
      </c>
      <c r="BI525" s="181">
        <v>11206937.859999999</v>
      </c>
      <c r="BJ525" s="181">
        <v>7259078.6899999995</v>
      </c>
      <c r="BK525" s="181">
        <v>12409617.800000001</v>
      </c>
      <c r="BL525" s="181">
        <v>11646381.35</v>
      </c>
      <c r="BM525" s="181">
        <v>67948067</v>
      </c>
      <c r="BN525" s="181">
        <v>16767564.899999999</v>
      </c>
      <c r="BO525" s="181">
        <v>13768114</v>
      </c>
      <c r="BP525" s="181">
        <v>19809659.219999999</v>
      </c>
      <c r="BQ525" s="181">
        <v>16392254.07</v>
      </c>
      <c r="BR525" s="181">
        <v>14879990.42</v>
      </c>
      <c r="BS525" s="181">
        <v>274977201</v>
      </c>
      <c r="BT525" s="181">
        <v>18984619.43</v>
      </c>
      <c r="BU525" s="181">
        <v>18689509.189999998</v>
      </c>
      <c r="BV525" s="181">
        <v>59294709.669999994</v>
      </c>
      <c r="BW525" s="181">
        <v>6010239.3599999994</v>
      </c>
      <c r="BX525" s="181">
        <v>12813378.35</v>
      </c>
      <c r="BY525" s="181">
        <v>35091869.899999999</v>
      </c>
      <c r="BZ525" s="181">
        <v>10131019</v>
      </c>
      <c r="CA525" s="181">
        <v>13280648</v>
      </c>
      <c r="CB525" s="181">
        <v>12650574.050000001</v>
      </c>
      <c r="CC525" s="181">
        <v>15363773.129999999</v>
      </c>
      <c r="CD525" s="181">
        <v>32939536.780000001</v>
      </c>
      <c r="CE525" s="181">
        <v>16323844</v>
      </c>
      <c r="CF525" s="181">
        <v>32447995.449999999</v>
      </c>
      <c r="CG525" s="181">
        <v>12588559.93</v>
      </c>
      <c r="CH525" s="181">
        <v>9471663</v>
      </c>
      <c r="CI525" s="181">
        <v>11759634.539999999</v>
      </c>
      <c r="CJ525" s="181">
        <v>9323918.879999999</v>
      </c>
      <c r="CK525" s="181">
        <v>37609047.829999998</v>
      </c>
      <c r="CL525" s="181">
        <v>8529392.7200000007</v>
      </c>
      <c r="CM525" s="181">
        <v>8632523.2199999988</v>
      </c>
    </row>
    <row r="526" spans="1:91" s="108" customFormat="1" ht="25.95" hidden="1" customHeight="1">
      <c r="A526" s="427"/>
      <c r="B526" s="108">
        <v>22</v>
      </c>
      <c r="C526" s="184" t="s">
        <v>692</v>
      </c>
      <c r="D526" s="181">
        <v>170643099.09999999</v>
      </c>
      <c r="E526" s="181">
        <v>19901839.859999999</v>
      </c>
      <c r="F526" s="181">
        <v>18762743.050000001</v>
      </c>
      <c r="G526" s="181">
        <v>20304940.5</v>
      </c>
      <c r="H526" s="181">
        <v>13877095.620000001</v>
      </c>
      <c r="I526" s="181">
        <v>24368342.310000002</v>
      </c>
      <c r="J526" s="181">
        <v>32651095.509999998</v>
      </c>
      <c r="K526" s="181">
        <v>43926849.93</v>
      </c>
      <c r="L526" s="181">
        <v>21313426.18</v>
      </c>
      <c r="M526" s="181">
        <v>27143448.359999999</v>
      </c>
      <c r="N526" s="181">
        <v>56797948.909999996</v>
      </c>
      <c r="O526" s="181">
        <v>11080889.789999999</v>
      </c>
      <c r="P526" s="181">
        <v>128784336.08000001</v>
      </c>
      <c r="Q526" s="181">
        <v>24621674.490000002</v>
      </c>
      <c r="R526" s="181">
        <v>37543467.109999999</v>
      </c>
      <c r="S526" s="181">
        <v>53235924.719999999</v>
      </c>
      <c r="T526" s="181">
        <v>20754879.850000001</v>
      </c>
      <c r="U526" s="181">
        <v>26950527.25</v>
      </c>
      <c r="V526" s="181">
        <v>21629800.120000001</v>
      </c>
      <c r="W526" s="181">
        <v>13700391.49</v>
      </c>
      <c r="X526" s="181">
        <v>210198047.14000002</v>
      </c>
      <c r="Y526" s="181">
        <v>19420298.670000002</v>
      </c>
      <c r="Z526" s="181">
        <v>34165435.840000004</v>
      </c>
      <c r="AA526" s="181">
        <v>27756397.82</v>
      </c>
      <c r="AB526" s="181">
        <v>14659261.289999999</v>
      </c>
      <c r="AC526" s="181">
        <v>15908187.550000001</v>
      </c>
      <c r="AD526" s="181">
        <v>20231810.34</v>
      </c>
      <c r="AE526" s="181">
        <v>58344527.710000001</v>
      </c>
      <c r="AF526" s="181">
        <v>19894917.289999999</v>
      </c>
      <c r="AG526" s="181">
        <v>21625980.170000002</v>
      </c>
      <c r="AH526" s="181">
        <v>29741282.579999998</v>
      </c>
      <c r="AI526" s="181">
        <v>34404233.549999997</v>
      </c>
      <c r="AJ526" s="181">
        <v>19515961.039999999</v>
      </c>
      <c r="AK526" s="181">
        <v>20922885.199999999</v>
      </c>
      <c r="AL526" s="181">
        <v>395593557.55000001</v>
      </c>
      <c r="AM526" s="181">
        <v>24277484.210000001</v>
      </c>
      <c r="AN526" s="181">
        <v>16826818.990000002</v>
      </c>
      <c r="AO526" s="181">
        <v>38051213.449999996</v>
      </c>
      <c r="AP526" s="181">
        <v>48198706.229999997</v>
      </c>
      <c r="AQ526" s="181">
        <v>22193965.77</v>
      </c>
      <c r="AR526" s="181">
        <v>12078387.640000001</v>
      </c>
      <c r="AS526" s="181">
        <v>102225686.67</v>
      </c>
      <c r="AT526" s="181">
        <v>20885608.91</v>
      </c>
      <c r="AU526" s="181">
        <v>35271492.159999996</v>
      </c>
      <c r="AV526" s="181">
        <v>33067289.34</v>
      </c>
      <c r="AW526" s="181">
        <v>19155191.25</v>
      </c>
      <c r="AX526" s="181">
        <v>15010110.760000002</v>
      </c>
      <c r="AY526" s="181">
        <v>18244845.890000001</v>
      </c>
      <c r="AZ526" s="181">
        <v>19407055.68</v>
      </c>
      <c r="BA526" s="181">
        <v>17216014.23</v>
      </c>
      <c r="BB526" s="181">
        <v>98637980.700000003</v>
      </c>
      <c r="BC526" s="181">
        <v>18874070.609999999</v>
      </c>
      <c r="BD526" s="181">
        <v>231989584.59</v>
      </c>
      <c r="BE526" s="181">
        <v>59260335.879999995</v>
      </c>
      <c r="BF526" s="181">
        <v>18282724.359999999</v>
      </c>
      <c r="BG526" s="181">
        <v>25920449.75</v>
      </c>
      <c r="BH526" s="181">
        <v>137062312.19</v>
      </c>
      <c r="BI526" s="181">
        <v>15945500.42</v>
      </c>
      <c r="BJ526" s="181">
        <v>15456641.120000001</v>
      </c>
      <c r="BK526" s="181">
        <v>17242665</v>
      </c>
      <c r="BL526" s="181">
        <v>15961003.439999999</v>
      </c>
      <c r="BM526" s="181">
        <v>159972017.51999998</v>
      </c>
      <c r="BN526" s="181">
        <v>37039286.659999996</v>
      </c>
      <c r="BO526" s="181">
        <v>26314160.740000002</v>
      </c>
      <c r="BP526" s="181">
        <v>45625563.369999997</v>
      </c>
      <c r="BQ526" s="181">
        <v>30047162.41</v>
      </c>
      <c r="BR526" s="181">
        <v>22563989.41</v>
      </c>
      <c r="BS526" s="181">
        <v>682103700.15999997</v>
      </c>
      <c r="BT526" s="181">
        <v>26302685.120000001</v>
      </c>
      <c r="BU526" s="181">
        <v>23305751.859999999</v>
      </c>
      <c r="BV526" s="181">
        <v>119874198.99000001</v>
      </c>
      <c r="BW526" s="181">
        <v>6944046</v>
      </c>
      <c r="BX526" s="181">
        <v>21990342.920000002</v>
      </c>
      <c r="BY526" s="181">
        <v>73783836.450000003</v>
      </c>
      <c r="BZ526" s="181">
        <v>15588394.050000001</v>
      </c>
      <c r="CA526" s="181">
        <v>17219958.420000002</v>
      </c>
      <c r="CB526" s="181">
        <v>18480377.789999999</v>
      </c>
      <c r="CC526" s="181">
        <v>29162867</v>
      </c>
      <c r="CD526" s="181">
        <v>57207062.490000002</v>
      </c>
      <c r="CE526" s="181">
        <v>33883885.990000002</v>
      </c>
      <c r="CF526" s="181">
        <v>45655902.709999993</v>
      </c>
      <c r="CG526" s="181">
        <v>18744713.379999999</v>
      </c>
      <c r="CH526" s="181">
        <v>16882204</v>
      </c>
      <c r="CI526" s="181">
        <v>22202693.850000001</v>
      </c>
      <c r="CJ526" s="181">
        <v>14800664.560000001</v>
      </c>
      <c r="CK526" s="181">
        <v>71504892.670000002</v>
      </c>
      <c r="CL526" s="181">
        <v>15741055.52</v>
      </c>
      <c r="CM526" s="181">
        <v>11848639.890000001</v>
      </c>
    </row>
    <row r="527" spans="1:91" s="108" customFormat="1" ht="25.95" hidden="1" customHeight="1">
      <c r="A527" s="427"/>
      <c r="B527" s="108">
        <v>23</v>
      </c>
      <c r="C527" s="184" t="s">
        <v>693</v>
      </c>
      <c r="D527" s="181">
        <v>19555688.52</v>
      </c>
      <c r="E527" s="181">
        <v>2409770.0900000003</v>
      </c>
      <c r="F527" s="181">
        <v>2200819.8000000003</v>
      </c>
      <c r="G527" s="181">
        <v>2902935.11</v>
      </c>
      <c r="H527" s="181">
        <v>1917090.38</v>
      </c>
      <c r="I527" s="181">
        <v>2709305.44</v>
      </c>
      <c r="J527" s="181">
        <v>3651977.04</v>
      </c>
      <c r="K527" s="181">
        <v>4109904.63</v>
      </c>
      <c r="L527" s="181">
        <v>2706638.65</v>
      </c>
      <c r="M527" s="181">
        <v>2687196.31</v>
      </c>
      <c r="N527" s="181">
        <v>6754253.6099999994</v>
      </c>
      <c r="O527" s="181">
        <v>1010708.9299999999</v>
      </c>
      <c r="P527" s="181">
        <v>10093665.16</v>
      </c>
      <c r="Q527" s="181">
        <v>2556230.7299999995</v>
      </c>
      <c r="R527" s="181">
        <v>2548195.06</v>
      </c>
      <c r="S527" s="181">
        <v>4080770.1599999997</v>
      </c>
      <c r="T527" s="181">
        <v>2358989.81</v>
      </c>
      <c r="U527" s="181">
        <v>2090725.53</v>
      </c>
      <c r="V527" s="181">
        <v>2255406.35</v>
      </c>
      <c r="W527" s="181">
        <v>1345299.37</v>
      </c>
      <c r="X527" s="181">
        <v>21592068.759999998</v>
      </c>
      <c r="Y527" s="181">
        <v>1695543.28</v>
      </c>
      <c r="Z527" s="181">
        <v>2741508.96</v>
      </c>
      <c r="AA527" s="181">
        <v>2227252.36</v>
      </c>
      <c r="AB527" s="181">
        <v>1382092.0399999998</v>
      </c>
      <c r="AC527" s="181">
        <v>1563458.33</v>
      </c>
      <c r="AD527" s="181">
        <v>1808515.43</v>
      </c>
      <c r="AE527" s="181">
        <v>5400351.6400000006</v>
      </c>
      <c r="AF527" s="181">
        <v>1829491.29</v>
      </c>
      <c r="AG527" s="181">
        <v>1862989.0999999999</v>
      </c>
      <c r="AH527" s="181">
        <v>2228671.87</v>
      </c>
      <c r="AI527" s="181">
        <v>3949303.95</v>
      </c>
      <c r="AJ527" s="181">
        <v>1922856.5</v>
      </c>
      <c r="AK527" s="181">
        <v>1368641.08</v>
      </c>
      <c r="AL527" s="181">
        <v>40426692.599999994</v>
      </c>
      <c r="AM527" s="181">
        <v>2418384.67</v>
      </c>
      <c r="AN527" s="181">
        <v>2176794.59</v>
      </c>
      <c r="AO527" s="181">
        <v>4320523.1500000004</v>
      </c>
      <c r="AP527" s="181">
        <v>4376288.18</v>
      </c>
      <c r="AQ527" s="181">
        <v>2744786.8699999996</v>
      </c>
      <c r="AR527" s="181">
        <v>1441265.58</v>
      </c>
      <c r="AS527" s="181">
        <v>9295033.9900000002</v>
      </c>
      <c r="AT527" s="181">
        <v>2674928.8000000003</v>
      </c>
      <c r="AU527" s="181">
        <v>3946134.5900000003</v>
      </c>
      <c r="AV527" s="181">
        <v>4571229.79</v>
      </c>
      <c r="AW527" s="181">
        <v>2421786.6799999997</v>
      </c>
      <c r="AX527" s="181">
        <v>1612114.21</v>
      </c>
      <c r="AY527" s="181">
        <v>3109705.0999999996</v>
      </c>
      <c r="AZ527" s="181">
        <v>2481177.5199999996</v>
      </c>
      <c r="BA527" s="181">
        <v>2405842.6100000003</v>
      </c>
      <c r="BB527" s="181">
        <v>10541968.529999999</v>
      </c>
      <c r="BC527" s="181">
        <v>2176690.71</v>
      </c>
      <c r="BD527" s="181">
        <v>21205978.029999994</v>
      </c>
      <c r="BE527" s="181">
        <v>5564396.71</v>
      </c>
      <c r="BF527" s="181">
        <v>2033764.5300000003</v>
      </c>
      <c r="BG527" s="181">
        <v>2279704.41</v>
      </c>
      <c r="BH527" s="181">
        <v>10962890.940000001</v>
      </c>
      <c r="BI527" s="181">
        <v>1677244.84</v>
      </c>
      <c r="BJ527" s="181">
        <v>1002568.2</v>
      </c>
      <c r="BK527" s="181">
        <v>1610310.66</v>
      </c>
      <c r="BL527" s="181">
        <v>1454710.9500000002</v>
      </c>
      <c r="BM527" s="181">
        <v>15829083.780000001</v>
      </c>
      <c r="BN527" s="181">
        <v>3779021.01</v>
      </c>
      <c r="BO527" s="181">
        <v>2775688.21</v>
      </c>
      <c r="BP527" s="181">
        <v>4366456.71</v>
      </c>
      <c r="BQ527" s="181">
        <v>2706962.25</v>
      </c>
      <c r="BR527" s="181">
        <v>2243644.5900000003</v>
      </c>
      <c r="BS527" s="181">
        <v>56458159.430000007</v>
      </c>
      <c r="BT527" s="181">
        <v>3151732.7499999995</v>
      </c>
      <c r="BU527" s="181">
        <v>3253078.1</v>
      </c>
      <c r="BV527" s="181">
        <v>11406001.68</v>
      </c>
      <c r="BW527" s="181">
        <v>935130.53</v>
      </c>
      <c r="BX527" s="181">
        <v>2736934.02</v>
      </c>
      <c r="BY527" s="181">
        <v>6049878.8600000003</v>
      </c>
      <c r="BZ527" s="181">
        <v>1783581.75</v>
      </c>
      <c r="CA527" s="181">
        <v>2006411.96</v>
      </c>
      <c r="CB527" s="181">
        <v>2547293.4300000002</v>
      </c>
      <c r="CC527" s="181">
        <v>2903245.59</v>
      </c>
      <c r="CD527" s="181">
        <v>5013290.29</v>
      </c>
      <c r="CE527" s="181">
        <v>3945697.56</v>
      </c>
      <c r="CF527" s="181">
        <v>4787050.28</v>
      </c>
      <c r="CG527" s="181">
        <v>1538260.5</v>
      </c>
      <c r="CH527" s="181">
        <v>1716353.35</v>
      </c>
      <c r="CI527" s="181">
        <v>1601552.17</v>
      </c>
      <c r="CJ527" s="181">
        <v>2061930.3800000001</v>
      </c>
      <c r="CK527" s="181">
        <v>5845381.2999999998</v>
      </c>
      <c r="CL527" s="181">
        <v>1289575.44</v>
      </c>
      <c r="CM527" s="181">
        <v>1193408.4100000001</v>
      </c>
    </row>
    <row r="528" spans="1:91" s="187" customFormat="1" ht="25.95" hidden="1" customHeight="1">
      <c r="A528" s="427"/>
      <c r="C528" s="188" t="s">
        <v>1315</v>
      </c>
      <c r="D528" s="186">
        <v>261990911.62</v>
      </c>
      <c r="E528" s="186">
        <v>39810747.950000003</v>
      </c>
      <c r="F528" s="186">
        <v>33153168.190000001</v>
      </c>
      <c r="G528" s="186">
        <v>33518133.609999999</v>
      </c>
      <c r="H528" s="186">
        <v>26416753.18</v>
      </c>
      <c r="I528" s="186">
        <v>39525723.689999998</v>
      </c>
      <c r="J528" s="186">
        <v>47092074.43</v>
      </c>
      <c r="K528" s="186">
        <v>69820657.219999999</v>
      </c>
      <c r="L528" s="186">
        <v>38719676.009999998</v>
      </c>
      <c r="M528" s="186">
        <v>47565145.230000004</v>
      </c>
      <c r="N528" s="186">
        <v>108993679.84999999</v>
      </c>
      <c r="O528" s="186">
        <v>16827348.719999999</v>
      </c>
      <c r="P528" s="186">
        <v>202604672.75000003</v>
      </c>
      <c r="Q528" s="186">
        <v>40565647.140000001</v>
      </c>
      <c r="R528" s="186">
        <v>56067039.060000002</v>
      </c>
      <c r="S528" s="186">
        <v>78864244.579999998</v>
      </c>
      <c r="T528" s="186">
        <v>36420273.870000005</v>
      </c>
      <c r="U528" s="186">
        <v>40065220.780000001</v>
      </c>
      <c r="V528" s="186">
        <v>36286255.470000006</v>
      </c>
      <c r="W528" s="186">
        <v>22883308.360000003</v>
      </c>
      <c r="X528" s="186">
        <v>319995135.87</v>
      </c>
      <c r="Y528" s="186">
        <v>31583436.040000003</v>
      </c>
      <c r="Z528" s="186">
        <v>58221245.170000009</v>
      </c>
      <c r="AA528" s="186">
        <v>44784640.899999999</v>
      </c>
      <c r="AB528" s="186">
        <v>23771957.329999998</v>
      </c>
      <c r="AC528" s="186">
        <v>26495558.07</v>
      </c>
      <c r="AD528" s="186">
        <v>32297197.02</v>
      </c>
      <c r="AE528" s="186">
        <v>94979808.920000002</v>
      </c>
      <c r="AF528" s="186">
        <v>28903806.379999999</v>
      </c>
      <c r="AG528" s="186">
        <v>35435715.270000003</v>
      </c>
      <c r="AH528" s="186">
        <v>43101052.969999991</v>
      </c>
      <c r="AI528" s="186">
        <v>59406949.5</v>
      </c>
      <c r="AJ528" s="186">
        <v>33277095.539999999</v>
      </c>
      <c r="AK528" s="186">
        <v>32308341.199999996</v>
      </c>
      <c r="AL528" s="186">
        <v>635824658.20000005</v>
      </c>
      <c r="AM528" s="186">
        <v>39869545.390000001</v>
      </c>
      <c r="AN528" s="186">
        <v>30359561.580000002</v>
      </c>
      <c r="AO528" s="186">
        <v>66215650.179999992</v>
      </c>
      <c r="AP528" s="186">
        <v>79666518.930000007</v>
      </c>
      <c r="AQ528" s="186">
        <v>39462625.059999995</v>
      </c>
      <c r="AR528" s="186">
        <v>21202376.420000002</v>
      </c>
      <c r="AS528" s="186">
        <v>178738299.30000001</v>
      </c>
      <c r="AT528" s="186">
        <v>38179834.709999993</v>
      </c>
      <c r="AU528" s="186">
        <v>66490410.359999999</v>
      </c>
      <c r="AV528" s="186">
        <v>60640100.130000003</v>
      </c>
      <c r="AW528" s="186">
        <v>36542303.719999999</v>
      </c>
      <c r="AX528" s="186">
        <v>27244423.480000004</v>
      </c>
      <c r="AY528" s="186">
        <v>34474852.719999999</v>
      </c>
      <c r="AZ528" s="186">
        <v>36223366.75</v>
      </c>
      <c r="BA528" s="186">
        <v>35779875.840000004</v>
      </c>
      <c r="BB528" s="186">
        <v>159512526.57000002</v>
      </c>
      <c r="BC528" s="186">
        <v>35737035.660000004</v>
      </c>
      <c r="BD528" s="186">
        <v>348087360.91999996</v>
      </c>
      <c r="BE528" s="186">
        <v>93400406.829999998</v>
      </c>
      <c r="BF528" s="186">
        <v>30771895.560000002</v>
      </c>
      <c r="BG528" s="186">
        <v>42032514.439999998</v>
      </c>
      <c r="BH528" s="186">
        <v>210622278.63</v>
      </c>
      <c r="BI528" s="186">
        <v>28829683.120000001</v>
      </c>
      <c r="BJ528" s="186">
        <v>23718288.010000002</v>
      </c>
      <c r="BK528" s="186">
        <v>31262593.460000001</v>
      </c>
      <c r="BL528" s="186">
        <v>29062095.739999998</v>
      </c>
      <c r="BM528" s="186">
        <v>243749168.29999998</v>
      </c>
      <c r="BN528" s="186">
        <v>57585872.569999993</v>
      </c>
      <c r="BO528" s="186">
        <v>42857962.950000003</v>
      </c>
      <c r="BP528" s="186">
        <v>69801679.299999997</v>
      </c>
      <c r="BQ528" s="186">
        <v>49146378.730000004</v>
      </c>
      <c r="BR528" s="186">
        <v>39687624.420000002</v>
      </c>
      <c r="BS528" s="186">
        <v>1013539060.5899999</v>
      </c>
      <c r="BT528" s="186">
        <v>48439037.299999997</v>
      </c>
      <c r="BU528" s="186">
        <v>45248339.149999999</v>
      </c>
      <c r="BV528" s="186">
        <v>190574910.34</v>
      </c>
      <c r="BW528" s="186">
        <v>13889415.889999999</v>
      </c>
      <c r="BX528" s="186">
        <v>37540655.290000007</v>
      </c>
      <c r="BY528" s="186">
        <v>114925585.20999999</v>
      </c>
      <c r="BZ528" s="186">
        <v>27502994.800000001</v>
      </c>
      <c r="CA528" s="186">
        <v>32507018.380000003</v>
      </c>
      <c r="CB528" s="186">
        <v>33678245.270000003</v>
      </c>
      <c r="CC528" s="186">
        <v>47429885.719999999</v>
      </c>
      <c r="CD528" s="186">
        <v>95159889.560000017</v>
      </c>
      <c r="CE528" s="186">
        <v>54153427.550000004</v>
      </c>
      <c r="CF528" s="186">
        <v>82890948.439999998</v>
      </c>
      <c r="CG528" s="186">
        <v>32871533.809999999</v>
      </c>
      <c r="CH528" s="186">
        <v>28070220.350000001</v>
      </c>
      <c r="CI528" s="186">
        <v>35563880.560000002</v>
      </c>
      <c r="CJ528" s="186">
        <v>26186513.819999997</v>
      </c>
      <c r="CK528" s="186">
        <v>114959321.8</v>
      </c>
      <c r="CL528" s="186">
        <v>25560023.680000003</v>
      </c>
      <c r="CM528" s="186">
        <v>21674571.52</v>
      </c>
    </row>
    <row r="529" spans="1:91" s="108" customFormat="1" ht="25.95" hidden="1" customHeight="1">
      <c r="A529" s="427"/>
      <c r="B529" s="108">
        <v>24</v>
      </c>
      <c r="C529" s="184" t="s">
        <v>694</v>
      </c>
      <c r="D529" s="181">
        <v>3521557.37</v>
      </c>
      <c r="E529" s="181">
        <v>665316.38</v>
      </c>
      <c r="F529" s="181">
        <v>594163.46</v>
      </c>
      <c r="G529" s="181">
        <v>461451</v>
      </c>
      <c r="H529" s="181">
        <v>284605.09999999998</v>
      </c>
      <c r="I529" s="181">
        <v>437460.19</v>
      </c>
      <c r="J529" s="181">
        <v>764814.15999999992</v>
      </c>
      <c r="K529" s="181">
        <v>1206487.2</v>
      </c>
      <c r="L529" s="181">
        <v>405383</v>
      </c>
      <c r="M529" s="181">
        <v>1129815.94</v>
      </c>
      <c r="N529" s="181">
        <v>2085898.3800000001</v>
      </c>
      <c r="O529" s="181">
        <v>351288.91</v>
      </c>
      <c r="P529" s="181">
        <v>3315439</v>
      </c>
      <c r="Q529" s="181">
        <v>409871.99</v>
      </c>
      <c r="R529" s="181">
        <v>1184011.76</v>
      </c>
      <c r="S529" s="181">
        <v>660908.19999999995</v>
      </c>
      <c r="T529" s="181">
        <v>355311.63</v>
      </c>
      <c r="U529" s="181">
        <v>337240.9</v>
      </c>
      <c r="V529" s="181">
        <v>525841.27</v>
      </c>
      <c r="W529" s="181">
        <v>224043.58000000002</v>
      </c>
      <c r="X529" s="181">
        <v>7638082.79</v>
      </c>
      <c r="Y529" s="181">
        <v>589605.11</v>
      </c>
      <c r="Z529" s="181">
        <v>850562.4800000001</v>
      </c>
      <c r="AA529" s="181">
        <v>967437.60000000009</v>
      </c>
      <c r="AB529" s="181">
        <v>311066.32</v>
      </c>
      <c r="AC529" s="181">
        <v>431560</v>
      </c>
      <c r="AD529" s="181">
        <v>850638.62</v>
      </c>
      <c r="AE529" s="181">
        <v>1028641.41</v>
      </c>
      <c r="AF529" s="181">
        <v>130758.58</v>
      </c>
      <c r="AG529" s="181">
        <v>409680.80000000005</v>
      </c>
      <c r="AH529" s="181">
        <v>656176.42000000004</v>
      </c>
      <c r="AI529" s="181">
        <v>1023087.35</v>
      </c>
      <c r="AJ529" s="181">
        <v>609339.66999999993</v>
      </c>
      <c r="AK529" s="181">
        <v>876770.8</v>
      </c>
      <c r="AL529" s="181">
        <v>7933738.9700000007</v>
      </c>
      <c r="AM529" s="181">
        <v>1153228.54</v>
      </c>
      <c r="AN529" s="181">
        <v>450311</v>
      </c>
      <c r="AO529" s="181">
        <v>1510533.26</v>
      </c>
      <c r="AP529" s="181">
        <v>974721.01</v>
      </c>
      <c r="AQ529" s="181">
        <v>636399.89</v>
      </c>
      <c r="AR529" s="181">
        <v>223664.51</v>
      </c>
      <c r="AS529" s="181">
        <v>3771956.88</v>
      </c>
      <c r="AT529" s="181">
        <v>943618</v>
      </c>
      <c r="AU529" s="181">
        <v>1819357.66</v>
      </c>
      <c r="AV529" s="181">
        <v>786970</v>
      </c>
      <c r="AW529" s="181">
        <v>345921</v>
      </c>
      <c r="AX529" s="181">
        <v>227623.01</v>
      </c>
      <c r="AY529" s="181">
        <v>448079.4</v>
      </c>
      <c r="AZ529" s="181">
        <v>759053.86</v>
      </c>
      <c r="BA529" s="181">
        <v>360309</v>
      </c>
      <c r="BB529" s="181">
        <v>3281330.17</v>
      </c>
      <c r="BC529" s="181">
        <v>615343.69999999995</v>
      </c>
      <c r="BD529" s="181">
        <v>6094758.6399999997</v>
      </c>
      <c r="BE529" s="181">
        <v>1660585.8199999998</v>
      </c>
      <c r="BF529" s="181">
        <v>309958.34000000003</v>
      </c>
      <c r="BG529" s="181">
        <v>522052.47</v>
      </c>
      <c r="BH529" s="181">
        <v>2220143.48</v>
      </c>
      <c r="BI529" s="181">
        <v>317937.17000000004</v>
      </c>
      <c r="BJ529" s="181">
        <v>301926.55</v>
      </c>
      <c r="BK529" s="181">
        <v>506354.05</v>
      </c>
      <c r="BL529" s="181">
        <v>604788.57999999996</v>
      </c>
      <c r="BM529" s="181">
        <v>3838148.12</v>
      </c>
      <c r="BN529" s="181">
        <v>494900.36</v>
      </c>
      <c r="BO529" s="181">
        <v>1113489.53</v>
      </c>
      <c r="BP529" s="181">
        <v>667403.11</v>
      </c>
      <c r="BQ529" s="181">
        <v>310885.51</v>
      </c>
      <c r="BR529" s="181">
        <v>1488318.29</v>
      </c>
      <c r="BS529" s="181">
        <v>17534037.02</v>
      </c>
      <c r="BT529" s="181">
        <v>399028</v>
      </c>
      <c r="BU529" s="181">
        <v>550281.82999999996</v>
      </c>
      <c r="BV529" s="181">
        <v>4018088.28</v>
      </c>
      <c r="BW529" s="181">
        <v>229187.85</v>
      </c>
      <c r="BX529" s="181">
        <v>390180.73</v>
      </c>
      <c r="BY529" s="181">
        <v>1800013.27</v>
      </c>
      <c r="BZ529" s="181">
        <v>245274</v>
      </c>
      <c r="CA529" s="181">
        <v>332474.40999999997</v>
      </c>
      <c r="CB529" s="181">
        <v>388000.53</v>
      </c>
      <c r="CC529" s="181">
        <v>420887.82</v>
      </c>
      <c r="CD529" s="181">
        <v>115679.73</v>
      </c>
      <c r="CE529" s="181">
        <v>715371.13</v>
      </c>
      <c r="CF529" s="181">
        <v>1387759.82</v>
      </c>
      <c r="CG529" s="181">
        <v>239825.06</v>
      </c>
      <c r="CH529" s="181">
        <v>282478</v>
      </c>
      <c r="CI529" s="181">
        <v>748179.48</v>
      </c>
      <c r="CJ529" s="181">
        <v>119693.96</v>
      </c>
      <c r="CK529" s="181">
        <v>1320375.8699999999</v>
      </c>
      <c r="CL529" s="181">
        <v>650024.81000000006</v>
      </c>
      <c r="CM529" s="181">
        <v>224270</v>
      </c>
    </row>
    <row r="530" spans="1:91" s="108" customFormat="1" ht="25.95" hidden="1" customHeight="1">
      <c r="A530" s="427"/>
      <c r="B530" s="108">
        <v>25</v>
      </c>
      <c r="C530" s="185" t="s">
        <v>695</v>
      </c>
      <c r="D530" s="181">
        <v>181113898.69</v>
      </c>
      <c r="E530" s="181">
        <v>12092808.83</v>
      </c>
      <c r="F530" s="181">
        <v>10090916.050000001</v>
      </c>
      <c r="G530" s="181">
        <v>12113000.060000001</v>
      </c>
      <c r="H530" s="181">
        <v>6993619.4100000001</v>
      </c>
      <c r="I530" s="181">
        <v>19854147.219999999</v>
      </c>
      <c r="J530" s="181">
        <v>16099568.35</v>
      </c>
      <c r="K530" s="181">
        <v>32900536.41</v>
      </c>
      <c r="L530" s="181">
        <v>12712429.289999999</v>
      </c>
      <c r="M530" s="181">
        <v>13412313.57</v>
      </c>
      <c r="N530" s="181">
        <v>42977276.5</v>
      </c>
      <c r="O530" s="181">
        <v>3797521.4</v>
      </c>
      <c r="P530" s="181">
        <v>103960144.05</v>
      </c>
      <c r="Q530" s="181">
        <v>14077247.83</v>
      </c>
      <c r="R530" s="181">
        <v>17458389.760000002</v>
      </c>
      <c r="S530" s="181">
        <v>35275343.439999998</v>
      </c>
      <c r="T530" s="181">
        <v>11438357.16</v>
      </c>
      <c r="U530" s="181">
        <v>14773735.01</v>
      </c>
      <c r="V530" s="181">
        <v>10175027.529999999</v>
      </c>
      <c r="W530" s="181">
        <v>3977006.6</v>
      </c>
      <c r="X530" s="181">
        <v>187263068.21000001</v>
      </c>
      <c r="Y530" s="181">
        <v>8064261.4199999999</v>
      </c>
      <c r="Z530" s="181">
        <v>17182464.02</v>
      </c>
      <c r="AA530" s="181">
        <v>11337070.9</v>
      </c>
      <c r="AB530" s="181">
        <v>4694041.8899999997</v>
      </c>
      <c r="AC530" s="181">
        <v>7313675.0700000003</v>
      </c>
      <c r="AD530" s="181">
        <v>10226845.529999999</v>
      </c>
      <c r="AE530" s="181">
        <v>40083455.579999998</v>
      </c>
      <c r="AF530" s="181">
        <v>6712663.7999999998</v>
      </c>
      <c r="AG530" s="181">
        <v>7863275.8499999996</v>
      </c>
      <c r="AH530" s="181">
        <v>11298038.699999999</v>
      </c>
      <c r="AI530" s="181">
        <v>26323387.030000001</v>
      </c>
      <c r="AJ530" s="181">
        <v>11480029.58</v>
      </c>
      <c r="AK530" s="181">
        <v>7600058.3799999999</v>
      </c>
      <c r="AL530" s="181">
        <v>652201914.00999999</v>
      </c>
      <c r="AM530" s="181">
        <v>11099569.869999999</v>
      </c>
      <c r="AN530" s="181">
        <v>6793685.6799999997</v>
      </c>
      <c r="AO530" s="181">
        <v>40780168.170000002</v>
      </c>
      <c r="AP530" s="181">
        <v>26541465.559999999</v>
      </c>
      <c r="AQ530" s="181">
        <v>13609229.65</v>
      </c>
      <c r="AR530" s="181">
        <v>3759884.23</v>
      </c>
      <c r="AS530" s="181">
        <v>89884857.780000001</v>
      </c>
      <c r="AT530" s="181">
        <v>12339121.9</v>
      </c>
      <c r="AU530" s="181">
        <v>24054527.5</v>
      </c>
      <c r="AV530" s="181">
        <v>24789765.859999999</v>
      </c>
      <c r="AW530" s="181">
        <v>8233610.9000000004</v>
      </c>
      <c r="AX530" s="181">
        <v>5927500.8099999996</v>
      </c>
      <c r="AY530" s="181">
        <v>12723403.890000001</v>
      </c>
      <c r="AZ530" s="181">
        <v>11954589.800000001</v>
      </c>
      <c r="BA530" s="181">
        <v>9187937.2799999993</v>
      </c>
      <c r="BB530" s="181">
        <v>132226730.03</v>
      </c>
      <c r="BC530" s="181">
        <v>9309458.5099999998</v>
      </c>
      <c r="BD530" s="181">
        <v>312674492.31</v>
      </c>
      <c r="BE530" s="181">
        <v>39823784.009999998</v>
      </c>
      <c r="BF530" s="181">
        <v>7562938.5</v>
      </c>
      <c r="BG530" s="181">
        <v>9915188.6899999995</v>
      </c>
      <c r="BH530" s="181">
        <v>106532927.41</v>
      </c>
      <c r="BI530" s="181">
        <v>6511617.6699999999</v>
      </c>
      <c r="BJ530" s="181">
        <v>3737536.14</v>
      </c>
      <c r="BK530" s="181">
        <v>12844179.43</v>
      </c>
      <c r="BL530" s="181">
        <v>9399618.9800000004</v>
      </c>
      <c r="BM530" s="181">
        <v>121913510.12</v>
      </c>
      <c r="BN530" s="181">
        <v>26686863.59</v>
      </c>
      <c r="BO530" s="181">
        <v>16204290.17</v>
      </c>
      <c r="BP530" s="181">
        <v>29850263.789999999</v>
      </c>
      <c r="BQ530" s="181">
        <v>16662554.800000001</v>
      </c>
      <c r="BR530" s="181">
        <v>11465865.609999999</v>
      </c>
      <c r="BS530" s="181">
        <v>1021194472.8200001</v>
      </c>
      <c r="BT530" s="181">
        <v>16194761.48</v>
      </c>
      <c r="BU530" s="181">
        <v>14781332.859999999</v>
      </c>
      <c r="BV530" s="181">
        <v>98226148.069999993</v>
      </c>
      <c r="BW530" s="181">
        <v>2744040.35</v>
      </c>
      <c r="BX530" s="181">
        <v>11677441.369999999</v>
      </c>
      <c r="BY530" s="181">
        <v>53471255.829999998</v>
      </c>
      <c r="BZ530" s="181">
        <v>8628726.4600000009</v>
      </c>
      <c r="CA530" s="181">
        <v>6262823.4699999997</v>
      </c>
      <c r="CB530" s="181">
        <v>11239644.83</v>
      </c>
      <c r="CC530" s="181">
        <v>18182857.800000001</v>
      </c>
      <c r="CD530" s="181">
        <v>43954328.479999997</v>
      </c>
      <c r="CE530" s="181">
        <v>18568534.52</v>
      </c>
      <c r="CF530" s="181">
        <v>36494146.200000003</v>
      </c>
      <c r="CG530" s="181">
        <v>6784378.3099999996</v>
      </c>
      <c r="CH530" s="181">
        <v>5820463.5800000001</v>
      </c>
      <c r="CI530" s="181">
        <v>8679565.8200000003</v>
      </c>
      <c r="CJ530" s="181">
        <v>6985600.1900000004</v>
      </c>
      <c r="CK530" s="181">
        <v>50177932.369999997</v>
      </c>
      <c r="CL530" s="181">
        <v>5217693.8600000003</v>
      </c>
      <c r="CM530" s="181">
        <v>5405648.4699999997</v>
      </c>
    </row>
    <row r="531" spans="1:91" s="187" customFormat="1" ht="25.95" hidden="1" customHeight="1">
      <c r="A531" s="427"/>
      <c r="C531" s="188" t="s">
        <v>696</v>
      </c>
      <c r="D531" s="186"/>
      <c r="E531" s="186"/>
      <c r="F531" s="186"/>
      <c r="G531" s="186"/>
      <c r="H531" s="186"/>
      <c r="I531" s="186"/>
      <c r="J531" s="186"/>
      <c r="K531" s="186"/>
      <c r="L531" s="186"/>
      <c r="M531" s="186"/>
      <c r="N531" s="186"/>
      <c r="O531" s="186"/>
      <c r="P531" s="186"/>
      <c r="Q531" s="186"/>
      <c r="R531" s="186"/>
      <c r="S531" s="186"/>
      <c r="T531" s="186"/>
      <c r="U531" s="186"/>
      <c r="V531" s="186"/>
      <c r="W531" s="186"/>
      <c r="X531" s="186"/>
      <c r="Y531" s="186"/>
      <c r="Z531" s="186"/>
      <c r="AA531" s="186"/>
      <c r="AB531" s="186"/>
      <c r="AC531" s="186"/>
      <c r="AD531" s="186"/>
      <c r="AE531" s="186"/>
      <c r="AF531" s="186"/>
      <c r="AG531" s="186"/>
      <c r="AH531" s="186"/>
      <c r="AI531" s="186"/>
      <c r="AJ531" s="186"/>
      <c r="AK531" s="186"/>
      <c r="AL531" s="186"/>
      <c r="AM531" s="186"/>
      <c r="AN531" s="186"/>
      <c r="AO531" s="186"/>
      <c r="AP531" s="186"/>
      <c r="AQ531" s="186"/>
      <c r="AR531" s="186"/>
      <c r="AS531" s="186"/>
      <c r="AT531" s="186"/>
      <c r="AU531" s="186"/>
      <c r="AV531" s="186"/>
      <c r="AW531" s="186"/>
      <c r="AX531" s="186"/>
      <c r="AY531" s="186"/>
      <c r="AZ531" s="186"/>
      <c r="BA531" s="186"/>
      <c r="BB531" s="186"/>
      <c r="BC531" s="186"/>
      <c r="BD531" s="186"/>
      <c r="BE531" s="186"/>
      <c r="BF531" s="186"/>
      <c r="BG531" s="186"/>
      <c r="BH531" s="186"/>
      <c r="BI531" s="186"/>
      <c r="BJ531" s="186"/>
      <c r="BK531" s="186"/>
      <c r="BL531" s="186"/>
      <c r="BM531" s="186"/>
      <c r="BN531" s="186"/>
      <c r="BO531" s="186"/>
      <c r="BP531" s="186"/>
      <c r="BQ531" s="186"/>
      <c r="BR531" s="186"/>
      <c r="BS531" s="186"/>
      <c r="BT531" s="186"/>
      <c r="BU531" s="186"/>
      <c r="BV531" s="186"/>
      <c r="BW531" s="186"/>
      <c r="BX531" s="186"/>
      <c r="BY531" s="186"/>
      <c r="BZ531" s="186"/>
      <c r="CA531" s="186"/>
      <c r="CB531" s="186"/>
      <c r="CC531" s="186"/>
      <c r="CD531" s="186"/>
      <c r="CE531" s="186"/>
      <c r="CF531" s="186"/>
      <c r="CG531" s="186"/>
      <c r="CH531" s="186"/>
      <c r="CI531" s="186"/>
      <c r="CJ531" s="186"/>
      <c r="CK531" s="186"/>
      <c r="CL531" s="186"/>
      <c r="CM531" s="186"/>
    </row>
    <row r="532" spans="1:91" s="108" customFormat="1" ht="25.95" hidden="1" customHeight="1">
      <c r="A532" s="427"/>
      <c r="B532" s="108">
        <v>26</v>
      </c>
      <c r="C532" s="185" t="s">
        <v>697</v>
      </c>
      <c r="D532" s="181">
        <v>86924178.789999992</v>
      </c>
      <c r="E532" s="181">
        <v>6475050.9899999993</v>
      </c>
      <c r="F532" s="181">
        <v>3957482.08</v>
      </c>
      <c r="G532" s="181">
        <v>3476587.09</v>
      </c>
      <c r="H532" s="181">
        <v>2933374.41</v>
      </c>
      <c r="I532" s="181">
        <v>10243678.659999998</v>
      </c>
      <c r="J532" s="181">
        <v>5052615.3</v>
      </c>
      <c r="K532" s="181">
        <v>10666342.120000001</v>
      </c>
      <c r="L532" s="181">
        <v>3480505.94</v>
      </c>
      <c r="M532" s="181">
        <v>3118037.6500000004</v>
      </c>
      <c r="N532" s="181">
        <v>25912884.25</v>
      </c>
      <c r="O532" s="181">
        <v>2460678.27</v>
      </c>
      <c r="P532" s="181">
        <v>82137531.829999998</v>
      </c>
      <c r="Q532" s="181">
        <v>7053531</v>
      </c>
      <c r="R532" s="181">
        <v>7617365.96</v>
      </c>
      <c r="S532" s="181">
        <v>11172820.6</v>
      </c>
      <c r="T532" s="181">
        <v>3719496.2700000005</v>
      </c>
      <c r="U532" s="181">
        <v>6946134.7300000004</v>
      </c>
      <c r="V532" s="181">
        <v>4416723.1099999994</v>
      </c>
      <c r="W532" s="181">
        <v>1463998.89</v>
      </c>
      <c r="X532" s="181">
        <v>159923567.53999999</v>
      </c>
      <c r="Y532" s="181">
        <v>3597695.22</v>
      </c>
      <c r="Z532" s="181">
        <v>8167567.5800000001</v>
      </c>
      <c r="AA532" s="181">
        <v>6519774.1500000004</v>
      </c>
      <c r="AB532" s="181">
        <v>1686443.5100000002</v>
      </c>
      <c r="AC532" s="181">
        <v>2678836.86</v>
      </c>
      <c r="AD532" s="181">
        <v>4296774.6900000004</v>
      </c>
      <c r="AE532" s="181">
        <v>17880117.850000001</v>
      </c>
      <c r="AF532" s="181">
        <v>4391516.4400000004</v>
      </c>
      <c r="AG532" s="181">
        <v>3762306.02</v>
      </c>
      <c r="AH532" s="181">
        <v>5298033.5999999996</v>
      </c>
      <c r="AI532" s="181">
        <v>9678419.3399999999</v>
      </c>
      <c r="AJ532" s="181">
        <v>5211574.82</v>
      </c>
      <c r="AK532" s="181">
        <v>3506543.66</v>
      </c>
      <c r="AL532" s="181">
        <v>441174714.62</v>
      </c>
      <c r="AM532" s="181">
        <v>7669841.3199999994</v>
      </c>
      <c r="AN532" s="181">
        <v>4725393.8499999996</v>
      </c>
      <c r="AO532" s="181">
        <v>14170052.120000001</v>
      </c>
      <c r="AP532" s="181">
        <v>13064697.85</v>
      </c>
      <c r="AQ532" s="181">
        <v>4394198.37</v>
      </c>
      <c r="AR532" s="181">
        <v>1493494.02</v>
      </c>
      <c r="AS532" s="181">
        <v>48228551.099999994</v>
      </c>
      <c r="AT532" s="181">
        <v>5675158.5899999999</v>
      </c>
      <c r="AU532" s="181">
        <v>12612250.560000001</v>
      </c>
      <c r="AV532" s="181">
        <v>13246139.08</v>
      </c>
      <c r="AW532" s="181">
        <v>4510321.4799999995</v>
      </c>
      <c r="AX532" s="181">
        <v>2957821.68</v>
      </c>
      <c r="AY532" s="181">
        <v>4278086.34</v>
      </c>
      <c r="AZ532" s="181">
        <v>6664298.5899999999</v>
      </c>
      <c r="BA532" s="181">
        <v>4463722.13</v>
      </c>
      <c r="BB532" s="181">
        <v>43837497.119999997</v>
      </c>
      <c r="BC532" s="181">
        <v>4654786.1500000004</v>
      </c>
      <c r="BD532" s="181">
        <v>181296514.51999998</v>
      </c>
      <c r="BE532" s="181">
        <v>12871546.25</v>
      </c>
      <c r="BF532" s="181">
        <v>3054191.47</v>
      </c>
      <c r="BG532" s="181">
        <v>4119315.71</v>
      </c>
      <c r="BH532" s="181">
        <v>87280470.420000002</v>
      </c>
      <c r="BI532" s="181">
        <v>2905454.31</v>
      </c>
      <c r="BJ532" s="181">
        <v>1924640.29</v>
      </c>
      <c r="BK532" s="181">
        <v>4374393.04</v>
      </c>
      <c r="BL532" s="181">
        <v>5110279.62</v>
      </c>
      <c r="BM532" s="181">
        <v>109943194.59</v>
      </c>
      <c r="BN532" s="181">
        <v>8200010.46</v>
      </c>
      <c r="BO532" s="181">
        <v>6924145.7000000002</v>
      </c>
      <c r="BP532" s="181">
        <v>12722673.530000001</v>
      </c>
      <c r="BQ532" s="181">
        <v>6311720.8899999997</v>
      </c>
      <c r="BR532" s="181">
        <v>4567101.88</v>
      </c>
      <c r="BS532" s="181">
        <v>655562814.81000006</v>
      </c>
      <c r="BT532" s="181">
        <v>4910389.4800000004</v>
      </c>
      <c r="BU532" s="181">
        <v>6833818.1800000006</v>
      </c>
      <c r="BV532" s="181">
        <v>57156411.050000004</v>
      </c>
      <c r="BW532" s="181">
        <v>1035116.21</v>
      </c>
      <c r="BX532" s="181">
        <v>4600526.6899999995</v>
      </c>
      <c r="BY532" s="181">
        <v>31168410.84</v>
      </c>
      <c r="BZ532" s="181">
        <v>2796005.19</v>
      </c>
      <c r="CA532" s="181">
        <v>3485407.05</v>
      </c>
      <c r="CB532" s="181">
        <v>5345695.26</v>
      </c>
      <c r="CC532" s="181">
        <v>6156070.25</v>
      </c>
      <c r="CD532" s="181">
        <v>20229094.429999996</v>
      </c>
      <c r="CE532" s="181">
        <v>6498412.7400000002</v>
      </c>
      <c r="CF532" s="181">
        <v>15626626.199999999</v>
      </c>
      <c r="CG532" s="181">
        <v>4654996.9200000009</v>
      </c>
      <c r="CH532" s="181">
        <v>2616451.7600000002</v>
      </c>
      <c r="CI532" s="181">
        <v>2761366.47</v>
      </c>
      <c r="CJ532" s="181">
        <v>3612434.73</v>
      </c>
      <c r="CK532" s="181">
        <v>29909128.960000001</v>
      </c>
      <c r="CL532" s="181">
        <v>2514710.2999999998</v>
      </c>
      <c r="CM532" s="181">
        <v>3108079.13</v>
      </c>
    </row>
    <row r="533" spans="1:91" s="108" customFormat="1" ht="25.95" hidden="1" customHeight="1">
      <c r="A533" s="427"/>
      <c r="B533" s="108">
        <v>27</v>
      </c>
      <c r="C533" s="184" t="s">
        <v>698</v>
      </c>
      <c r="D533" s="181">
        <v>18427602.57</v>
      </c>
      <c r="E533" s="181">
        <v>4619843.51</v>
      </c>
      <c r="F533" s="181">
        <v>8137679</v>
      </c>
      <c r="G533" s="181">
        <v>7173643.5999999996</v>
      </c>
      <c r="H533" s="181">
        <v>2457115</v>
      </c>
      <c r="I533" s="181">
        <v>5816675.3300000001</v>
      </c>
      <c r="J533" s="181">
        <v>7102008.4000000004</v>
      </c>
      <c r="K533" s="181">
        <v>9787203.5999999996</v>
      </c>
      <c r="L533" s="181">
        <v>5763965</v>
      </c>
      <c r="M533" s="181">
        <v>10107108.41</v>
      </c>
      <c r="N533" s="181">
        <v>17018287.75</v>
      </c>
      <c r="O533" s="181">
        <v>2618878.4</v>
      </c>
      <c r="P533" s="181">
        <v>30651509.449999999</v>
      </c>
      <c r="Q533" s="181">
        <v>4684815.74</v>
      </c>
      <c r="R533" s="181">
        <v>5916385.5</v>
      </c>
      <c r="S533" s="181">
        <v>1805748</v>
      </c>
      <c r="T533" s="181">
        <v>5797330.6299999999</v>
      </c>
      <c r="U533" s="181">
        <v>4538137.25</v>
      </c>
      <c r="V533" s="181">
        <v>4013126</v>
      </c>
      <c r="W533" s="181">
        <v>2851588.42</v>
      </c>
      <c r="X533" s="181">
        <v>12087944</v>
      </c>
      <c r="Y533" s="181">
        <v>4110234.7</v>
      </c>
      <c r="Z533" s="181">
        <v>10148279.74</v>
      </c>
      <c r="AA533" s="181">
        <v>5735835.2999999998</v>
      </c>
      <c r="AB533" s="181">
        <v>3467522.3</v>
      </c>
      <c r="AC533" s="181">
        <v>2824969.73</v>
      </c>
      <c r="AD533" s="181">
        <v>4011359.2</v>
      </c>
      <c r="AE533" s="181">
        <v>15999878.880000001</v>
      </c>
      <c r="AF533" s="181">
        <v>3317238.5</v>
      </c>
      <c r="AG533" s="181">
        <v>3789267.54</v>
      </c>
      <c r="AH533" s="181">
        <v>8352397</v>
      </c>
      <c r="AI533" s="181">
        <v>4824449</v>
      </c>
      <c r="AJ533" s="181">
        <v>4578004.5999999996</v>
      </c>
      <c r="AK533" s="181">
        <v>6365943.2000000002</v>
      </c>
      <c r="AL533" s="181">
        <v>25410459.43</v>
      </c>
      <c r="AM533" s="181">
        <v>3946905.25</v>
      </c>
      <c r="AN533" s="181">
        <v>4040086.4</v>
      </c>
      <c r="AO533" s="181">
        <v>7886144.5</v>
      </c>
      <c r="AP533" s="181">
        <v>11221617.140000001</v>
      </c>
      <c r="AQ533" s="181">
        <v>4621988.12</v>
      </c>
      <c r="AR533" s="181">
        <v>1720568.5</v>
      </c>
      <c r="AS533" s="181">
        <v>26656824.079999998</v>
      </c>
      <c r="AT533" s="181">
        <v>6447902.0999999996</v>
      </c>
      <c r="AU533" s="181">
        <v>7945457</v>
      </c>
      <c r="AV533" s="181">
        <v>10244798.199999999</v>
      </c>
      <c r="AW533" s="181">
        <v>4756305</v>
      </c>
      <c r="AX533" s="181">
        <v>2836722.09</v>
      </c>
      <c r="AY533" s="181">
        <v>5704625.0599999996</v>
      </c>
      <c r="AZ533" s="181">
        <v>5239709</v>
      </c>
      <c r="BA533" s="181">
        <v>4167213.85</v>
      </c>
      <c r="BB533" s="181">
        <v>17571983.579999998</v>
      </c>
      <c r="BC533" s="181">
        <v>4449979</v>
      </c>
      <c r="BD533" s="181">
        <v>10810103.5</v>
      </c>
      <c r="BE533" s="181">
        <v>12856827.5</v>
      </c>
      <c r="BF533" s="181">
        <v>4444652</v>
      </c>
      <c r="BG533" s="181">
        <v>5009570.71</v>
      </c>
      <c r="BH533" s="181">
        <v>7782204.5199999996</v>
      </c>
      <c r="BI533" s="181">
        <v>3718895.39</v>
      </c>
      <c r="BJ533" s="181">
        <v>2391058.34</v>
      </c>
      <c r="BK533" s="181">
        <v>3757329.6</v>
      </c>
      <c r="BL533" s="181">
        <v>4019100.4</v>
      </c>
      <c r="BM533" s="181">
        <v>19497647.629999999</v>
      </c>
      <c r="BN533" s="181">
        <v>6072545.8799999999</v>
      </c>
      <c r="BO533" s="181">
        <v>6386652.1100000003</v>
      </c>
      <c r="BP533" s="181">
        <v>11353479.199999999</v>
      </c>
      <c r="BQ533" s="181">
        <v>7151941.2599999998</v>
      </c>
      <c r="BR533" s="181">
        <v>8392911.2200000007</v>
      </c>
      <c r="BS533" s="181">
        <v>23651237.210000001</v>
      </c>
      <c r="BT533" s="181">
        <v>6132190</v>
      </c>
      <c r="BU533" s="181">
        <v>5345512.26</v>
      </c>
      <c r="BV533" s="181">
        <v>9990990.6400000006</v>
      </c>
      <c r="BW533" s="181">
        <v>19945.2</v>
      </c>
      <c r="BX533" s="181">
        <v>5462964.5800000001</v>
      </c>
      <c r="BY533" s="181">
        <v>15178570.82</v>
      </c>
      <c r="BZ533" s="181">
        <v>2928657.25</v>
      </c>
      <c r="CA533" s="181">
        <v>5126045</v>
      </c>
      <c r="CB533" s="181">
        <v>6111888.9100000001</v>
      </c>
      <c r="CC533" s="181">
        <v>8484191</v>
      </c>
      <c r="CD533" s="181">
        <v>11399876</v>
      </c>
      <c r="CE533" s="181">
        <v>6678793.5800000001</v>
      </c>
      <c r="CF533" s="181">
        <v>7522188.71</v>
      </c>
      <c r="CG533" s="181">
        <v>1282916</v>
      </c>
      <c r="CH533" s="181">
        <v>3285971.77</v>
      </c>
      <c r="CI533" s="181">
        <v>4482004</v>
      </c>
      <c r="CJ533" s="181">
        <v>3179643.6</v>
      </c>
      <c r="CK533" s="181">
        <v>25763147.449999999</v>
      </c>
      <c r="CL533" s="181">
        <v>2815385.5</v>
      </c>
      <c r="CM533" s="181">
        <v>3389652</v>
      </c>
    </row>
    <row r="534" spans="1:91" s="187" customFormat="1" ht="25.95" hidden="1" customHeight="1">
      <c r="A534" s="427"/>
      <c r="C534" s="188" t="s">
        <v>699</v>
      </c>
      <c r="D534" s="186">
        <v>105351781.35999998</v>
      </c>
      <c r="E534" s="186">
        <v>11094894.5</v>
      </c>
      <c r="F534" s="186">
        <v>12095161.08</v>
      </c>
      <c r="G534" s="186">
        <v>10650230.689999999</v>
      </c>
      <c r="H534" s="186">
        <v>5390489.4100000001</v>
      </c>
      <c r="I534" s="186">
        <v>16060353.989999998</v>
      </c>
      <c r="J534" s="186">
        <v>12154623.699999999</v>
      </c>
      <c r="K534" s="186">
        <v>20453545.719999999</v>
      </c>
      <c r="L534" s="186">
        <v>9244470.9399999995</v>
      </c>
      <c r="M534" s="186">
        <v>13225146.060000001</v>
      </c>
      <c r="N534" s="186">
        <v>42931172</v>
      </c>
      <c r="O534" s="186">
        <v>5079556.67</v>
      </c>
      <c r="P534" s="186">
        <v>112789041.28</v>
      </c>
      <c r="Q534" s="186">
        <v>11738346.74</v>
      </c>
      <c r="R534" s="186">
        <v>13533751.460000001</v>
      </c>
      <c r="S534" s="186">
        <v>12978568.6</v>
      </c>
      <c r="T534" s="186">
        <v>9516826.9000000004</v>
      </c>
      <c r="U534" s="186">
        <v>11484271.98</v>
      </c>
      <c r="V534" s="186">
        <v>8429849.1099999994</v>
      </c>
      <c r="W534" s="186">
        <v>4315587.3099999996</v>
      </c>
      <c r="X534" s="186">
        <v>172011511.53999999</v>
      </c>
      <c r="Y534" s="186">
        <v>7707929.9199999999</v>
      </c>
      <c r="Z534" s="186">
        <v>18315847.32</v>
      </c>
      <c r="AA534" s="186">
        <v>12255609.449999999</v>
      </c>
      <c r="AB534" s="186">
        <v>5153965.8100000005</v>
      </c>
      <c r="AC534" s="186">
        <v>5503806.5899999999</v>
      </c>
      <c r="AD534" s="186">
        <v>8308133.8900000006</v>
      </c>
      <c r="AE534" s="186">
        <v>33879996.730000004</v>
      </c>
      <c r="AF534" s="186">
        <v>7708754.9400000004</v>
      </c>
      <c r="AG534" s="186">
        <v>7551573.5600000005</v>
      </c>
      <c r="AH534" s="186">
        <v>13650430.6</v>
      </c>
      <c r="AI534" s="186">
        <v>14502868.34</v>
      </c>
      <c r="AJ534" s="186">
        <v>9789579.4199999999</v>
      </c>
      <c r="AK534" s="186">
        <v>9872486.8599999994</v>
      </c>
      <c r="AL534" s="186">
        <v>466585174.05000001</v>
      </c>
      <c r="AM534" s="186">
        <v>11616746.57</v>
      </c>
      <c r="AN534" s="186">
        <v>8765480.25</v>
      </c>
      <c r="AO534" s="186">
        <v>22056196.620000001</v>
      </c>
      <c r="AP534" s="186">
        <v>24286314.990000002</v>
      </c>
      <c r="AQ534" s="186">
        <v>9016186.4900000002</v>
      </c>
      <c r="AR534" s="186">
        <v>3214062.52</v>
      </c>
      <c r="AS534" s="186">
        <v>74885375.179999992</v>
      </c>
      <c r="AT534" s="186">
        <v>12123060.689999999</v>
      </c>
      <c r="AU534" s="186">
        <v>20557707.560000002</v>
      </c>
      <c r="AV534" s="186">
        <v>23490937.280000001</v>
      </c>
      <c r="AW534" s="186">
        <v>9266626.4800000004</v>
      </c>
      <c r="AX534" s="186">
        <v>5794543.7699999996</v>
      </c>
      <c r="AY534" s="186">
        <v>9982711.3999999985</v>
      </c>
      <c r="AZ534" s="186">
        <v>11904007.59</v>
      </c>
      <c r="BA534" s="186">
        <v>8630935.9800000004</v>
      </c>
      <c r="BB534" s="186">
        <v>61409480.699999996</v>
      </c>
      <c r="BC534" s="186">
        <v>9104765.1500000004</v>
      </c>
      <c r="BD534" s="186">
        <v>192106618.01999998</v>
      </c>
      <c r="BE534" s="186">
        <v>25728373.75</v>
      </c>
      <c r="BF534" s="186">
        <v>7498843.4700000007</v>
      </c>
      <c r="BG534" s="186">
        <v>9128886.4199999999</v>
      </c>
      <c r="BH534" s="186">
        <v>95062674.939999998</v>
      </c>
      <c r="BI534" s="186">
        <v>6624349.7000000002</v>
      </c>
      <c r="BJ534" s="186">
        <v>4315698.63</v>
      </c>
      <c r="BK534" s="186">
        <v>8131722.6400000006</v>
      </c>
      <c r="BL534" s="186">
        <v>9129380.0199999996</v>
      </c>
      <c r="BM534" s="186">
        <v>129440842.22</v>
      </c>
      <c r="BN534" s="186">
        <v>14272556.34</v>
      </c>
      <c r="BO534" s="186">
        <v>13310797.810000001</v>
      </c>
      <c r="BP534" s="186">
        <v>24076152.73</v>
      </c>
      <c r="BQ534" s="186">
        <v>13463662.149999999</v>
      </c>
      <c r="BR534" s="186">
        <v>12960013.100000001</v>
      </c>
      <c r="BS534" s="186">
        <v>679214052.0200001</v>
      </c>
      <c r="BT534" s="186">
        <v>11042579.48</v>
      </c>
      <c r="BU534" s="186">
        <v>12179330.440000001</v>
      </c>
      <c r="BV534" s="186">
        <v>67147401.689999998</v>
      </c>
      <c r="BW534" s="186">
        <v>1055061.4099999999</v>
      </c>
      <c r="BX534" s="186">
        <v>10063491.27</v>
      </c>
      <c r="BY534" s="186">
        <v>46346981.659999996</v>
      </c>
      <c r="BZ534" s="186">
        <v>5724662.4399999995</v>
      </c>
      <c r="CA534" s="186">
        <v>8611452.0500000007</v>
      </c>
      <c r="CB534" s="186">
        <v>11457584.17</v>
      </c>
      <c r="CC534" s="186">
        <v>14640261.25</v>
      </c>
      <c r="CD534" s="186">
        <v>31628970.429999996</v>
      </c>
      <c r="CE534" s="186">
        <v>13177206.32</v>
      </c>
      <c r="CF534" s="186">
        <v>23148814.91</v>
      </c>
      <c r="CG534" s="186">
        <v>5937912.9200000009</v>
      </c>
      <c r="CH534" s="186">
        <v>5902423.5300000003</v>
      </c>
      <c r="CI534" s="186">
        <v>7243370.4700000007</v>
      </c>
      <c r="CJ534" s="186">
        <v>6792078.3300000001</v>
      </c>
      <c r="CK534" s="186">
        <v>55672276.409999996</v>
      </c>
      <c r="CL534" s="186">
        <v>5330095.8</v>
      </c>
      <c r="CM534" s="186">
        <v>6497731.1299999999</v>
      </c>
    </row>
    <row r="535" spans="1:91" s="108" customFormat="1" ht="25.95" hidden="1" customHeight="1">
      <c r="A535" s="427"/>
      <c r="B535" s="108">
        <v>28</v>
      </c>
      <c r="C535" s="184" t="s">
        <v>700</v>
      </c>
      <c r="D535" s="181">
        <v>30617212.75</v>
      </c>
      <c r="E535" s="181">
        <v>5627212.2299999995</v>
      </c>
      <c r="F535" s="181">
        <v>5880979.2800000003</v>
      </c>
      <c r="G535" s="181">
        <v>5191990.95</v>
      </c>
      <c r="H535" s="181">
        <v>3782245.05</v>
      </c>
      <c r="I535" s="181">
        <v>4384658.7699999996</v>
      </c>
      <c r="J535" s="181">
        <v>6443157.6099999994</v>
      </c>
      <c r="K535" s="181">
        <v>9336099.1699999999</v>
      </c>
      <c r="L535" s="181">
        <v>6560818.3600000003</v>
      </c>
      <c r="M535" s="181">
        <v>6933670.2200000007</v>
      </c>
      <c r="N535" s="181">
        <v>15015835.75</v>
      </c>
      <c r="O535" s="181">
        <v>1498597.5999999999</v>
      </c>
      <c r="P535" s="181">
        <v>27418981.809999999</v>
      </c>
      <c r="Q535" s="181">
        <v>5642948.4500000002</v>
      </c>
      <c r="R535" s="181">
        <v>6477997.6899999995</v>
      </c>
      <c r="S535" s="181">
        <v>10284642.630000001</v>
      </c>
      <c r="T535" s="181">
        <v>5861465.3900000006</v>
      </c>
      <c r="U535" s="181">
        <v>4950182.5</v>
      </c>
      <c r="V535" s="181">
        <v>4866540.8900000006</v>
      </c>
      <c r="W535" s="181">
        <v>1888878.5</v>
      </c>
      <c r="X535" s="181">
        <v>48674895.989999995</v>
      </c>
      <c r="Y535" s="181">
        <v>3770369.8</v>
      </c>
      <c r="Z535" s="181">
        <v>7542202.25</v>
      </c>
      <c r="AA535" s="181">
        <v>6686610.0199999996</v>
      </c>
      <c r="AB535" s="181">
        <v>2307289.7400000002</v>
      </c>
      <c r="AC535" s="181">
        <v>3696090.46</v>
      </c>
      <c r="AD535" s="181">
        <v>4508628.4000000004</v>
      </c>
      <c r="AE535" s="181">
        <v>16172936.150000002</v>
      </c>
      <c r="AF535" s="181">
        <v>5980041.5</v>
      </c>
      <c r="AG535" s="181">
        <v>5329846.6399999997</v>
      </c>
      <c r="AH535" s="181">
        <v>7481874.5599999996</v>
      </c>
      <c r="AI535" s="181">
        <v>6564448.7400000002</v>
      </c>
      <c r="AJ535" s="181">
        <v>4115247.37</v>
      </c>
      <c r="AK535" s="181">
        <v>5825993.0899999999</v>
      </c>
      <c r="AL535" s="181">
        <v>68699189.870000005</v>
      </c>
      <c r="AM535" s="181">
        <v>9927291.1899999995</v>
      </c>
      <c r="AN535" s="181">
        <v>4616074.2</v>
      </c>
      <c r="AO535" s="181">
        <v>8574802.0499999989</v>
      </c>
      <c r="AP535" s="181">
        <v>9469032.6099999994</v>
      </c>
      <c r="AQ535" s="181">
        <v>7647322.6100000003</v>
      </c>
      <c r="AR535" s="181">
        <v>2017015.13</v>
      </c>
      <c r="AS535" s="181">
        <v>23933591.050000004</v>
      </c>
      <c r="AT535" s="181">
        <v>5707811.4300000006</v>
      </c>
      <c r="AU535" s="181">
        <v>14616882.9</v>
      </c>
      <c r="AV535" s="181">
        <v>10340481.279999999</v>
      </c>
      <c r="AW535" s="181">
        <v>5250664.6099999994</v>
      </c>
      <c r="AX535" s="181">
        <v>3454263.74</v>
      </c>
      <c r="AY535" s="181">
        <v>5605175.9399999995</v>
      </c>
      <c r="AZ535" s="181">
        <v>5624612.9300000006</v>
      </c>
      <c r="BA535" s="181">
        <v>4825837.34</v>
      </c>
      <c r="BB535" s="181">
        <v>20348330.859999999</v>
      </c>
      <c r="BC535" s="181">
        <v>5929947.6299999999</v>
      </c>
      <c r="BD535" s="181">
        <v>27937281.250000004</v>
      </c>
      <c r="BE535" s="181">
        <v>7494411.4600000009</v>
      </c>
      <c r="BF535" s="181">
        <v>2092344.04</v>
      </c>
      <c r="BG535" s="181">
        <v>4844690.67</v>
      </c>
      <c r="BH535" s="181">
        <v>19748241.739999998</v>
      </c>
      <c r="BI535" s="181">
        <v>2873288.29</v>
      </c>
      <c r="BJ535" s="181">
        <v>2265937.63</v>
      </c>
      <c r="BK535" s="181">
        <v>3748151.95</v>
      </c>
      <c r="BL535" s="181">
        <v>3201905.11</v>
      </c>
      <c r="BM535" s="181">
        <v>34111434.730000004</v>
      </c>
      <c r="BN535" s="181">
        <v>7374840.4299999997</v>
      </c>
      <c r="BO535" s="181">
        <v>5846145.1099999994</v>
      </c>
      <c r="BP535" s="181">
        <v>7790901.5499999998</v>
      </c>
      <c r="BQ535" s="181">
        <v>8889647.6999999993</v>
      </c>
      <c r="BR535" s="181">
        <v>4601962.8900000006</v>
      </c>
      <c r="BS535" s="181">
        <v>119571568.31999999</v>
      </c>
      <c r="BT535" s="181">
        <v>6658337.0099999998</v>
      </c>
      <c r="BU535" s="181">
        <v>6882746.3300000001</v>
      </c>
      <c r="BV535" s="181">
        <v>18045300.289999999</v>
      </c>
      <c r="BW535" s="181">
        <v>5344912.5</v>
      </c>
      <c r="BX535" s="181">
        <v>4595876.6399999997</v>
      </c>
      <c r="BY535" s="181">
        <v>15393146.459999999</v>
      </c>
      <c r="BZ535" s="181">
        <v>3945716.49</v>
      </c>
      <c r="CA535" s="181">
        <v>3133081.27</v>
      </c>
      <c r="CB535" s="181">
        <v>5629151.29</v>
      </c>
      <c r="CC535" s="181">
        <v>15747656.139999999</v>
      </c>
      <c r="CD535" s="181">
        <v>10058825.049999999</v>
      </c>
      <c r="CE535" s="181">
        <v>8259695.6699999999</v>
      </c>
      <c r="CF535" s="181">
        <v>9811248.3599999994</v>
      </c>
      <c r="CG535" s="181">
        <v>2531754.6500000004</v>
      </c>
      <c r="CH535" s="181">
        <v>2693921.87</v>
      </c>
      <c r="CI535" s="181">
        <v>5396948.2899999991</v>
      </c>
      <c r="CJ535" s="181">
        <v>3913702.8199999994</v>
      </c>
      <c r="CK535" s="181">
        <v>13721810.02</v>
      </c>
      <c r="CL535" s="181">
        <v>1411982.56</v>
      </c>
      <c r="CM535" s="181">
        <v>1903681.91</v>
      </c>
    </row>
    <row r="536" spans="1:91" s="108" customFormat="1" ht="25.95" hidden="1" customHeight="1">
      <c r="A536" s="427"/>
      <c r="B536" s="108">
        <v>29</v>
      </c>
      <c r="C536" s="185" t="s">
        <v>701</v>
      </c>
      <c r="D536" s="181">
        <v>20864374.07</v>
      </c>
      <c r="E536" s="181">
        <v>5042858.9000000004</v>
      </c>
      <c r="F536" s="181">
        <v>6364572.2599999998</v>
      </c>
      <c r="G536" s="181">
        <v>5319596.95</v>
      </c>
      <c r="H536" s="181">
        <v>2648442.77</v>
      </c>
      <c r="I536" s="181">
        <v>4271323.54</v>
      </c>
      <c r="J536" s="181">
        <v>5244544.33</v>
      </c>
      <c r="K536" s="181">
        <v>37691655.479999997</v>
      </c>
      <c r="L536" s="181">
        <v>9028672.25</v>
      </c>
      <c r="M536" s="181">
        <v>5051743.51</v>
      </c>
      <c r="N536" s="181">
        <v>11491469.77</v>
      </c>
      <c r="O536" s="181">
        <v>1638897.51</v>
      </c>
      <c r="P536" s="181">
        <v>57617798.210000008</v>
      </c>
      <c r="Q536" s="181">
        <v>4808231.3100000005</v>
      </c>
      <c r="R536" s="181">
        <v>18882575.379999999</v>
      </c>
      <c r="S536" s="181">
        <v>12191450.98</v>
      </c>
      <c r="T536" s="181">
        <v>6692456.75</v>
      </c>
      <c r="U536" s="181">
        <v>7499915.7999999998</v>
      </c>
      <c r="V536" s="181">
        <v>3291895.35</v>
      </c>
      <c r="W536" s="181">
        <v>1399124.1099999999</v>
      </c>
      <c r="X536" s="181">
        <v>42527166.379999995</v>
      </c>
      <c r="Y536" s="181">
        <v>4629778.49</v>
      </c>
      <c r="Z536" s="181">
        <v>3971089.97</v>
      </c>
      <c r="AA536" s="181">
        <v>8337096.8700000001</v>
      </c>
      <c r="AB536" s="181">
        <v>1280946.3500000001</v>
      </c>
      <c r="AC536" s="181">
        <v>4117649.49</v>
      </c>
      <c r="AD536" s="181">
        <v>3686773.88</v>
      </c>
      <c r="AE536" s="181">
        <v>13650626.030000001</v>
      </c>
      <c r="AF536" s="181">
        <v>2022607.7</v>
      </c>
      <c r="AG536" s="181">
        <v>2863498.02</v>
      </c>
      <c r="AH536" s="181">
        <v>3634931.1100000003</v>
      </c>
      <c r="AI536" s="181">
        <v>12265091.57</v>
      </c>
      <c r="AJ536" s="181">
        <v>4825337.99</v>
      </c>
      <c r="AK536" s="181">
        <v>4930271.0999999996</v>
      </c>
      <c r="AL536" s="181">
        <v>187895660.67999998</v>
      </c>
      <c r="AM536" s="181">
        <v>4090066.8200000003</v>
      </c>
      <c r="AN536" s="181">
        <v>5207242.68</v>
      </c>
      <c r="AO536" s="181">
        <v>30817329.920000002</v>
      </c>
      <c r="AP536" s="181">
        <v>6065372.2300000004</v>
      </c>
      <c r="AQ536" s="181">
        <v>6569614.8999999994</v>
      </c>
      <c r="AR536" s="181">
        <v>2300041.41</v>
      </c>
      <c r="AS536" s="181">
        <v>64237040.840000004</v>
      </c>
      <c r="AT536" s="181">
        <v>6649329.5899999999</v>
      </c>
      <c r="AU536" s="181">
        <v>14727523.32</v>
      </c>
      <c r="AV536" s="181">
        <v>14838720.16</v>
      </c>
      <c r="AW536" s="181">
        <v>4500495.34</v>
      </c>
      <c r="AX536" s="181">
        <v>1122572.49</v>
      </c>
      <c r="AY536" s="181">
        <v>11198647.529999999</v>
      </c>
      <c r="AZ536" s="181">
        <v>5706675.2300000004</v>
      </c>
      <c r="BA536" s="181">
        <v>4495408.5999999996</v>
      </c>
      <c r="BB536" s="181">
        <v>48812382.859999999</v>
      </c>
      <c r="BC536" s="181">
        <v>4714208.5600000005</v>
      </c>
      <c r="BD536" s="181">
        <v>49501616.630000003</v>
      </c>
      <c r="BE536" s="181">
        <v>23964907.399999999</v>
      </c>
      <c r="BF536" s="181">
        <v>5095193.2</v>
      </c>
      <c r="BG536" s="181">
        <v>2998393.91</v>
      </c>
      <c r="BH536" s="181">
        <v>45659944.469999999</v>
      </c>
      <c r="BI536" s="181">
        <v>1763699.6800000002</v>
      </c>
      <c r="BJ536" s="181">
        <v>3165524.1399999997</v>
      </c>
      <c r="BK536" s="181">
        <v>3452709.74</v>
      </c>
      <c r="BL536" s="181">
        <v>2957825.48</v>
      </c>
      <c r="BM536" s="181">
        <v>30929102.390000001</v>
      </c>
      <c r="BN536" s="181">
        <v>5617622.6100000003</v>
      </c>
      <c r="BO536" s="181">
        <v>7816749.5399999991</v>
      </c>
      <c r="BP536" s="181">
        <v>7265137.9800000004</v>
      </c>
      <c r="BQ536" s="181">
        <v>4789468.71</v>
      </c>
      <c r="BR536" s="181">
        <v>3794009.38</v>
      </c>
      <c r="BS536" s="181">
        <v>188493088.22999999</v>
      </c>
      <c r="BT536" s="181">
        <v>14466489.84</v>
      </c>
      <c r="BU536" s="181">
        <v>2422978.02</v>
      </c>
      <c r="BV536" s="181">
        <v>50247344.619999997</v>
      </c>
      <c r="BW536" s="181">
        <v>2360599.5300000003</v>
      </c>
      <c r="BX536" s="181">
        <v>6083300.459999999</v>
      </c>
      <c r="BY536" s="181">
        <v>26342879.620000001</v>
      </c>
      <c r="BZ536" s="181">
        <v>2066943.5999999999</v>
      </c>
      <c r="CA536" s="181">
        <v>4105820.56</v>
      </c>
      <c r="CB536" s="181">
        <v>4717015.78</v>
      </c>
      <c r="CC536" s="181">
        <v>24685527.469999999</v>
      </c>
      <c r="CD536" s="181">
        <v>17830602.600000001</v>
      </c>
      <c r="CE536" s="181">
        <v>8146918.7599999998</v>
      </c>
      <c r="CF536" s="181">
        <v>22103983.620000001</v>
      </c>
      <c r="CG536" s="181">
        <v>5604254.3899999997</v>
      </c>
      <c r="CH536" s="181">
        <v>1941493.06</v>
      </c>
      <c r="CI536" s="181">
        <v>3899878.2199999997</v>
      </c>
      <c r="CJ536" s="181">
        <v>2714647.51</v>
      </c>
      <c r="CK536" s="181">
        <v>36097831.080000006</v>
      </c>
      <c r="CL536" s="181">
        <v>1710092.75</v>
      </c>
      <c r="CM536" s="181">
        <v>2324026.3499999996</v>
      </c>
    </row>
    <row r="537" spans="1:91" s="108" customFormat="1" ht="25.95" hidden="1" customHeight="1">
      <c r="A537" s="427"/>
      <c r="B537" s="108">
        <v>30</v>
      </c>
      <c r="C537" s="184" t="s">
        <v>702</v>
      </c>
      <c r="D537" s="181">
        <v>51532047</v>
      </c>
      <c r="E537" s="181">
        <v>2455995</v>
      </c>
      <c r="F537" s="181">
        <v>6370970</v>
      </c>
      <c r="G537" s="181">
        <v>2064988</v>
      </c>
      <c r="H537" s="181">
        <v>1653411</v>
      </c>
      <c r="I537" s="181">
        <v>1713839</v>
      </c>
      <c r="J537" s="181">
        <v>2979043.4</v>
      </c>
      <c r="K537" s="181">
        <v>7833355.2000000002</v>
      </c>
      <c r="L537" s="181">
        <v>2552939</v>
      </c>
      <c r="M537" s="181">
        <v>2934097</v>
      </c>
      <c r="N537" s="181">
        <v>12489214.4</v>
      </c>
      <c r="O537" s="181">
        <v>486187</v>
      </c>
      <c r="P537" s="181">
        <v>31858698</v>
      </c>
      <c r="Q537" s="181">
        <v>3496740</v>
      </c>
      <c r="R537" s="181">
        <v>5380054</v>
      </c>
      <c r="S537" s="181">
        <v>17675599.800000001</v>
      </c>
      <c r="T537" s="181">
        <v>3078049</v>
      </c>
      <c r="U537" s="181">
        <v>3920850</v>
      </c>
      <c r="V537" s="181">
        <v>2167771.4699999997</v>
      </c>
      <c r="W537" s="181">
        <v>649554</v>
      </c>
      <c r="X537" s="181">
        <v>67870535.400000006</v>
      </c>
      <c r="Y537" s="181">
        <v>1190990.5</v>
      </c>
      <c r="Z537" s="181">
        <v>4169350.65</v>
      </c>
      <c r="AA537" s="181">
        <v>1945607</v>
      </c>
      <c r="AB537" s="181">
        <v>591802.80000000005</v>
      </c>
      <c r="AC537" s="181">
        <v>901239.2</v>
      </c>
      <c r="AD537" s="181">
        <v>715467</v>
      </c>
      <c r="AE537" s="181">
        <v>16858105.91</v>
      </c>
      <c r="AF537" s="181">
        <v>1484624</v>
      </c>
      <c r="AG537" s="181">
        <v>1354011.9</v>
      </c>
      <c r="AH537" s="181">
        <v>838516.1</v>
      </c>
      <c r="AI537" s="181">
        <v>4804709.88</v>
      </c>
      <c r="AJ537" s="181">
        <v>2113654.9</v>
      </c>
      <c r="AK537" s="181">
        <v>1169833.75</v>
      </c>
      <c r="AL537" s="181">
        <v>108931400</v>
      </c>
      <c r="AM537" s="181">
        <v>1731433.7</v>
      </c>
      <c r="AN537" s="181">
        <v>990630.5</v>
      </c>
      <c r="AO537" s="181">
        <v>2568545</v>
      </c>
      <c r="AP537" s="181">
        <v>10916891</v>
      </c>
      <c r="AQ537" s="181">
        <v>1747720</v>
      </c>
      <c r="AR537" s="181">
        <v>686238.2</v>
      </c>
      <c r="AS537" s="181">
        <v>27112865</v>
      </c>
      <c r="AT537" s="181">
        <v>4775300.7</v>
      </c>
      <c r="AU537" s="181">
        <v>11489357.5</v>
      </c>
      <c r="AV537" s="181">
        <v>2586354.9</v>
      </c>
      <c r="AW537" s="181">
        <v>1182015.2</v>
      </c>
      <c r="AX537" s="181">
        <v>186500</v>
      </c>
      <c r="AY537" s="181">
        <v>1739590.5</v>
      </c>
      <c r="AZ537" s="181">
        <v>1291085</v>
      </c>
      <c r="BA537" s="181">
        <v>759985</v>
      </c>
      <c r="BB537" s="181">
        <v>27554168.420000002</v>
      </c>
      <c r="BC537" s="181">
        <v>865692.5</v>
      </c>
      <c r="BD537" s="181">
        <v>51603051.510000005</v>
      </c>
      <c r="BE537" s="181">
        <v>11001605.800000001</v>
      </c>
      <c r="BF537" s="181">
        <v>2138114</v>
      </c>
      <c r="BG537" s="181">
        <v>464683</v>
      </c>
      <c r="BH537" s="181">
        <v>26515373.609999999</v>
      </c>
      <c r="BI537" s="181">
        <v>939728</v>
      </c>
      <c r="BJ537" s="181">
        <v>590970</v>
      </c>
      <c r="BK537" s="181">
        <v>1494364</v>
      </c>
      <c r="BL537" s="181">
        <v>1615191</v>
      </c>
      <c r="BM537" s="181">
        <v>62215134.25</v>
      </c>
      <c r="BN537" s="181">
        <v>8116977.0899999999</v>
      </c>
      <c r="BO537" s="181">
        <v>4381891.75</v>
      </c>
      <c r="BP537" s="181">
        <v>12748834.9</v>
      </c>
      <c r="BQ537" s="181">
        <v>4396505</v>
      </c>
      <c r="BR537" s="181">
        <v>2126372.5</v>
      </c>
      <c r="BS537" s="181">
        <v>182673335.77000001</v>
      </c>
      <c r="BT537" s="181">
        <v>2049518.5</v>
      </c>
      <c r="BU537" s="181">
        <v>1048925</v>
      </c>
      <c r="BV537" s="181">
        <v>23591960.23</v>
      </c>
      <c r="BW537" s="181">
        <v>601025</v>
      </c>
      <c r="BX537" s="181">
        <v>1024775</v>
      </c>
      <c r="BY537" s="181">
        <v>15617358</v>
      </c>
      <c r="BZ537" s="181">
        <v>1066925</v>
      </c>
      <c r="CA537" s="181">
        <v>654631</v>
      </c>
      <c r="CB537" s="181">
        <v>1451610</v>
      </c>
      <c r="CC537" s="181">
        <v>2526860</v>
      </c>
      <c r="CD537" s="181">
        <v>16823747.210000001</v>
      </c>
      <c r="CE537" s="181">
        <v>1331101.5</v>
      </c>
      <c r="CF537" s="181">
        <v>12255635.23</v>
      </c>
      <c r="CG537" s="181">
        <v>598362.5</v>
      </c>
      <c r="CH537" s="181">
        <v>124840</v>
      </c>
      <c r="CI537" s="181">
        <v>255887</v>
      </c>
      <c r="CJ537" s="181">
        <v>545647.30000000005</v>
      </c>
      <c r="CK537" s="181">
        <v>15554638.4</v>
      </c>
      <c r="CL537" s="181">
        <v>1100792.81</v>
      </c>
      <c r="CM537" s="181">
        <v>594751.5</v>
      </c>
    </row>
    <row r="538" spans="1:91" s="108" customFormat="1" ht="25.95" hidden="1" customHeight="1">
      <c r="A538" s="427"/>
      <c r="B538" s="108">
        <v>31</v>
      </c>
      <c r="C538" s="184" t="s">
        <v>703</v>
      </c>
      <c r="D538" s="181">
        <v>29353504.449999999</v>
      </c>
      <c r="E538" s="181">
        <v>3614283.61</v>
      </c>
      <c r="F538" s="181">
        <v>3158234.32</v>
      </c>
      <c r="G538" s="181">
        <v>2697369.5</v>
      </c>
      <c r="H538" s="181">
        <v>1498026.39</v>
      </c>
      <c r="I538" s="181">
        <v>2883166.48</v>
      </c>
      <c r="J538" s="181">
        <v>2651230.1399999997</v>
      </c>
      <c r="K538" s="181">
        <v>6784775.8799999999</v>
      </c>
      <c r="L538" s="181">
        <v>2019484.8299999998</v>
      </c>
      <c r="M538" s="181">
        <v>3432190.9699999997</v>
      </c>
      <c r="N538" s="181">
        <v>6387273.0300000003</v>
      </c>
      <c r="O538" s="181">
        <v>1143471.32</v>
      </c>
      <c r="P538" s="181">
        <v>17565853.120000001</v>
      </c>
      <c r="Q538" s="181">
        <v>2728782.2499999995</v>
      </c>
      <c r="R538" s="181">
        <v>4387467.5200000005</v>
      </c>
      <c r="S538" s="181">
        <v>5501827.4900000002</v>
      </c>
      <c r="T538" s="181">
        <v>3310370.29</v>
      </c>
      <c r="U538" s="181">
        <v>1797652.68</v>
      </c>
      <c r="V538" s="181">
        <v>2390962.1799999997</v>
      </c>
      <c r="W538" s="181">
        <v>1449034.03</v>
      </c>
      <c r="X538" s="181">
        <v>27332128.299999997</v>
      </c>
      <c r="Y538" s="181">
        <v>2063337.93</v>
      </c>
      <c r="Z538" s="181">
        <v>3872988.25</v>
      </c>
      <c r="AA538" s="181">
        <v>3909177.9299999997</v>
      </c>
      <c r="AB538" s="181">
        <v>1533424.9100000001</v>
      </c>
      <c r="AC538" s="181">
        <v>1676035.9299999997</v>
      </c>
      <c r="AD538" s="181">
        <v>3064401.5</v>
      </c>
      <c r="AE538" s="181">
        <v>6986542.7199999997</v>
      </c>
      <c r="AF538" s="181">
        <v>2517646.9</v>
      </c>
      <c r="AG538" s="181">
        <v>2203710.2200000002</v>
      </c>
      <c r="AH538" s="181">
        <v>3320529.38</v>
      </c>
      <c r="AI538" s="181">
        <v>3230415.49</v>
      </c>
      <c r="AJ538" s="181">
        <v>2767132.64</v>
      </c>
      <c r="AK538" s="181">
        <v>1906881.1800000002</v>
      </c>
      <c r="AL538" s="181">
        <v>45609405.32</v>
      </c>
      <c r="AM538" s="181">
        <v>3167602.52</v>
      </c>
      <c r="AN538" s="181">
        <v>2132571.08</v>
      </c>
      <c r="AO538" s="181">
        <v>5633253.29</v>
      </c>
      <c r="AP538" s="181">
        <v>5591748.1599999992</v>
      </c>
      <c r="AQ538" s="181">
        <v>2987440.1399999997</v>
      </c>
      <c r="AR538" s="181">
        <v>979801.55</v>
      </c>
      <c r="AS538" s="181">
        <v>12780298.16</v>
      </c>
      <c r="AT538" s="181">
        <v>3133012.1399999997</v>
      </c>
      <c r="AU538" s="181">
        <v>5610143.1200000001</v>
      </c>
      <c r="AV538" s="181">
        <v>5060232.6599999992</v>
      </c>
      <c r="AW538" s="181">
        <v>2198546.81</v>
      </c>
      <c r="AX538" s="181">
        <v>1433724.2999999998</v>
      </c>
      <c r="AY538" s="181">
        <v>3186006.4399999995</v>
      </c>
      <c r="AZ538" s="181">
        <v>2226632.31</v>
      </c>
      <c r="BA538" s="181">
        <v>2006537.37</v>
      </c>
      <c r="BB538" s="181">
        <v>17814084.609999999</v>
      </c>
      <c r="BC538" s="181">
        <v>2285702.65</v>
      </c>
      <c r="BD538" s="181">
        <v>26292154.000000004</v>
      </c>
      <c r="BE538" s="181">
        <v>7706190.5199999996</v>
      </c>
      <c r="BF538" s="181">
        <v>1742532.27</v>
      </c>
      <c r="BG538" s="181">
        <v>3354045.7900000005</v>
      </c>
      <c r="BH538" s="181">
        <v>15623944.560000001</v>
      </c>
      <c r="BI538" s="181">
        <v>1073217.5</v>
      </c>
      <c r="BJ538" s="181">
        <v>988781.68</v>
      </c>
      <c r="BK538" s="181">
        <v>1869671.78</v>
      </c>
      <c r="BL538" s="181">
        <v>1729015.32</v>
      </c>
      <c r="BM538" s="181">
        <v>23016463.549999997</v>
      </c>
      <c r="BN538" s="181">
        <v>5665831.3700000001</v>
      </c>
      <c r="BO538" s="181">
        <v>4120547.69</v>
      </c>
      <c r="BP538" s="181">
        <v>5634588.3000000007</v>
      </c>
      <c r="BQ538" s="181">
        <v>3507101.64</v>
      </c>
      <c r="BR538" s="181">
        <v>3099597.9400000004</v>
      </c>
      <c r="BS538" s="181">
        <v>79605541.840000004</v>
      </c>
      <c r="BT538" s="181">
        <v>3637890.88</v>
      </c>
      <c r="BU538" s="181">
        <v>2832638.88</v>
      </c>
      <c r="BV538" s="181">
        <v>20370347.849999998</v>
      </c>
      <c r="BW538" s="181">
        <v>1543319.77</v>
      </c>
      <c r="BX538" s="181">
        <v>3159948.48</v>
      </c>
      <c r="BY538" s="181">
        <v>9632479.4499999993</v>
      </c>
      <c r="BZ538" s="181">
        <v>2276383.58</v>
      </c>
      <c r="CA538" s="181">
        <v>1942143.22</v>
      </c>
      <c r="CB538" s="181">
        <v>2448432.7000000002</v>
      </c>
      <c r="CC538" s="181">
        <v>4172294.1699999995</v>
      </c>
      <c r="CD538" s="181">
        <v>8044547.7400000002</v>
      </c>
      <c r="CE538" s="181">
        <v>4705131.51</v>
      </c>
      <c r="CF538" s="181">
        <v>7832633.0300000003</v>
      </c>
      <c r="CG538" s="181">
        <v>2700291.1799999997</v>
      </c>
      <c r="CH538" s="181">
        <v>2232101.4</v>
      </c>
      <c r="CI538" s="181">
        <v>2233512.0799999996</v>
      </c>
      <c r="CJ538" s="181">
        <v>1951723.93</v>
      </c>
      <c r="CK538" s="181">
        <v>9416951.8300000001</v>
      </c>
      <c r="CL538" s="181">
        <v>1019108.77</v>
      </c>
      <c r="CM538" s="181">
        <v>1852813.4600000002</v>
      </c>
    </row>
    <row r="539" spans="1:91" s="108" customFormat="1" ht="25.95" hidden="1" customHeight="1">
      <c r="A539" s="427"/>
      <c r="B539" s="108">
        <v>32</v>
      </c>
      <c r="C539" s="184" t="s">
        <v>704</v>
      </c>
      <c r="D539" s="181">
        <v>22622821.390000001</v>
      </c>
      <c r="E539" s="181">
        <v>269466.84999999998</v>
      </c>
      <c r="F539" s="181">
        <v>67659.58</v>
      </c>
      <c r="G539" s="181">
        <v>538553.87</v>
      </c>
      <c r="H539" s="181">
        <v>426713.47</v>
      </c>
      <c r="I539" s="181">
        <v>106222.65</v>
      </c>
      <c r="J539" s="181">
        <v>625144.54</v>
      </c>
      <c r="K539" s="181">
        <v>186240.47</v>
      </c>
      <c r="L539" s="181">
        <v>226294.15</v>
      </c>
      <c r="M539" s="181">
        <v>211453.6</v>
      </c>
      <c r="N539" s="181">
        <v>1190206.1000000001</v>
      </c>
      <c r="O539" s="181">
        <v>102131.8</v>
      </c>
      <c r="P539" s="181">
        <v>7499875.4800000004</v>
      </c>
      <c r="Q539" s="181">
        <v>415597.78</v>
      </c>
      <c r="R539" s="181">
        <v>464131.62</v>
      </c>
      <c r="S539" s="181">
        <v>175457.36</v>
      </c>
      <c r="T539" s="181">
        <v>407071.79000000004</v>
      </c>
      <c r="U539" s="181">
        <v>299155.83999999997</v>
      </c>
      <c r="V539" s="181">
        <v>155259.99</v>
      </c>
      <c r="W539" s="181">
        <v>94742.14</v>
      </c>
      <c r="X539" s="181">
        <v>47933132.609999999</v>
      </c>
      <c r="Y539" s="181">
        <v>949446.5</v>
      </c>
      <c r="Z539" s="181">
        <v>195757.81</v>
      </c>
      <c r="AA539" s="181">
        <v>177409.42</v>
      </c>
      <c r="AB539" s="181">
        <v>637857.48</v>
      </c>
      <c r="AC539" s="181">
        <v>132387.03999999998</v>
      </c>
      <c r="AD539" s="181">
        <v>275210.53999999998</v>
      </c>
      <c r="AE539" s="181">
        <v>226527.83</v>
      </c>
      <c r="AF539" s="181">
        <v>92807.16</v>
      </c>
      <c r="AG539" s="181">
        <v>349320.04</v>
      </c>
      <c r="AH539" s="181">
        <v>1011359.67</v>
      </c>
      <c r="AI539" s="181">
        <v>4362461.3599999994</v>
      </c>
      <c r="AJ539" s="181">
        <v>998385.01</v>
      </c>
      <c r="AK539" s="181">
        <v>1132570.58</v>
      </c>
      <c r="AL539" s="181">
        <v>602577.31000000006</v>
      </c>
      <c r="AM539" s="181">
        <v>1156851.77</v>
      </c>
      <c r="AN539" s="181">
        <v>111603.36</v>
      </c>
      <c r="AO539" s="181">
        <v>146363.71000000002</v>
      </c>
      <c r="AP539" s="181">
        <v>655090.99</v>
      </c>
      <c r="AQ539" s="181">
        <v>211373.4</v>
      </c>
      <c r="AR539" s="181">
        <v>80945.23</v>
      </c>
      <c r="AS539" s="181">
        <v>331840.19</v>
      </c>
      <c r="AT539" s="181">
        <v>178352.44</v>
      </c>
      <c r="AU539" s="181">
        <v>160029.57</v>
      </c>
      <c r="AV539" s="181">
        <v>177382.83</v>
      </c>
      <c r="AW539" s="181">
        <v>741138.49</v>
      </c>
      <c r="AX539" s="181">
        <v>78501.05</v>
      </c>
      <c r="AY539" s="181">
        <v>618653.26</v>
      </c>
      <c r="AZ539" s="181">
        <v>164112.21</v>
      </c>
      <c r="BA539" s="181">
        <v>397364.83999999997</v>
      </c>
      <c r="BB539" s="181">
        <v>1806029.5699999998</v>
      </c>
      <c r="BC539" s="181">
        <v>76290.460000000006</v>
      </c>
      <c r="BD539" s="181">
        <v>36990795.789999999</v>
      </c>
      <c r="BE539" s="181">
        <v>1671459</v>
      </c>
      <c r="BF539" s="181">
        <v>113368.77</v>
      </c>
      <c r="BG539" s="181">
        <v>117</v>
      </c>
      <c r="BH539" s="181">
        <v>170509.86</v>
      </c>
      <c r="BI539" s="181">
        <v>49758.400000000001</v>
      </c>
      <c r="BJ539" s="181">
        <v>160420.15</v>
      </c>
      <c r="BK539" s="181">
        <v>113919.73</v>
      </c>
      <c r="BL539" s="181">
        <v>970550.71000000008</v>
      </c>
      <c r="BM539" s="181">
        <v>2862313.14</v>
      </c>
      <c r="BN539" s="181">
        <v>606844.35</v>
      </c>
      <c r="BO539" s="181">
        <v>569340.76</v>
      </c>
      <c r="BP539" s="181">
        <v>1182595.25</v>
      </c>
      <c r="BQ539" s="181">
        <v>1199605.8</v>
      </c>
      <c r="BR539" s="181">
        <v>1246402.3400000001</v>
      </c>
      <c r="BS539" s="181">
        <v>4603657.7200000007</v>
      </c>
      <c r="BT539" s="181">
        <v>68489</v>
      </c>
      <c r="BU539" s="181">
        <v>157716.73000000001</v>
      </c>
      <c r="BV539" s="181">
        <v>2109419.25</v>
      </c>
      <c r="BW539" s="181">
        <v>87680.23</v>
      </c>
      <c r="BX539" s="181">
        <v>237387.58</v>
      </c>
      <c r="BY539" s="181">
        <v>2213769.9</v>
      </c>
      <c r="BZ539" s="181">
        <v>695978.7</v>
      </c>
      <c r="CA539" s="181">
        <v>984733.04</v>
      </c>
      <c r="CB539" s="181">
        <v>120901.31</v>
      </c>
      <c r="CC539" s="181">
        <v>112770.25</v>
      </c>
      <c r="CD539" s="181">
        <v>26892.77</v>
      </c>
      <c r="CE539" s="181">
        <v>176152.95</v>
      </c>
      <c r="CF539" s="181">
        <v>729241.25</v>
      </c>
      <c r="CG539" s="181">
        <v>215851.71</v>
      </c>
      <c r="CH539" s="181">
        <v>124384.74</v>
      </c>
      <c r="CI539" s="181">
        <v>268511.90000000002</v>
      </c>
      <c r="CJ539" s="181">
        <v>100795.31</v>
      </c>
      <c r="CK539" s="181">
        <v>242893.41</v>
      </c>
      <c r="CL539" s="181">
        <v>1092756.8500000001</v>
      </c>
      <c r="CM539" s="181">
        <v>48210.94</v>
      </c>
    </row>
    <row r="540" spans="1:91" s="108" customFormat="1" ht="25.95" hidden="1" customHeight="1">
      <c r="A540" s="427"/>
      <c r="B540" s="108">
        <v>33</v>
      </c>
      <c r="C540" s="185" t="s">
        <v>705</v>
      </c>
      <c r="D540" s="181">
        <v>1947309</v>
      </c>
      <c r="E540" s="181">
        <v>4108527.43</v>
      </c>
      <c r="F540" s="181">
        <v>7644408.0099999998</v>
      </c>
      <c r="G540" s="181">
        <v>3727113.07</v>
      </c>
      <c r="H540" s="181">
        <v>1790809.75</v>
      </c>
      <c r="I540" s="181">
        <v>7605908.8000000007</v>
      </c>
      <c r="J540" s="181">
        <v>4483165.32</v>
      </c>
      <c r="K540" s="181">
        <v>6128274.25</v>
      </c>
      <c r="L540" s="181">
        <v>5696999.3499999996</v>
      </c>
      <c r="M540" s="181">
        <v>3761367.6</v>
      </c>
      <c r="N540" s="181">
        <v>12556376.620000001</v>
      </c>
      <c r="O540" s="181">
        <v>2063909.87</v>
      </c>
      <c r="P540" s="181">
        <v>10163246</v>
      </c>
      <c r="Q540" s="181">
        <v>14429614.77</v>
      </c>
      <c r="R540" s="181">
        <v>18973948.229999997</v>
      </c>
      <c r="S540" s="181">
        <v>5224648.79</v>
      </c>
      <c r="T540" s="181">
        <v>10609857.99</v>
      </c>
      <c r="U540" s="181">
        <v>6163947.5</v>
      </c>
      <c r="V540" s="181">
        <v>9562861.9499999993</v>
      </c>
      <c r="W540" s="181">
        <v>3698310.54</v>
      </c>
      <c r="X540" s="181">
        <v>5801399.9000000004</v>
      </c>
      <c r="Y540" s="181">
        <v>3129596.68</v>
      </c>
      <c r="Z540" s="181">
        <v>2790459.25</v>
      </c>
      <c r="AA540" s="181">
        <v>4893393.07</v>
      </c>
      <c r="AB540" s="181">
        <v>534771.25</v>
      </c>
      <c r="AC540" s="181">
        <v>3776221.71</v>
      </c>
      <c r="AD540" s="181">
        <v>1196232.75</v>
      </c>
      <c r="AE540" s="181">
        <v>10290612.050000001</v>
      </c>
      <c r="AF540" s="181">
        <v>3505124.3</v>
      </c>
      <c r="AG540" s="181">
        <v>3267606.76</v>
      </c>
      <c r="AH540" s="181">
        <v>3112305.85</v>
      </c>
      <c r="AI540" s="181">
        <v>5113558.63</v>
      </c>
      <c r="AJ540" s="181">
        <v>4177341.5</v>
      </c>
      <c r="AK540" s="181">
        <v>5276361.01</v>
      </c>
      <c r="AL540" s="181">
        <v>9452274.0600000005</v>
      </c>
      <c r="AM540" s="181">
        <v>5902346.75</v>
      </c>
      <c r="AN540" s="181">
        <v>2523417.5</v>
      </c>
      <c r="AO540" s="181">
        <v>4353318.42</v>
      </c>
      <c r="AP540" s="181">
        <v>7355449.5199999996</v>
      </c>
      <c r="AQ540" s="181">
        <v>6435943.8200000003</v>
      </c>
      <c r="AR540" s="181">
        <v>1308698.28</v>
      </c>
      <c r="AS540" s="181">
        <v>9296705.3600000013</v>
      </c>
      <c r="AT540" s="181">
        <v>6546085.2300000004</v>
      </c>
      <c r="AU540" s="181">
        <v>6318962.7400000002</v>
      </c>
      <c r="AV540" s="181">
        <v>6722056.1299999999</v>
      </c>
      <c r="AW540" s="181">
        <v>4207319.17</v>
      </c>
      <c r="AX540" s="181">
        <v>1247666</v>
      </c>
      <c r="AY540" s="181">
        <v>4553588.9000000004</v>
      </c>
      <c r="AZ540" s="181">
        <v>4568494.5</v>
      </c>
      <c r="BA540" s="181">
        <v>8755446.4100000001</v>
      </c>
      <c r="BB540" s="181">
        <v>4802153.8</v>
      </c>
      <c r="BC540" s="181">
        <v>2812601.5</v>
      </c>
      <c r="BD540" s="181">
        <v>6794574.9500000002</v>
      </c>
      <c r="BE540" s="181">
        <v>6802469.25</v>
      </c>
      <c r="BF540" s="181">
        <v>3223789.59</v>
      </c>
      <c r="BG540" s="181">
        <v>4545895.63</v>
      </c>
      <c r="BH540" s="181">
        <v>6965393.4800000004</v>
      </c>
      <c r="BI540" s="181">
        <v>5309886.3400000008</v>
      </c>
      <c r="BJ540" s="181">
        <v>928561.25</v>
      </c>
      <c r="BK540" s="181">
        <v>3331177.75</v>
      </c>
      <c r="BL540" s="181">
        <v>2267397.84</v>
      </c>
      <c r="BM540" s="181">
        <v>9458819.129999999</v>
      </c>
      <c r="BN540" s="181">
        <v>9484738.870000001</v>
      </c>
      <c r="BO540" s="181">
        <v>8552973.1400000006</v>
      </c>
      <c r="BP540" s="181">
        <v>6579887.5299999993</v>
      </c>
      <c r="BQ540" s="181">
        <v>4133708.9799999995</v>
      </c>
      <c r="BR540" s="181">
        <v>4852494.38</v>
      </c>
      <c r="BS540" s="181">
        <v>19717346.98</v>
      </c>
      <c r="BT540" s="181">
        <v>17665783.789999999</v>
      </c>
      <c r="BU540" s="181">
        <v>4166780.44</v>
      </c>
      <c r="BV540" s="181">
        <v>14151466.299999999</v>
      </c>
      <c r="BW540" s="181">
        <v>1089719.4300000002</v>
      </c>
      <c r="BX540" s="181">
        <v>6054626.8199999994</v>
      </c>
      <c r="BY540" s="181">
        <v>18654686.52</v>
      </c>
      <c r="BZ540" s="181">
        <v>12804760.689999999</v>
      </c>
      <c r="CA540" s="181">
        <v>910360.75</v>
      </c>
      <c r="CB540" s="181">
        <v>10528883.34</v>
      </c>
      <c r="CC540" s="181">
        <v>4158671.45</v>
      </c>
      <c r="CD540" s="181">
        <v>22739466.690000001</v>
      </c>
      <c r="CE540" s="181">
        <v>7383811.3600000003</v>
      </c>
      <c r="CF540" s="181">
        <v>19008626.109999999</v>
      </c>
      <c r="CG540" s="181">
        <v>5270858.5299999993</v>
      </c>
      <c r="CH540" s="181">
        <v>1156248.3</v>
      </c>
      <c r="CI540" s="181">
        <v>4420524.9399999995</v>
      </c>
      <c r="CJ540" s="181">
        <v>6774711.2299999995</v>
      </c>
      <c r="CK540" s="181">
        <v>11075240.15</v>
      </c>
      <c r="CL540" s="181">
        <v>4835355.8899999997</v>
      </c>
      <c r="CM540" s="181">
        <v>5237423.7600000016</v>
      </c>
    </row>
    <row r="541" spans="1:91" s="108" customFormat="1" ht="25.95" hidden="1" customHeight="1">
      <c r="A541" s="427"/>
      <c r="B541" s="108">
        <v>34</v>
      </c>
      <c r="C541" s="184" t="s">
        <v>706</v>
      </c>
      <c r="D541" s="181">
        <v>0</v>
      </c>
      <c r="E541" s="181">
        <v>0</v>
      </c>
      <c r="F541" s="181">
        <v>0</v>
      </c>
      <c r="G541" s="181">
        <v>0</v>
      </c>
      <c r="H541" s="181">
        <v>0</v>
      </c>
      <c r="I541" s="181">
        <v>0</v>
      </c>
      <c r="J541" s="181">
        <v>0</v>
      </c>
      <c r="K541" s="181">
        <v>0</v>
      </c>
      <c r="L541" s="181">
        <v>0</v>
      </c>
      <c r="M541" s="181">
        <v>0</v>
      </c>
      <c r="N541" s="181">
        <v>0</v>
      </c>
      <c r="O541" s="181">
        <v>0</v>
      </c>
      <c r="P541" s="181">
        <v>363000</v>
      </c>
      <c r="Q541" s="181">
        <v>0</v>
      </c>
      <c r="R541" s="181">
        <v>0</v>
      </c>
      <c r="S541" s="181">
        <v>0</v>
      </c>
      <c r="T541" s="181">
        <v>0</v>
      </c>
      <c r="U541" s="181">
        <v>0</v>
      </c>
      <c r="V541" s="181">
        <v>0</v>
      </c>
      <c r="W541" s="181">
        <v>0</v>
      </c>
      <c r="X541" s="181">
        <v>0</v>
      </c>
      <c r="Y541" s="181">
        <v>0</v>
      </c>
      <c r="Z541" s="181">
        <v>0</v>
      </c>
      <c r="AA541" s="181">
        <v>0</v>
      </c>
      <c r="AB541" s="181">
        <v>0</v>
      </c>
      <c r="AC541" s="181">
        <v>0</v>
      </c>
      <c r="AD541" s="181">
        <v>0</v>
      </c>
      <c r="AE541" s="181">
        <v>0</v>
      </c>
      <c r="AF541" s="181">
        <v>0</v>
      </c>
      <c r="AG541" s="181">
        <v>0</v>
      </c>
      <c r="AH541" s="181">
        <v>0</v>
      </c>
      <c r="AI541" s="181">
        <v>0</v>
      </c>
      <c r="AJ541" s="181">
        <v>0</v>
      </c>
      <c r="AK541" s="181">
        <v>0</v>
      </c>
      <c r="AL541" s="181">
        <v>0</v>
      </c>
      <c r="AM541" s="181">
        <v>175050</v>
      </c>
      <c r="AN541" s="181">
        <v>0</v>
      </c>
      <c r="AO541" s="181">
        <v>0</v>
      </c>
      <c r="AP541" s="181">
        <v>0</v>
      </c>
      <c r="AQ541" s="181">
        <v>0</v>
      </c>
      <c r="AR541" s="181">
        <v>0</v>
      </c>
      <c r="AS541" s="181">
        <v>1806795.48</v>
      </c>
      <c r="AT541" s="181">
        <v>0</v>
      </c>
      <c r="AU541" s="181">
        <v>0</v>
      </c>
      <c r="AV541" s="181">
        <v>0</v>
      </c>
      <c r="AW541" s="181">
        <v>0</v>
      </c>
      <c r="AX541" s="181">
        <v>248430</v>
      </c>
      <c r="AY541" s="181">
        <v>196840</v>
      </c>
      <c r="AZ541" s="181">
        <v>0</v>
      </c>
      <c r="BA541" s="181">
        <v>0</v>
      </c>
      <c r="BB541" s="181">
        <v>0</v>
      </c>
      <c r="BC541" s="181">
        <v>0</v>
      </c>
      <c r="BD541" s="181">
        <v>0</v>
      </c>
      <c r="BE541" s="181">
        <v>160000</v>
      </c>
      <c r="BF541" s="181">
        <v>0</v>
      </c>
      <c r="BG541" s="181">
        <v>0</v>
      </c>
      <c r="BH541" s="181">
        <v>3650000</v>
      </c>
      <c r="BI541" s="181">
        <v>0</v>
      </c>
      <c r="BJ541" s="181">
        <v>502000</v>
      </c>
      <c r="BK541" s="181">
        <v>0</v>
      </c>
      <c r="BL541" s="181">
        <v>0</v>
      </c>
      <c r="BM541" s="181">
        <v>0</v>
      </c>
      <c r="BN541" s="181">
        <v>0</v>
      </c>
      <c r="BO541" s="181">
        <v>0</v>
      </c>
      <c r="BP541" s="181">
        <v>0</v>
      </c>
      <c r="BQ541" s="181">
        <v>0</v>
      </c>
      <c r="BR541" s="181">
        <v>0</v>
      </c>
      <c r="BS541" s="181">
        <v>27195000</v>
      </c>
      <c r="BT541" s="181">
        <v>0</v>
      </c>
      <c r="BU541" s="181">
        <v>0</v>
      </c>
      <c r="BV541" s="181">
        <v>0</v>
      </c>
      <c r="BW541" s="181">
        <v>0</v>
      </c>
      <c r="BX541" s="181">
        <v>0</v>
      </c>
      <c r="BY541" s="181">
        <v>30600</v>
      </c>
      <c r="BZ541" s="181">
        <v>0</v>
      </c>
      <c r="CA541" s="181">
        <v>0</v>
      </c>
      <c r="CB541" s="181">
        <v>0</v>
      </c>
      <c r="CC541" s="181">
        <v>0</v>
      </c>
      <c r="CD541" s="181">
        <v>0</v>
      </c>
      <c r="CE541" s="181">
        <v>0</v>
      </c>
      <c r="CF541" s="181">
        <v>0</v>
      </c>
      <c r="CG541" s="181">
        <v>0</v>
      </c>
      <c r="CH541" s="181">
        <v>6400</v>
      </c>
      <c r="CI541" s="181">
        <v>0</v>
      </c>
      <c r="CJ541" s="181">
        <v>0</v>
      </c>
      <c r="CK541" s="181">
        <v>0</v>
      </c>
      <c r="CL541" s="181">
        <v>0</v>
      </c>
      <c r="CM541" s="181">
        <v>0</v>
      </c>
    </row>
    <row r="542" spans="1:91" s="108" customFormat="1" ht="25.95" hidden="1" customHeight="1">
      <c r="A542" s="427"/>
      <c r="B542" s="108">
        <v>35</v>
      </c>
      <c r="C542" s="185" t="s">
        <v>707</v>
      </c>
      <c r="D542" s="181">
        <v>12910887.949999999</v>
      </c>
      <c r="E542" s="181">
        <v>10164171.42</v>
      </c>
      <c r="F542" s="181">
        <v>7092174.3500000006</v>
      </c>
      <c r="G542" s="181">
        <v>2245586.9300000002</v>
      </c>
      <c r="H542" s="181">
        <v>2526709.84</v>
      </c>
      <c r="I542" s="181">
        <v>7745068.54</v>
      </c>
      <c r="J542" s="181">
        <v>14464371</v>
      </c>
      <c r="K542" s="181">
        <v>4240546.93</v>
      </c>
      <c r="L542" s="181">
        <v>2434089.46</v>
      </c>
      <c r="M542" s="181">
        <v>4209959.24</v>
      </c>
      <c r="N542" s="181">
        <v>2432656.1</v>
      </c>
      <c r="O542" s="181">
        <v>4759610.7</v>
      </c>
      <c r="P542" s="181">
        <v>13494212.01</v>
      </c>
      <c r="Q542" s="181">
        <v>4425451.87</v>
      </c>
      <c r="R542" s="181">
        <v>10198571.699999999</v>
      </c>
      <c r="S542" s="181">
        <v>13662945.059999999</v>
      </c>
      <c r="T542" s="181">
        <v>851281.18</v>
      </c>
      <c r="U542" s="181">
        <v>3128305.16</v>
      </c>
      <c r="V542" s="181">
        <v>5083152.45</v>
      </c>
      <c r="W542" s="181">
        <v>1925895.83</v>
      </c>
      <c r="X542" s="181">
        <v>24077229.23</v>
      </c>
      <c r="Y542" s="181">
        <v>5001065.49</v>
      </c>
      <c r="Z542" s="181">
        <v>7021976.4199999999</v>
      </c>
      <c r="AA542" s="181">
        <v>2870016.73</v>
      </c>
      <c r="AB542" s="181">
        <v>2331222.7800000003</v>
      </c>
      <c r="AC542" s="181">
        <v>3916156.3</v>
      </c>
      <c r="AD542" s="181">
        <v>4988923.5</v>
      </c>
      <c r="AE542" s="181">
        <v>4432409.42</v>
      </c>
      <c r="AF542" s="181">
        <v>2722700.2199999997</v>
      </c>
      <c r="AG542" s="181">
        <v>1664984.84</v>
      </c>
      <c r="AH542" s="181">
        <v>5381137.2999999998</v>
      </c>
      <c r="AI542" s="181">
        <v>4396397.24</v>
      </c>
      <c r="AJ542" s="181">
        <v>3993040.87</v>
      </c>
      <c r="AK542" s="181">
        <v>2350064.41</v>
      </c>
      <c r="AL542" s="181">
        <v>7913574.54</v>
      </c>
      <c r="AM542" s="181">
        <v>702459</v>
      </c>
      <c r="AN542" s="181">
        <v>890626</v>
      </c>
      <c r="AO542" s="181">
        <v>9207889.0800000001</v>
      </c>
      <c r="AP542" s="181">
        <v>2143912.42</v>
      </c>
      <c r="AQ542" s="181">
        <v>1294361</v>
      </c>
      <c r="AR542" s="181">
        <v>570278</v>
      </c>
      <c r="AS542" s="181">
        <v>2075498.3</v>
      </c>
      <c r="AT542" s="181">
        <v>1257620.58</v>
      </c>
      <c r="AU542" s="181">
        <v>4012367</v>
      </c>
      <c r="AV542" s="181">
        <v>915757.99</v>
      </c>
      <c r="AW542" s="181">
        <v>843928.03</v>
      </c>
      <c r="AX542" s="181">
        <v>347305</v>
      </c>
      <c r="AY542" s="181">
        <v>108221</v>
      </c>
      <c r="AZ542" s="181">
        <v>1479548</v>
      </c>
      <c r="BA542" s="181">
        <v>593844</v>
      </c>
      <c r="BB542" s="181">
        <v>2987151.37</v>
      </c>
      <c r="BC542" s="181">
        <v>683814.03</v>
      </c>
      <c r="BD542" s="181">
        <v>7470967.8700000001</v>
      </c>
      <c r="BE542" s="181">
        <v>3772758.2</v>
      </c>
      <c r="BF542" s="181">
        <v>804020.85</v>
      </c>
      <c r="BG542" s="181">
        <v>3303109.25</v>
      </c>
      <c r="BH542" s="181">
        <v>504515.54000000004</v>
      </c>
      <c r="BI542" s="181">
        <v>223413</v>
      </c>
      <c r="BJ542" s="181">
        <v>81500</v>
      </c>
      <c r="BK542" s="181">
        <v>1606493.13</v>
      </c>
      <c r="BL542" s="181">
        <v>303977</v>
      </c>
      <c r="BM542" s="181">
        <v>4076333</v>
      </c>
      <c r="BN542" s="181">
        <v>1128365.52</v>
      </c>
      <c r="BO542" s="181">
        <v>1260096.19</v>
      </c>
      <c r="BP542" s="181">
        <v>1236080</v>
      </c>
      <c r="BQ542" s="181">
        <v>821034.6</v>
      </c>
      <c r="BR542" s="181">
        <v>1646020</v>
      </c>
      <c r="BS542" s="181">
        <v>50071082.590000004</v>
      </c>
      <c r="BT542" s="181">
        <v>2888321.08</v>
      </c>
      <c r="BU542" s="181">
        <v>1764675.29</v>
      </c>
      <c r="BV542" s="181">
        <v>12302875.970000001</v>
      </c>
      <c r="BW542" s="181">
        <v>10200</v>
      </c>
      <c r="BX542" s="181">
        <v>3069344.62</v>
      </c>
      <c r="BY542" s="181">
        <v>6468729.7300000004</v>
      </c>
      <c r="BZ542" s="181">
        <v>831410</v>
      </c>
      <c r="CA542" s="181">
        <v>5155044.4600000009</v>
      </c>
      <c r="CB542" s="181">
        <v>4066132.6100000003</v>
      </c>
      <c r="CC542" s="181">
        <v>5326350.03</v>
      </c>
      <c r="CD542" s="181">
        <v>4603572</v>
      </c>
      <c r="CE542" s="181">
        <v>6628097.8100000005</v>
      </c>
      <c r="CF542" s="181">
        <v>8703716.8200000003</v>
      </c>
      <c r="CG542" s="181">
        <v>1285842</v>
      </c>
      <c r="CH542" s="181">
        <v>1988166.54</v>
      </c>
      <c r="CI542" s="181">
        <v>707278.67</v>
      </c>
      <c r="CJ542" s="181">
        <v>2404141.2599999998</v>
      </c>
      <c r="CK542" s="181">
        <v>1763434.81</v>
      </c>
      <c r="CL542" s="181">
        <v>2699907.71</v>
      </c>
      <c r="CM542" s="181">
        <v>1629384.53</v>
      </c>
    </row>
    <row r="543" spans="1:91" s="108" customFormat="1" ht="25.95" hidden="1" customHeight="1">
      <c r="A543" s="427"/>
      <c r="B543" s="108">
        <v>36</v>
      </c>
      <c r="C543" s="184" t="s">
        <v>708</v>
      </c>
      <c r="D543" s="181">
        <v>558060540.22000003</v>
      </c>
      <c r="E543" s="181">
        <v>0</v>
      </c>
      <c r="F543" s="181">
        <v>0</v>
      </c>
      <c r="G543" s="181">
        <v>0</v>
      </c>
      <c r="H543" s="181">
        <v>0</v>
      </c>
      <c r="I543" s="181">
        <v>0</v>
      </c>
      <c r="J543" s="181">
        <v>828.32</v>
      </c>
      <c r="K543" s="181">
        <v>0</v>
      </c>
      <c r="L543" s="181">
        <v>0</v>
      </c>
      <c r="M543" s="181">
        <v>0</v>
      </c>
      <c r="N543" s="181">
        <v>0</v>
      </c>
      <c r="O543" s="181">
        <v>0</v>
      </c>
      <c r="P543" s="181">
        <v>2463307.16</v>
      </c>
      <c r="Q543" s="181">
        <v>0</v>
      </c>
      <c r="R543" s="181">
        <v>0</v>
      </c>
      <c r="S543" s="181">
        <v>0</v>
      </c>
      <c r="T543" s="181">
        <v>0</v>
      </c>
      <c r="U543" s="181">
        <v>0</v>
      </c>
      <c r="V543" s="181">
        <v>0</v>
      </c>
      <c r="W543" s="181">
        <v>0</v>
      </c>
      <c r="X543" s="181">
        <v>1527316.15</v>
      </c>
      <c r="Y543" s="181">
        <v>0</v>
      </c>
      <c r="Z543" s="181">
        <v>0</v>
      </c>
      <c r="AA543" s="181">
        <v>0</v>
      </c>
      <c r="AB543" s="181">
        <v>0</v>
      </c>
      <c r="AC543" s="181">
        <v>0</v>
      </c>
      <c r="AD543" s="181">
        <v>0</v>
      </c>
      <c r="AE543" s="181">
        <v>0</v>
      </c>
      <c r="AF543" s="181">
        <v>0</v>
      </c>
      <c r="AG543" s="181">
        <v>0</v>
      </c>
      <c r="AH543" s="181">
        <v>0</v>
      </c>
      <c r="AI543" s="181">
        <v>0</v>
      </c>
      <c r="AJ543" s="181">
        <v>0</v>
      </c>
      <c r="AK543" s="181">
        <v>0</v>
      </c>
      <c r="AL543" s="181">
        <v>50345801.799999997</v>
      </c>
      <c r="AM543" s="181">
        <v>0</v>
      </c>
      <c r="AN543" s="181">
        <v>0</v>
      </c>
      <c r="AO543" s="181">
        <v>0</v>
      </c>
      <c r="AP543" s="181">
        <v>0</v>
      </c>
      <c r="AQ543" s="181">
        <v>0</v>
      </c>
      <c r="AR543" s="181">
        <v>0</v>
      </c>
      <c r="AS543" s="181">
        <v>5364923.58</v>
      </c>
      <c r="AT543" s="181">
        <v>0</v>
      </c>
      <c r="AU543" s="181">
        <v>0</v>
      </c>
      <c r="AV543" s="181">
        <v>0</v>
      </c>
      <c r="AW543" s="181">
        <v>0</v>
      </c>
      <c r="AX543" s="181">
        <v>0</v>
      </c>
      <c r="AY543" s="181">
        <v>0</v>
      </c>
      <c r="AZ543" s="181">
        <v>0</v>
      </c>
      <c r="BA543" s="181">
        <v>0</v>
      </c>
      <c r="BB543" s="181">
        <v>79695.27</v>
      </c>
      <c r="BC543" s="181">
        <v>0</v>
      </c>
      <c r="BD543" s="181">
        <v>974821.71</v>
      </c>
      <c r="BE543" s="181">
        <v>0</v>
      </c>
      <c r="BF543" s="181">
        <v>0</v>
      </c>
      <c r="BG543" s="181">
        <v>0</v>
      </c>
      <c r="BH543" s="181">
        <v>7774.74</v>
      </c>
      <c r="BI543" s="181">
        <v>0</v>
      </c>
      <c r="BJ543" s="181">
        <v>0</v>
      </c>
      <c r="BK543" s="181">
        <v>0</v>
      </c>
      <c r="BL543" s="181">
        <v>0</v>
      </c>
      <c r="BM543" s="181">
        <v>433920240.83000004</v>
      </c>
      <c r="BN543" s="181">
        <v>0</v>
      </c>
      <c r="BO543" s="181">
        <v>0</v>
      </c>
      <c r="BP543" s="181">
        <v>0</v>
      </c>
      <c r="BQ543" s="181">
        <v>0</v>
      </c>
      <c r="BR543" s="181">
        <v>0</v>
      </c>
      <c r="BS543" s="181">
        <v>14284942.890000001</v>
      </c>
      <c r="BT543" s="181">
        <v>0</v>
      </c>
      <c r="BU543" s="181">
        <v>0</v>
      </c>
      <c r="BV543" s="181">
        <v>0</v>
      </c>
      <c r="BW543" s="181">
        <v>0</v>
      </c>
      <c r="BX543" s="181">
        <v>0</v>
      </c>
      <c r="BY543" s="181">
        <v>0</v>
      </c>
      <c r="BZ543" s="181">
        <v>0</v>
      </c>
      <c r="CA543" s="181">
        <v>0</v>
      </c>
      <c r="CB543" s="181">
        <v>0</v>
      </c>
      <c r="CC543" s="181">
        <v>0</v>
      </c>
      <c r="CD543" s="181">
        <v>0</v>
      </c>
      <c r="CE543" s="181">
        <v>0</v>
      </c>
      <c r="CF543" s="181">
        <v>0</v>
      </c>
      <c r="CG543" s="181">
        <v>0</v>
      </c>
      <c r="CH543" s="181">
        <v>0</v>
      </c>
      <c r="CI543" s="181">
        <v>0</v>
      </c>
      <c r="CJ543" s="181">
        <v>0</v>
      </c>
      <c r="CK543" s="181">
        <v>0</v>
      </c>
      <c r="CL543" s="181">
        <v>2</v>
      </c>
      <c r="CM543" s="181">
        <v>0</v>
      </c>
    </row>
    <row r="544" spans="1:91" s="108" customFormat="1" ht="25.95" hidden="1" customHeight="1">
      <c r="A544" s="427"/>
      <c r="B544" s="108">
        <v>37</v>
      </c>
      <c r="C544" s="184" t="s">
        <v>709</v>
      </c>
      <c r="D544" s="181">
        <v>2175224.33</v>
      </c>
      <c r="E544" s="181">
        <v>73498.850000000006</v>
      </c>
      <c r="F544" s="181">
        <v>149092.62</v>
      </c>
      <c r="G544" s="181">
        <v>264172.28000000003</v>
      </c>
      <c r="H544" s="181">
        <v>115618.65</v>
      </c>
      <c r="I544" s="181">
        <v>139220.83000000002</v>
      </c>
      <c r="J544" s="181">
        <v>6859.33</v>
      </c>
      <c r="K544" s="181">
        <v>1365230.78</v>
      </c>
      <c r="L544" s="181">
        <v>43218.99</v>
      </c>
      <c r="M544" s="181">
        <v>112295.92</v>
      </c>
      <c r="N544" s="181">
        <v>356438.58</v>
      </c>
      <c r="O544" s="181">
        <v>4173.57</v>
      </c>
      <c r="P544" s="181">
        <v>1165524.76</v>
      </c>
      <c r="Q544" s="181">
        <v>444524.62</v>
      </c>
      <c r="R544" s="181">
        <v>641975.11</v>
      </c>
      <c r="S544" s="181">
        <v>95836.56</v>
      </c>
      <c r="T544" s="181">
        <v>182152.27000000002</v>
      </c>
      <c r="U544" s="181">
        <v>203687.51</v>
      </c>
      <c r="V544" s="181">
        <v>135687.57</v>
      </c>
      <c r="W544" s="181">
        <v>124764</v>
      </c>
      <c r="X544" s="181">
        <v>4763381.04</v>
      </c>
      <c r="Y544" s="181">
        <v>230285.9</v>
      </c>
      <c r="Z544" s="181">
        <v>124195.76</v>
      </c>
      <c r="AA544" s="181">
        <v>86794.79</v>
      </c>
      <c r="AB544" s="181">
        <v>37028.559999999998</v>
      </c>
      <c r="AC544" s="181">
        <v>590400.04</v>
      </c>
      <c r="AD544" s="181">
        <v>140290.29999999999</v>
      </c>
      <c r="AE544" s="181">
        <v>303432.61</v>
      </c>
      <c r="AF544" s="181">
        <v>68195.48000000001</v>
      </c>
      <c r="AG544" s="181">
        <v>267017.32999999996</v>
      </c>
      <c r="AH544" s="181">
        <v>118893.26</v>
      </c>
      <c r="AI544" s="181">
        <v>360139.76</v>
      </c>
      <c r="AJ544" s="181">
        <v>86755.739999999991</v>
      </c>
      <c r="AK544" s="181">
        <v>185781.56000000003</v>
      </c>
      <c r="AL544" s="181">
        <v>2815477.63</v>
      </c>
      <c r="AM544" s="181">
        <v>653704.49</v>
      </c>
      <c r="AN544" s="181">
        <v>60765.990000000005</v>
      </c>
      <c r="AO544" s="181">
        <v>887162.27999999991</v>
      </c>
      <c r="AP544" s="181">
        <v>147684.69</v>
      </c>
      <c r="AQ544" s="181">
        <v>67323.81</v>
      </c>
      <c r="AR544" s="181">
        <v>11089.51</v>
      </c>
      <c r="AS544" s="181">
        <v>1648940.4700000002</v>
      </c>
      <c r="AT544" s="181">
        <v>1323870.6500000001</v>
      </c>
      <c r="AU544" s="181">
        <v>286136.42</v>
      </c>
      <c r="AV544" s="181">
        <v>76762.28</v>
      </c>
      <c r="AW544" s="181">
        <v>54376.479999999996</v>
      </c>
      <c r="AX544" s="181">
        <v>72755.48</v>
      </c>
      <c r="AY544" s="181">
        <v>401823.86</v>
      </c>
      <c r="AZ544" s="181">
        <v>514082.17</v>
      </c>
      <c r="BA544" s="181">
        <v>263779.37</v>
      </c>
      <c r="BB544" s="181">
        <v>2271977.92</v>
      </c>
      <c r="BC544" s="181">
        <v>77566.11</v>
      </c>
      <c r="BD544" s="181">
        <v>1305461.29</v>
      </c>
      <c r="BE544" s="181">
        <v>841709.03</v>
      </c>
      <c r="BF544" s="181">
        <v>570052.91</v>
      </c>
      <c r="BG544" s="181">
        <v>592697.13</v>
      </c>
      <c r="BH544" s="181">
        <v>799942.14</v>
      </c>
      <c r="BI544" s="181">
        <v>86677.57</v>
      </c>
      <c r="BJ544" s="181">
        <v>116965.83</v>
      </c>
      <c r="BK544" s="181">
        <v>693230.38</v>
      </c>
      <c r="BL544" s="181">
        <v>457903.16</v>
      </c>
      <c r="BM544" s="181">
        <v>1754486.5100000002</v>
      </c>
      <c r="BN544" s="181">
        <v>136265.51</v>
      </c>
      <c r="BO544" s="181">
        <v>35483.160000000003</v>
      </c>
      <c r="BP544" s="181">
        <v>128545.64</v>
      </c>
      <c r="BQ544" s="181">
        <v>153981.04</v>
      </c>
      <c r="BR544" s="181">
        <v>743606.67999999993</v>
      </c>
      <c r="BS544" s="181">
        <v>5312555.3099999996</v>
      </c>
      <c r="BT544" s="181">
        <v>414539.14999999997</v>
      </c>
      <c r="BU544" s="181">
        <v>123755.98</v>
      </c>
      <c r="BV544" s="181">
        <v>2543451.59</v>
      </c>
      <c r="BW544" s="181">
        <v>15039.55</v>
      </c>
      <c r="BX544" s="181">
        <v>206624.54</v>
      </c>
      <c r="BY544" s="181">
        <v>499234.93000000005</v>
      </c>
      <c r="BZ544" s="181">
        <v>68713.39</v>
      </c>
      <c r="CA544" s="181">
        <v>299778.76</v>
      </c>
      <c r="CB544" s="181">
        <v>185239.66</v>
      </c>
      <c r="CC544" s="181">
        <v>1770627.75</v>
      </c>
      <c r="CD544" s="181">
        <v>677480.62</v>
      </c>
      <c r="CE544" s="181">
        <v>331335.23</v>
      </c>
      <c r="CF544" s="181">
        <v>311633.49</v>
      </c>
      <c r="CG544" s="181">
        <v>48171.020000000004</v>
      </c>
      <c r="CH544" s="181">
        <v>70335.350000000006</v>
      </c>
      <c r="CI544" s="181">
        <v>65412.86</v>
      </c>
      <c r="CJ544" s="181">
        <v>230712.71</v>
      </c>
      <c r="CK544" s="181">
        <v>439899.23</v>
      </c>
      <c r="CL544" s="181">
        <v>130466.57</v>
      </c>
      <c r="CM544" s="181">
        <v>425490.37</v>
      </c>
    </row>
    <row r="545" spans="1:91" s="108" customFormat="1" ht="25.95" hidden="1" customHeight="1">
      <c r="A545" s="427"/>
      <c r="B545" s="108">
        <v>38</v>
      </c>
      <c r="C545" s="184" t="s">
        <v>710</v>
      </c>
      <c r="D545" s="181">
        <v>77704575.570000008</v>
      </c>
      <c r="E545" s="181">
        <v>9186124.3799999971</v>
      </c>
      <c r="F545" s="181">
        <v>4971243.37</v>
      </c>
      <c r="G545" s="181">
        <v>8526905.1899999995</v>
      </c>
      <c r="H545" s="181">
        <v>6747502.6000000006</v>
      </c>
      <c r="I545" s="181">
        <v>6404823.8500000024</v>
      </c>
      <c r="J545" s="181">
        <v>7697266.2700000005</v>
      </c>
      <c r="K545" s="181">
        <v>16589995.890000001</v>
      </c>
      <c r="L545" s="181">
        <v>10788506.92</v>
      </c>
      <c r="M545" s="181">
        <v>13348471.029999999</v>
      </c>
      <c r="N545" s="181">
        <v>38130236.359999999</v>
      </c>
      <c r="O545" s="181">
        <v>6819092.3999999994</v>
      </c>
      <c r="P545" s="181">
        <v>56652905.150000006</v>
      </c>
      <c r="Q545" s="181">
        <v>7981809.8400000008</v>
      </c>
      <c r="R545" s="181">
        <v>12801592.120000003</v>
      </c>
      <c r="S545" s="181">
        <v>29134411.139999997</v>
      </c>
      <c r="T545" s="181">
        <v>9126258.2000000011</v>
      </c>
      <c r="U545" s="181">
        <v>10473526.179999998</v>
      </c>
      <c r="V545" s="181">
        <v>5226461.5000000009</v>
      </c>
      <c r="W545" s="181">
        <v>4889069.68</v>
      </c>
      <c r="X545" s="181">
        <v>139793287.18000001</v>
      </c>
      <c r="Y545" s="181">
        <v>11130671.600000003</v>
      </c>
      <c r="Z545" s="181">
        <v>16635448.709999999</v>
      </c>
      <c r="AA545" s="181">
        <v>11757720.27</v>
      </c>
      <c r="AB545" s="181">
        <v>5195895.95</v>
      </c>
      <c r="AC545" s="181">
        <v>5536347.4299999997</v>
      </c>
      <c r="AD545" s="181">
        <v>8224616.0899999989</v>
      </c>
      <c r="AE545" s="181">
        <v>26849735.650000002</v>
      </c>
      <c r="AF545" s="181">
        <v>11746691.029999997</v>
      </c>
      <c r="AG545" s="181">
        <v>7654161.3099999996</v>
      </c>
      <c r="AH545" s="181">
        <v>10927533.459999999</v>
      </c>
      <c r="AI545" s="181">
        <v>12506418.85</v>
      </c>
      <c r="AJ545" s="181">
        <v>9955815.4500000011</v>
      </c>
      <c r="AK545" s="181">
        <v>20023131.139999993</v>
      </c>
      <c r="AL545" s="181">
        <v>178031953.62</v>
      </c>
      <c r="AM545" s="181">
        <v>7978348.9799999995</v>
      </c>
      <c r="AN545" s="181">
        <v>8015510.3100000015</v>
      </c>
      <c r="AO545" s="181">
        <v>18563523.73</v>
      </c>
      <c r="AP545" s="181">
        <v>14478358.810000001</v>
      </c>
      <c r="AQ545" s="181">
        <v>10723074.849999998</v>
      </c>
      <c r="AR545" s="181">
        <v>4953240.6100000003</v>
      </c>
      <c r="AS545" s="181">
        <v>163579664.19999996</v>
      </c>
      <c r="AT545" s="181">
        <v>12299307.180000002</v>
      </c>
      <c r="AU545" s="181">
        <v>17573561.670000006</v>
      </c>
      <c r="AV545" s="181">
        <v>12028141.560000001</v>
      </c>
      <c r="AW545" s="181">
        <v>9459627.9600000009</v>
      </c>
      <c r="AX545" s="181">
        <v>6230553.1200000001</v>
      </c>
      <c r="AY545" s="181">
        <v>8196668.129999999</v>
      </c>
      <c r="AZ545" s="181">
        <v>10359049.089999998</v>
      </c>
      <c r="BA545" s="181">
        <v>11067955.74</v>
      </c>
      <c r="BB545" s="181">
        <v>78934512.419999987</v>
      </c>
      <c r="BC545" s="181">
        <v>11139634.779999999</v>
      </c>
      <c r="BD545" s="181">
        <v>110760572.49999999</v>
      </c>
      <c r="BE545" s="181">
        <v>26471867.050000001</v>
      </c>
      <c r="BF545" s="181">
        <v>4638363.34</v>
      </c>
      <c r="BG545" s="181">
        <v>18603699.030000005</v>
      </c>
      <c r="BH545" s="181">
        <v>86344747.440000027</v>
      </c>
      <c r="BI545" s="181">
        <v>32969901.919999994</v>
      </c>
      <c r="BJ545" s="181">
        <v>8859733.5999999996</v>
      </c>
      <c r="BK545" s="181">
        <v>6757325.0800000001</v>
      </c>
      <c r="BL545" s="181">
        <v>9397745.8200000022</v>
      </c>
      <c r="BM545" s="181">
        <v>47239910.049999997</v>
      </c>
      <c r="BN545" s="181">
        <v>15912171.119999995</v>
      </c>
      <c r="BO545" s="181">
        <v>12977205.850000001</v>
      </c>
      <c r="BP545" s="181">
        <v>18692547.700000003</v>
      </c>
      <c r="BQ545" s="181">
        <v>13858144.33</v>
      </c>
      <c r="BR545" s="181">
        <v>9822330.2000000011</v>
      </c>
      <c r="BS545" s="181">
        <v>260338976.76999998</v>
      </c>
      <c r="BT545" s="181">
        <v>11164757.540000001</v>
      </c>
      <c r="BU545" s="181">
        <v>6857254.4799999995</v>
      </c>
      <c r="BV545" s="181">
        <v>71190629.080000013</v>
      </c>
      <c r="BW545" s="181">
        <v>8504484.5800000001</v>
      </c>
      <c r="BX545" s="181">
        <v>11573187.229999999</v>
      </c>
      <c r="BY545" s="181">
        <v>40223282.670000002</v>
      </c>
      <c r="BZ545" s="181">
        <v>6964198.1500000004</v>
      </c>
      <c r="CA545" s="181">
        <v>6003618.6300000008</v>
      </c>
      <c r="CB545" s="181">
        <v>11436182.639999999</v>
      </c>
      <c r="CC545" s="181">
        <v>10954085.850000001</v>
      </c>
      <c r="CD545" s="181">
        <v>32312618.689999994</v>
      </c>
      <c r="CE545" s="181">
        <v>9624341.8099999987</v>
      </c>
      <c r="CF545" s="181">
        <v>30272169.66</v>
      </c>
      <c r="CG545" s="181">
        <v>7230026.8699999992</v>
      </c>
      <c r="CH545" s="181">
        <v>4770058.04</v>
      </c>
      <c r="CI545" s="181">
        <v>6591566.04</v>
      </c>
      <c r="CJ545" s="181">
        <v>3831888.1599999997</v>
      </c>
      <c r="CK545" s="181">
        <v>34179189.130000003</v>
      </c>
      <c r="CL545" s="181">
        <v>7719243.8499999987</v>
      </c>
      <c r="CM545" s="181">
        <v>6555019.0599999996</v>
      </c>
    </row>
    <row r="546" spans="1:91" s="187" customFormat="1" ht="25.95" hidden="1" customHeight="1">
      <c r="A546" s="427"/>
      <c r="C546" s="188" t="s">
        <v>711</v>
      </c>
      <c r="D546" s="186">
        <v>1673782552.3500001</v>
      </c>
      <c r="E546" s="186">
        <v>143193518.78999999</v>
      </c>
      <c r="F546" s="186">
        <v>138190548.22</v>
      </c>
      <c r="G546" s="186">
        <v>133710288</v>
      </c>
      <c r="H546" s="186">
        <v>96189858.50999999</v>
      </c>
      <c r="I546" s="186">
        <v>160568529.43999997</v>
      </c>
      <c r="J546" s="186">
        <v>185689253.16</v>
      </c>
      <c r="K546" s="186">
        <v>280441046.56999993</v>
      </c>
      <c r="L546" s="186">
        <v>143712873.19999996</v>
      </c>
      <c r="M546" s="186">
        <v>158812779.73000002</v>
      </c>
      <c r="N546" s="186">
        <v>386632307.53999996</v>
      </c>
      <c r="O546" s="186">
        <v>60863960.329999998</v>
      </c>
      <c r="P546" s="186">
        <v>810338905.24000001</v>
      </c>
      <c r="Q546" s="186">
        <v>151428159.22</v>
      </c>
      <c r="R546" s="186">
        <v>207522360.09000003</v>
      </c>
      <c r="S546" s="186">
        <v>289685682.18000001</v>
      </c>
      <c r="T546" s="186">
        <v>138862394.44</v>
      </c>
      <c r="U546" s="186">
        <v>143307606.35000002</v>
      </c>
      <c r="V546" s="186">
        <v>127852868.17999999</v>
      </c>
      <c r="W546" s="186">
        <v>73046089.340000004</v>
      </c>
      <c r="X546" s="186">
        <v>1471058030.47</v>
      </c>
      <c r="Y546" s="186">
        <v>108987683.37000002</v>
      </c>
      <c r="Z546" s="186">
        <v>184483697.41</v>
      </c>
      <c r="AA546" s="186">
        <v>146885565</v>
      </c>
      <c r="AB546" s="186">
        <v>74262213.570000008</v>
      </c>
      <c r="AC546" s="186">
        <v>94890913.680000007</v>
      </c>
      <c r="AD546" s="186">
        <v>114700841.63000001</v>
      </c>
      <c r="AE546" s="186">
        <v>367448952.71000004</v>
      </c>
      <c r="AF546" s="186">
        <v>110981905.69</v>
      </c>
      <c r="AG546" s="186">
        <v>108338563.16000001</v>
      </c>
      <c r="AH546" s="186">
        <v>141207762.17999998</v>
      </c>
      <c r="AI546" s="186">
        <v>219573231.81999996</v>
      </c>
      <c r="AJ546" s="186">
        <v>121630625.14000002</v>
      </c>
      <c r="AK546" s="186">
        <v>119636917.69999999</v>
      </c>
      <c r="AL546" s="186">
        <v>3014369206.5999999</v>
      </c>
      <c r="AM546" s="186">
        <v>140132227.54999998</v>
      </c>
      <c r="AN546" s="186">
        <v>104970556.02999999</v>
      </c>
      <c r="AO546" s="186">
        <v>280590092.68000001</v>
      </c>
      <c r="AP546" s="186">
        <v>254212547.13999999</v>
      </c>
      <c r="AQ546" s="186">
        <v>142814417.5</v>
      </c>
      <c r="AR546" s="186">
        <v>62822695.870000005</v>
      </c>
      <c r="AS546" s="186">
        <v>780535261.73000002</v>
      </c>
      <c r="AT546" s="186">
        <v>146193551.57000002</v>
      </c>
      <c r="AU546" s="186">
        <v>243795132.5</v>
      </c>
      <c r="AV546" s="186">
        <v>237922440.74000004</v>
      </c>
      <c r="AW546" s="186">
        <v>122159532.73000002</v>
      </c>
      <c r="AX546" s="186">
        <v>82131804.319999993</v>
      </c>
      <c r="AY546" s="186">
        <v>142253858.48000002</v>
      </c>
      <c r="AZ546" s="186">
        <v>130866841.44000001</v>
      </c>
      <c r="BA546" s="186">
        <v>118797276.54000001</v>
      </c>
      <c r="BB546" s="186">
        <v>732341528.9799999</v>
      </c>
      <c r="BC546" s="186">
        <v>115554729.79000002</v>
      </c>
      <c r="BD546" s="186">
        <v>1510069541.1199999</v>
      </c>
      <c r="BE546" s="186">
        <v>342880513.02999997</v>
      </c>
      <c r="BF546" s="186">
        <v>103208469.80000001</v>
      </c>
      <c r="BG546" s="186">
        <v>136312594.31999999</v>
      </c>
      <c r="BH546" s="186">
        <v>796238468.71000016</v>
      </c>
      <c r="BI546" s="186">
        <v>116324750.97000003</v>
      </c>
      <c r="BJ546" s="186">
        <v>67568495.400000006</v>
      </c>
      <c r="BK546" s="186">
        <v>98114900</v>
      </c>
      <c r="BL546" s="186">
        <v>91342284.579999998</v>
      </c>
      <c r="BM546" s="186">
        <v>1400527293.4200001</v>
      </c>
      <c r="BN546" s="186">
        <v>214475722.97000003</v>
      </c>
      <c r="BO546" s="186">
        <v>167555075.33999997</v>
      </c>
      <c r="BP546" s="186">
        <v>253665044.59000003</v>
      </c>
      <c r="BQ546" s="186">
        <v>167989773.25999999</v>
      </c>
      <c r="BR546" s="186">
        <v>130052632.28</v>
      </c>
      <c r="BS546" s="186">
        <v>4566125549.460001</v>
      </c>
      <c r="BT546" s="186">
        <v>185320413.18000001</v>
      </c>
      <c r="BU546" s="186">
        <v>149796156.80999994</v>
      </c>
      <c r="BV546" s="186">
        <v>738452644.1400001</v>
      </c>
      <c r="BW546" s="186">
        <v>52593243.330000006</v>
      </c>
      <c r="BX546" s="186">
        <v>139875446.71000001</v>
      </c>
      <c r="BY546" s="186">
        <v>446392916.17999995</v>
      </c>
      <c r="BZ546" s="186">
        <v>104084397.38</v>
      </c>
      <c r="CA546" s="186">
        <v>102822142.79000001</v>
      </c>
      <c r="CB546" s="186">
        <v>140496273.49000001</v>
      </c>
      <c r="CC546" s="186">
        <v>199196230.10999995</v>
      </c>
      <c r="CD546" s="186">
        <v>376054567.82999998</v>
      </c>
      <c r="CE546" s="186">
        <v>184652831.92999998</v>
      </c>
      <c r="CF546" s="186">
        <v>328800140.48000002</v>
      </c>
      <c r="CG546" s="186">
        <v>96720520.480000019</v>
      </c>
      <c r="CH546" s="186">
        <v>85221153.470000014</v>
      </c>
      <c r="CI546" s="186">
        <v>100786095.72</v>
      </c>
      <c r="CJ546" s="186">
        <v>93023491.150000006</v>
      </c>
      <c r="CK546" s="186">
        <v>429434167.15999997</v>
      </c>
      <c r="CL546" s="186">
        <v>79109096.529999986</v>
      </c>
      <c r="CM546" s="186">
        <v>71838979.809999987</v>
      </c>
    </row>
    <row r="547" spans="1:91" s="108" customFormat="1" ht="25.95" customHeight="1"/>
    <row r="548" spans="1:91" ht="25.95" customHeight="1">
      <c r="D548" s="105">
        <v>91650525.210000038</v>
      </c>
      <c r="E548" s="105">
        <v>33404652.390000001</v>
      </c>
      <c r="F548" s="105">
        <v>33718963.640000001</v>
      </c>
      <c r="G548" s="105">
        <v>26858783.399999995</v>
      </c>
      <c r="H548" s="105">
        <v>22156634.210000005</v>
      </c>
      <c r="I548" s="105">
        <v>27867267.079999998</v>
      </c>
      <c r="J548" s="105">
        <v>43508776.210000001</v>
      </c>
      <c r="K548" s="105">
        <v>47303951.809999995</v>
      </c>
      <c r="L548" s="105">
        <v>34801366.740000002</v>
      </c>
      <c r="M548" s="105">
        <v>48042258.130000003</v>
      </c>
      <c r="N548" s="105">
        <v>71020302.510000005</v>
      </c>
      <c r="O548" s="105">
        <v>11321897.380000001</v>
      </c>
      <c r="P548" s="105">
        <v>107312769.00999999</v>
      </c>
      <c r="Q548" s="105">
        <v>34534477.849999994</v>
      </c>
      <c r="R548" s="105">
        <v>56934153.879999995</v>
      </c>
      <c r="S548" s="105">
        <v>59628520.659999989</v>
      </c>
      <c r="T548" s="105">
        <v>30149812.460000005</v>
      </c>
      <c r="U548" s="105">
        <v>29860166.609999996</v>
      </c>
      <c r="V548" s="105">
        <v>26756674.789999999</v>
      </c>
      <c r="W548" s="105">
        <v>10370072.220000001</v>
      </c>
      <c r="X548" s="105">
        <v>209806378.79000008</v>
      </c>
      <c r="Y548" s="105">
        <v>32501957.940000001</v>
      </c>
      <c r="Z548" s="105">
        <v>52120226.859999999</v>
      </c>
      <c r="AA548" s="105">
        <v>44605571.079999998</v>
      </c>
      <c r="AB548" s="105">
        <v>11312246.240000002</v>
      </c>
      <c r="AC548" s="105">
        <v>18137421.700000003</v>
      </c>
      <c r="AD548" s="105">
        <v>17436683.41</v>
      </c>
      <c r="AE548" s="105">
        <v>72036872.040000007</v>
      </c>
      <c r="AF548" s="105">
        <v>30565766.870000001</v>
      </c>
      <c r="AG548" s="105">
        <v>28060025.140000001</v>
      </c>
      <c r="AH548" s="105">
        <v>43563605.11999999</v>
      </c>
      <c r="AI548" s="105">
        <v>38224161.780000001</v>
      </c>
      <c r="AJ548" s="105">
        <v>33516095.760000005</v>
      </c>
      <c r="AK548" s="105">
        <v>21635137.750000004</v>
      </c>
      <c r="AL548" s="105">
        <v>414234609.95999986</v>
      </c>
      <c r="AM548" s="105">
        <v>41357622.469999999</v>
      </c>
      <c r="AN548" s="105">
        <v>19642329.630000003</v>
      </c>
      <c r="AO548" s="105">
        <v>33784081.18</v>
      </c>
      <c r="AP548" s="105">
        <v>37166843.399999999</v>
      </c>
      <c r="AQ548" s="105">
        <v>39473549.279999994</v>
      </c>
      <c r="AR548" s="105">
        <v>9698440.2399999984</v>
      </c>
      <c r="AS548" s="105">
        <v>106131228.99000002</v>
      </c>
      <c r="AT548" s="105">
        <v>34811866.280000001</v>
      </c>
      <c r="AU548" s="105">
        <v>54712739.090000004</v>
      </c>
      <c r="AV548" s="105">
        <v>44764535.210000001</v>
      </c>
      <c r="AW548" s="105">
        <v>29487267.84</v>
      </c>
      <c r="AX548" s="105">
        <v>17955583.029999997</v>
      </c>
      <c r="AY548" s="105">
        <v>24111448.289999999</v>
      </c>
      <c r="AZ548" s="105">
        <v>31762046.479999997</v>
      </c>
      <c r="BA548" s="105">
        <v>27464683.809999995</v>
      </c>
      <c r="BB548" s="105">
        <v>116106794.42</v>
      </c>
      <c r="BC548" s="105">
        <v>28185640.770000003</v>
      </c>
      <c r="BD548" s="105">
        <v>137501785.51999998</v>
      </c>
      <c r="BE548" s="105">
        <v>55492243.050000004</v>
      </c>
      <c r="BF548" s="105">
        <v>19274746.039999999</v>
      </c>
      <c r="BG548" s="105">
        <v>22084982.669999998</v>
      </c>
      <c r="BH548" s="105">
        <v>92536980.750000015</v>
      </c>
      <c r="BI548" s="105">
        <v>26871281.600000001</v>
      </c>
      <c r="BJ548" s="105">
        <v>13621474.66</v>
      </c>
      <c r="BK548" s="105">
        <v>37863722.429999992</v>
      </c>
      <c r="BL548" s="105">
        <v>30853091.859999999</v>
      </c>
      <c r="BM548" s="105">
        <v>109331592.47999999</v>
      </c>
      <c r="BN548" s="105">
        <v>57885319.289999992</v>
      </c>
      <c r="BO548" s="105">
        <v>40151660.82</v>
      </c>
      <c r="BP548" s="105">
        <v>75045566.970000014</v>
      </c>
      <c r="BQ548" s="105">
        <v>49362998.160000011</v>
      </c>
      <c r="BR548" s="105">
        <v>34283142.830000006</v>
      </c>
      <c r="BS548" s="105">
        <v>695738495.55999982</v>
      </c>
      <c r="BT548" s="105">
        <v>39895146.600000001</v>
      </c>
      <c r="BU548" s="105">
        <v>39779358.230000012</v>
      </c>
      <c r="BV548" s="105">
        <v>123140213.28000003</v>
      </c>
      <c r="BW548" s="105">
        <v>7873652.7000000002</v>
      </c>
      <c r="BX548" s="105">
        <v>33794004.090000004</v>
      </c>
      <c r="BY548" s="105">
        <v>102438555.38999999</v>
      </c>
      <c r="BZ548" s="105">
        <v>25561709.300000001</v>
      </c>
      <c r="CA548" s="105">
        <v>30139926.259999998</v>
      </c>
      <c r="CB548" s="105">
        <v>28337100.889999997</v>
      </c>
      <c r="CC548" s="105">
        <v>50497910.010000005</v>
      </c>
      <c r="CD548" s="105">
        <v>87414347.530000001</v>
      </c>
      <c r="CE548" s="105">
        <v>31499191.220000014</v>
      </c>
      <c r="CF548" s="105">
        <v>78025907.780000001</v>
      </c>
      <c r="CG548" s="105">
        <v>24043085.109999999</v>
      </c>
      <c r="CH548" s="105">
        <v>18287808.460000005</v>
      </c>
      <c r="CI548" s="105">
        <v>23640194.279999997</v>
      </c>
      <c r="CJ548" s="105">
        <v>17024119.689999998</v>
      </c>
      <c r="CK548" s="105">
        <v>104806158.31000003</v>
      </c>
      <c r="CL548" s="105">
        <v>17457843.609999999</v>
      </c>
      <c r="CM548" s="105">
        <v>19014648.07</v>
      </c>
    </row>
    <row r="549" spans="1:91" ht="25.95" customHeight="1">
      <c r="D549" s="105">
        <v>49146388.240000002</v>
      </c>
      <c r="E549" s="105">
        <v>6048706.3300000001</v>
      </c>
      <c r="F549" s="105">
        <v>848652.57</v>
      </c>
      <c r="G549" s="105">
        <v>1135232.93</v>
      </c>
      <c r="H549" s="105">
        <v>1024218.3400000001</v>
      </c>
      <c r="I549" s="105">
        <v>4197668.49</v>
      </c>
      <c r="J549" s="105">
        <v>1052118.2999999998</v>
      </c>
      <c r="K549" s="105">
        <v>23496278.690000001</v>
      </c>
      <c r="L549" s="105">
        <v>2111558.87</v>
      </c>
      <c r="M549" s="105">
        <v>4444247.51</v>
      </c>
      <c r="N549" s="105">
        <v>8829435.3000000007</v>
      </c>
      <c r="O549" s="105">
        <v>731477</v>
      </c>
      <c r="P549" s="105">
        <v>49954959.580000006</v>
      </c>
      <c r="Q549" s="105">
        <v>1290875.27</v>
      </c>
      <c r="R549" s="105">
        <v>6604314.3700000001</v>
      </c>
      <c r="S549" s="105">
        <v>5794824.75</v>
      </c>
      <c r="T549" s="105">
        <v>3401381.83</v>
      </c>
      <c r="U549" s="105">
        <v>667377.01</v>
      </c>
      <c r="V549" s="105">
        <v>2246931.12</v>
      </c>
      <c r="W549" s="105">
        <v>373972.43999999994</v>
      </c>
      <c r="X549" s="105">
        <v>76446415.650000021</v>
      </c>
      <c r="Y549" s="105">
        <v>844616.48</v>
      </c>
      <c r="Z549" s="105">
        <v>2237728.67</v>
      </c>
      <c r="AA549" s="105">
        <v>1064684.77</v>
      </c>
      <c r="AB549" s="105">
        <v>302091</v>
      </c>
      <c r="AC549" s="105">
        <v>1168790.1399999999</v>
      </c>
      <c r="AD549" s="105">
        <v>499351.42</v>
      </c>
      <c r="AE549" s="105">
        <v>4249766.76</v>
      </c>
      <c r="AF549" s="105">
        <v>753294.45</v>
      </c>
      <c r="AG549" s="105">
        <v>386931.22000000003</v>
      </c>
      <c r="AH549" s="105">
        <v>1075922.31</v>
      </c>
      <c r="AI549" s="105">
        <v>10308461.059999999</v>
      </c>
      <c r="AJ549" s="105">
        <v>1216140.5100000002</v>
      </c>
      <c r="AK549" s="105">
        <v>2860512.14</v>
      </c>
      <c r="AL549" s="105">
        <v>181005823.41000003</v>
      </c>
      <c r="AM549" s="105">
        <v>1535968.84</v>
      </c>
      <c r="AN549" s="105">
        <v>3158437.5100000002</v>
      </c>
      <c r="AO549" s="105">
        <v>28738317.170000006</v>
      </c>
      <c r="AP549" s="105">
        <v>6994932.79</v>
      </c>
      <c r="AQ549" s="105">
        <v>1360177.88</v>
      </c>
      <c r="AR549" s="105">
        <v>432640.07999999996</v>
      </c>
      <c r="AS549" s="105">
        <v>52555967.43</v>
      </c>
      <c r="AT549" s="105">
        <v>4476360.62</v>
      </c>
      <c r="AU549" s="105">
        <v>8823244.6500000004</v>
      </c>
      <c r="AV549" s="105">
        <v>8666977.4499999993</v>
      </c>
      <c r="AW549" s="105">
        <v>628481.16</v>
      </c>
      <c r="AX549" s="105">
        <v>871323.8600000001</v>
      </c>
      <c r="AY549" s="105">
        <v>6213884.2499999991</v>
      </c>
      <c r="AZ549" s="105">
        <v>546547.57999999996</v>
      </c>
      <c r="BA549" s="105">
        <v>290633.25</v>
      </c>
      <c r="BB549" s="105">
        <v>36429943.189999998</v>
      </c>
      <c r="BC549" s="105">
        <v>1727799.45</v>
      </c>
      <c r="BD549" s="105">
        <v>90610828.320000023</v>
      </c>
      <c r="BE549" s="105">
        <v>13915978.030000001</v>
      </c>
      <c r="BF549" s="105">
        <v>860307.29999999993</v>
      </c>
      <c r="BG549" s="105">
        <v>6749874.5800000001</v>
      </c>
      <c r="BH549" s="105">
        <v>49097747.979999997</v>
      </c>
      <c r="BI549" s="105">
        <v>786930.93</v>
      </c>
      <c r="BJ549" s="105">
        <v>1070319.0599999998</v>
      </c>
      <c r="BK549" s="105">
        <v>1542279.5400000005</v>
      </c>
      <c r="BL549" s="105">
        <v>697318.02</v>
      </c>
      <c r="BM549" s="105">
        <v>140318448.15000001</v>
      </c>
      <c r="BN549" s="105">
        <v>1274552.29</v>
      </c>
      <c r="BO549" s="105">
        <v>5307939.7399999993</v>
      </c>
      <c r="BP549" s="105">
        <v>1899272.92</v>
      </c>
      <c r="BQ549" s="105">
        <v>581761.73</v>
      </c>
      <c r="BR549" s="105">
        <v>3013875.7500000005</v>
      </c>
      <c r="BS549" s="105">
        <v>310289443.59000003</v>
      </c>
      <c r="BT549" s="105">
        <v>8141126.1399999997</v>
      </c>
      <c r="BU549" s="105">
        <v>1120386.0399999998</v>
      </c>
      <c r="BV549" s="105">
        <v>37103269.230000004</v>
      </c>
      <c r="BW549" s="105">
        <v>741365</v>
      </c>
      <c r="BX549" s="105">
        <v>409215.70999999996</v>
      </c>
      <c r="BY549" s="105">
        <v>13277367.07</v>
      </c>
      <c r="BZ549" s="105">
        <v>626428.64</v>
      </c>
      <c r="CA549" s="105">
        <v>525114.07999999996</v>
      </c>
      <c r="CB549" s="105">
        <v>1921444.4299999997</v>
      </c>
      <c r="CC549" s="105">
        <v>10834055.640000001</v>
      </c>
      <c r="CD549" s="105">
        <v>8309717.1799999978</v>
      </c>
      <c r="CE549" s="105">
        <v>674459.05999999994</v>
      </c>
      <c r="CF549" s="105">
        <v>5200840.5500000007</v>
      </c>
      <c r="CG549" s="105">
        <v>1744661.74</v>
      </c>
      <c r="CH549" s="105">
        <v>631079.5</v>
      </c>
      <c r="CI549" s="105">
        <v>205080.59</v>
      </c>
      <c r="CJ549" s="105">
        <v>2922016.24</v>
      </c>
      <c r="CK549" s="105">
        <v>17294329.84</v>
      </c>
      <c r="CL549" s="105">
        <v>240639.66999999998</v>
      </c>
      <c r="CM549" s="105">
        <v>1473139.12</v>
      </c>
    </row>
    <row r="550" spans="1:91" ht="25.95" customHeight="1">
      <c r="D550" s="105">
        <v>39664724.640000001</v>
      </c>
      <c r="E550" s="105">
        <v>3427911.29</v>
      </c>
      <c r="F550" s="105">
        <v>4257300.3</v>
      </c>
      <c r="G550" s="105">
        <v>7208196.1299999999</v>
      </c>
      <c r="H550" s="105">
        <v>7351482.2400000002</v>
      </c>
      <c r="I550" s="105">
        <v>5921016.1699999999</v>
      </c>
      <c r="J550" s="105">
        <v>8537611.1799999997</v>
      </c>
      <c r="K550" s="105">
        <v>9123491.5899999999</v>
      </c>
      <c r="L550" s="105">
        <v>3800943.9699999997</v>
      </c>
      <c r="M550" s="105">
        <v>6119069.4000000004</v>
      </c>
      <c r="N550" s="105">
        <v>9404926.0800000001</v>
      </c>
      <c r="O550" s="105">
        <v>2938944.31</v>
      </c>
      <c r="P550" s="105">
        <v>28548512.259999998</v>
      </c>
      <c r="Q550" s="105">
        <v>4741345.3599999994</v>
      </c>
      <c r="R550" s="105">
        <v>4230457</v>
      </c>
      <c r="S550" s="105">
        <v>13252632.800000001</v>
      </c>
      <c r="T550" s="105">
        <v>4464757.4700000007</v>
      </c>
      <c r="U550" s="105">
        <v>6646279.3599999994</v>
      </c>
      <c r="V550" s="105">
        <v>3212074.5</v>
      </c>
      <c r="W550" s="105">
        <v>4970772.8499999996</v>
      </c>
      <c r="X550" s="105">
        <v>33263966.059999999</v>
      </c>
      <c r="Y550" s="105">
        <v>2566374.31</v>
      </c>
      <c r="Z550" s="105">
        <v>5205423.7</v>
      </c>
      <c r="AA550" s="105">
        <v>9403795.75</v>
      </c>
      <c r="AB550" s="105">
        <v>1299669.07</v>
      </c>
      <c r="AC550" s="105">
        <v>2970447.1100000003</v>
      </c>
      <c r="AD550" s="105">
        <v>4219682.66</v>
      </c>
      <c r="AE550" s="105">
        <v>13784025.850000001</v>
      </c>
      <c r="AF550" s="105">
        <v>1976493.5</v>
      </c>
      <c r="AG550" s="105">
        <v>6135826.9199999999</v>
      </c>
      <c r="AH550" s="105">
        <v>8243989.5</v>
      </c>
      <c r="AI550" s="105">
        <v>9402376.5300000012</v>
      </c>
      <c r="AJ550" s="105">
        <v>1775446.04</v>
      </c>
      <c r="AK550" s="105">
        <v>3622961.23</v>
      </c>
      <c r="AL550" s="105">
        <v>88251137.689999998</v>
      </c>
      <c r="AM550" s="105">
        <v>3391677.44</v>
      </c>
      <c r="AN550" s="105">
        <v>2779103.24</v>
      </c>
      <c r="AO550" s="105">
        <v>7003163.9299999997</v>
      </c>
      <c r="AP550" s="105">
        <v>3873642.73</v>
      </c>
      <c r="AQ550" s="105">
        <v>4615205.33</v>
      </c>
      <c r="AR550" s="105">
        <v>5398362.7999999998</v>
      </c>
      <c r="AS550" s="105">
        <v>16263533.84</v>
      </c>
      <c r="AT550" s="105">
        <v>2118312.96</v>
      </c>
      <c r="AU550" s="105">
        <v>10443568.539999999</v>
      </c>
      <c r="AV550" s="105">
        <v>5752181.8399999999</v>
      </c>
      <c r="AW550" s="105">
        <v>2515015.25</v>
      </c>
      <c r="AX550" s="105">
        <v>2113407.2800000003</v>
      </c>
      <c r="AY550" s="105">
        <v>3816965.13</v>
      </c>
      <c r="AZ550" s="105">
        <v>4025764.72</v>
      </c>
      <c r="BA550" s="105">
        <v>2772464.7199999997</v>
      </c>
      <c r="BB550" s="105">
        <v>14343449.09</v>
      </c>
      <c r="BC550" s="105">
        <v>1847200.47</v>
      </c>
      <c r="BD550" s="105">
        <v>29552374.859999999</v>
      </c>
      <c r="BE550" s="105">
        <v>8672154.6400000006</v>
      </c>
      <c r="BF550" s="105">
        <v>2273628.1100000003</v>
      </c>
      <c r="BG550" s="105">
        <v>7652379.8599999994</v>
      </c>
      <c r="BH550" s="105">
        <v>10914521.199999999</v>
      </c>
      <c r="BI550" s="105">
        <v>2812628.5999999996</v>
      </c>
      <c r="BJ550" s="105">
        <v>1530969.7</v>
      </c>
      <c r="BK550" s="105">
        <v>3133495.4</v>
      </c>
      <c r="BL550" s="105">
        <v>2339513.14</v>
      </c>
      <c r="BM550" s="105">
        <v>8836158.8300000001</v>
      </c>
      <c r="BN550" s="105">
        <v>5157943.33</v>
      </c>
      <c r="BO550" s="105">
        <v>4339660.79</v>
      </c>
      <c r="BP550" s="105">
        <v>5090730.37</v>
      </c>
      <c r="BQ550" s="105">
        <v>10200907.51</v>
      </c>
      <c r="BR550" s="105">
        <v>1756191.95</v>
      </c>
      <c r="BS550" s="105">
        <v>38612203.630000003</v>
      </c>
      <c r="BT550" s="105">
        <v>7762792.9499999993</v>
      </c>
      <c r="BU550" s="105">
        <v>7879625.5700000003</v>
      </c>
      <c r="BV550" s="105">
        <v>9447804.2599999998</v>
      </c>
      <c r="BW550" s="105">
        <v>736905.45</v>
      </c>
      <c r="BX550" s="105">
        <v>7324965.9299999997</v>
      </c>
      <c r="BY550" s="105">
        <v>10934378.4</v>
      </c>
      <c r="BZ550" s="105">
        <v>2866143.87</v>
      </c>
      <c r="CA550" s="105">
        <v>3799139.21</v>
      </c>
      <c r="CB550" s="105">
        <v>3139198.1799999997</v>
      </c>
      <c r="CC550" s="105">
        <v>7303490.9100000001</v>
      </c>
      <c r="CD550" s="105">
        <v>9583164.9000000004</v>
      </c>
      <c r="CE550" s="105">
        <v>12895453.960000001</v>
      </c>
      <c r="CF550" s="105">
        <v>9180690.5299999993</v>
      </c>
      <c r="CG550" s="105">
        <v>2904023.8</v>
      </c>
      <c r="CH550" s="105">
        <v>3370548.3400000003</v>
      </c>
      <c r="CI550" s="105">
        <v>6244331.5899999999</v>
      </c>
      <c r="CJ550" s="105">
        <v>1726540.8599999999</v>
      </c>
      <c r="CK550" s="105">
        <v>19411193.02</v>
      </c>
      <c r="CL550" s="105">
        <v>4218529.91</v>
      </c>
      <c r="CM550" s="105">
        <v>2417163.46</v>
      </c>
    </row>
    <row r="551" spans="1:91" ht="25.95" customHeight="1">
      <c r="D551" s="105">
        <v>1000950</v>
      </c>
      <c r="E551" s="105">
        <v>77400</v>
      </c>
      <c r="F551" s="105">
        <v>182950</v>
      </c>
      <c r="G551" s="105">
        <v>93050</v>
      </c>
      <c r="H551" s="105">
        <v>15200</v>
      </c>
      <c r="I551" s="105">
        <v>142600</v>
      </c>
      <c r="J551" s="105">
        <v>85050</v>
      </c>
      <c r="K551" s="105">
        <v>27550</v>
      </c>
      <c r="L551" s="105">
        <v>129250</v>
      </c>
      <c r="M551" s="105">
        <v>108350</v>
      </c>
      <c r="N551" s="105">
        <v>443700</v>
      </c>
      <c r="O551" s="105">
        <v>54350</v>
      </c>
      <c r="P551" s="105">
        <v>384000</v>
      </c>
      <c r="Q551" s="105">
        <v>106400</v>
      </c>
      <c r="R551" s="105">
        <v>101600</v>
      </c>
      <c r="S551" s="105">
        <v>49350</v>
      </c>
      <c r="T551" s="105">
        <v>47850</v>
      </c>
      <c r="U551" s="105">
        <v>81700</v>
      </c>
      <c r="V551" s="105">
        <v>110350</v>
      </c>
      <c r="W551" s="105">
        <v>59100</v>
      </c>
      <c r="X551" s="105">
        <v>966350</v>
      </c>
      <c r="Y551" s="105">
        <v>271500</v>
      </c>
      <c r="Z551" s="105">
        <v>371150</v>
      </c>
      <c r="AA551" s="105">
        <v>302700</v>
      </c>
      <c r="AB551" s="105">
        <v>83200</v>
      </c>
      <c r="AC551" s="105">
        <v>101800</v>
      </c>
      <c r="AD551" s="105">
        <v>454650</v>
      </c>
      <c r="AE551" s="105">
        <v>398750</v>
      </c>
      <c r="AF551" s="105">
        <v>220950</v>
      </c>
      <c r="AG551" s="105">
        <v>107700</v>
      </c>
      <c r="AH551" s="105">
        <v>72450</v>
      </c>
      <c r="AI551" s="105">
        <v>222410</v>
      </c>
      <c r="AJ551" s="105">
        <v>85600</v>
      </c>
      <c r="AK551" s="105">
        <v>371650</v>
      </c>
      <c r="AL551" s="105">
        <v>438050</v>
      </c>
      <c r="AM551" s="105">
        <v>19600</v>
      </c>
      <c r="AN551" s="105">
        <v>10900</v>
      </c>
      <c r="AO551" s="105">
        <v>106850</v>
      </c>
      <c r="AP551" s="105">
        <v>260900</v>
      </c>
      <c r="AQ551" s="105">
        <v>245450</v>
      </c>
      <c r="AR551" s="105">
        <v>81900</v>
      </c>
      <c r="AS551" s="105">
        <v>781150</v>
      </c>
      <c r="AT551" s="105">
        <v>162000</v>
      </c>
      <c r="AU551" s="105">
        <v>203750</v>
      </c>
      <c r="AV551" s="105">
        <v>286750</v>
      </c>
      <c r="AW551" s="105">
        <v>232300</v>
      </c>
      <c r="AX551" s="105">
        <v>38100</v>
      </c>
      <c r="AY551" s="105">
        <v>36450</v>
      </c>
      <c r="AZ551" s="105">
        <v>84400</v>
      </c>
      <c r="BA551" s="105">
        <v>56800</v>
      </c>
      <c r="BB551" s="105">
        <v>241600</v>
      </c>
      <c r="BC551" s="105">
        <v>76700</v>
      </c>
      <c r="BD551" s="105">
        <v>652680</v>
      </c>
      <c r="BE551" s="105">
        <v>107200</v>
      </c>
      <c r="BF551" s="105">
        <v>39700</v>
      </c>
      <c r="BG551" s="105">
        <v>25500</v>
      </c>
      <c r="BH551" s="105">
        <v>91800</v>
      </c>
      <c r="BI551" s="105">
        <v>53400</v>
      </c>
      <c r="BJ551" s="105">
        <v>0</v>
      </c>
      <c r="BK551" s="105">
        <v>81000</v>
      </c>
      <c r="BL551" s="105">
        <v>71750</v>
      </c>
      <c r="BM551" s="105">
        <v>442150</v>
      </c>
      <c r="BN551" s="105">
        <v>163400</v>
      </c>
      <c r="BO551" s="105">
        <v>185200</v>
      </c>
      <c r="BP551" s="105">
        <v>177950</v>
      </c>
      <c r="BQ551" s="105">
        <v>74850</v>
      </c>
      <c r="BR551" s="105">
        <v>12400</v>
      </c>
      <c r="BS551" s="105">
        <v>1743400</v>
      </c>
      <c r="BT551" s="105">
        <v>169250</v>
      </c>
      <c r="BU551" s="105">
        <v>34250</v>
      </c>
      <c r="BV551" s="105">
        <v>171700</v>
      </c>
      <c r="BW551" s="105">
        <v>0</v>
      </c>
      <c r="BX551" s="105">
        <v>55350</v>
      </c>
      <c r="BY551" s="105">
        <v>146550</v>
      </c>
      <c r="BZ551" s="105">
        <v>148100</v>
      </c>
      <c r="CA551" s="105">
        <v>69900</v>
      </c>
      <c r="CB551" s="105">
        <v>22150</v>
      </c>
      <c r="CC551" s="105">
        <v>29900</v>
      </c>
      <c r="CD551" s="105">
        <v>263550</v>
      </c>
      <c r="CE551" s="105">
        <v>69350</v>
      </c>
      <c r="CF551" s="105">
        <v>149150</v>
      </c>
      <c r="CG551" s="105">
        <v>118050</v>
      </c>
      <c r="CH551" s="105">
        <v>26450</v>
      </c>
      <c r="CI551" s="105">
        <v>38200</v>
      </c>
      <c r="CJ551" s="105">
        <v>12450</v>
      </c>
      <c r="CK551" s="105">
        <v>154750</v>
      </c>
      <c r="CL551" s="105">
        <v>13500</v>
      </c>
      <c r="CM551" s="105">
        <v>23550</v>
      </c>
    </row>
    <row r="552" spans="1:91" ht="25.95" customHeight="1">
      <c r="D552" s="105">
        <v>19096135.550000001</v>
      </c>
      <c r="E552" s="105">
        <v>525271.32999999996</v>
      </c>
      <c r="F552" s="105">
        <v>350703.98</v>
      </c>
      <c r="G552" s="105">
        <v>371962.95999999996</v>
      </c>
      <c r="H552" s="105">
        <v>249817.38</v>
      </c>
      <c r="I552" s="105">
        <v>1434803.99</v>
      </c>
      <c r="J552" s="105">
        <v>437929.91000000003</v>
      </c>
      <c r="K552" s="105">
        <v>1964558.17</v>
      </c>
      <c r="L552" s="105">
        <v>351755.67999999993</v>
      </c>
      <c r="M552" s="105">
        <v>644687.67000000004</v>
      </c>
      <c r="N552" s="105">
        <v>1945267.9499999993</v>
      </c>
      <c r="O552" s="105">
        <v>276871.79999999993</v>
      </c>
      <c r="P552" s="105">
        <v>9316818.9399999995</v>
      </c>
      <c r="Q552" s="105">
        <v>688977.88999999978</v>
      </c>
      <c r="R552" s="105">
        <v>1712409.1300000001</v>
      </c>
      <c r="S552" s="105">
        <v>1562985.87</v>
      </c>
      <c r="T552" s="105">
        <v>1003582.03</v>
      </c>
      <c r="U552" s="105">
        <v>881528.47000000009</v>
      </c>
      <c r="V552" s="105">
        <v>651519.16999999993</v>
      </c>
      <c r="W552" s="105">
        <v>280196.32</v>
      </c>
      <c r="X552" s="105">
        <v>39658711.900000013</v>
      </c>
      <c r="Y552" s="105">
        <v>878612.62000000011</v>
      </c>
      <c r="Z552" s="105">
        <v>1070986.8600000001</v>
      </c>
      <c r="AA552" s="105">
        <v>654849.66000000015</v>
      </c>
      <c r="AB552" s="105">
        <v>394462.5</v>
      </c>
      <c r="AC552" s="105">
        <v>766241.89</v>
      </c>
      <c r="AD552" s="105">
        <v>483339.32000000007</v>
      </c>
      <c r="AE552" s="105">
        <v>3180052.6</v>
      </c>
      <c r="AF552" s="105">
        <v>583249.82000000018</v>
      </c>
      <c r="AG552" s="105">
        <v>640560.35</v>
      </c>
      <c r="AH552" s="105">
        <v>593985.15999999992</v>
      </c>
      <c r="AI552" s="105">
        <v>1566048.5000000005</v>
      </c>
      <c r="AJ552" s="105">
        <v>815900.21000000008</v>
      </c>
      <c r="AK552" s="105">
        <v>1034639.44</v>
      </c>
      <c r="AL552" s="105">
        <v>117648676.06000002</v>
      </c>
      <c r="AM552" s="105">
        <v>1082424.8999999999</v>
      </c>
      <c r="AN552" s="105">
        <v>556971.83999999985</v>
      </c>
      <c r="AO552" s="105">
        <v>1996105.0399999998</v>
      </c>
      <c r="AP552" s="105">
        <v>3437202.23</v>
      </c>
      <c r="AQ552" s="105">
        <v>508167.77999999997</v>
      </c>
      <c r="AR552" s="105">
        <v>362415.19000000006</v>
      </c>
      <c r="AS552" s="105">
        <v>9280970.8999999985</v>
      </c>
      <c r="AT552" s="105">
        <v>692685.28999999992</v>
      </c>
      <c r="AU552" s="105">
        <v>1893202.8300000003</v>
      </c>
      <c r="AV552" s="105">
        <v>1649081.48</v>
      </c>
      <c r="AW552" s="105">
        <v>371731.81999999995</v>
      </c>
      <c r="AX552" s="105">
        <v>854345.1399999999</v>
      </c>
      <c r="AY552" s="105">
        <v>1268316.8</v>
      </c>
      <c r="AZ552" s="105">
        <v>231826.87</v>
      </c>
      <c r="BA552" s="105">
        <v>626918.32000000007</v>
      </c>
      <c r="BB552" s="105">
        <v>9062723.4800000004</v>
      </c>
      <c r="BC552" s="105">
        <v>456084.45999999996</v>
      </c>
      <c r="BD552" s="105">
        <v>41052581.920000009</v>
      </c>
      <c r="BE552" s="105">
        <v>1520708.2299999993</v>
      </c>
      <c r="BF552" s="105">
        <v>507530.58999999997</v>
      </c>
      <c r="BG552" s="105">
        <v>670661.75000000012</v>
      </c>
      <c r="BH552" s="105">
        <v>7339119.9199999999</v>
      </c>
      <c r="BI552" s="105">
        <v>378614.74999999994</v>
      </c>
      <c r="BJ552" s="105">
        <v>147616.09999999998</v>
      </c>
      <c r="BK552" s="105">
        <v>260880.34999999995</v>
      </c>
      <c r="BL552" s="105">
        <v>340250.81</v>
      </c>
      <c r="BM552" s="105">
        <v>20006153.09</v>
      </c>
      <c r="BN552" s="105">
        <v>1407884.7999999998</v>
      </c>
      <c r="BO552" s="105">
        <v>1011603.69</v>
      </c>
      <c r="BP552" s="105">
        <v>1541148.8700000003</v>
      </c>
      <c r="BQ552" s="105">
        <v>453310.80000000005</v>
      </c>
      <c r="BR552" s="105">
        <v>364421.39999999997</v>
      </c>
      <c r="BS552" s="105">
        <v>123079690.22000001</v>
      </c>
      <c r="BT552" s="105">
        <v>1568699.7999999996</v>
      </c>
      <c r="BU552" s="105">
        <v>955650.88999999978</v>
      </c>
      <c r="BV552" s="105">
        <v>7818309.4899999993</v>
      </c>
      <c r="BW552" s="105">
        <v>227747</v>
      </c>
      <c r="BX552" s="105">
        <v>621638</v>
      </c>
      <c r="BY552" s="105">
        <v>3168621.62</v>
      </c>
      <c r="BZ552" s="105">
        <v>619173</v>
      </c>
      <c r="CA552" s="105">
        <v>396599</v>
      </c>
      <c r="CB552" s="105">
        <v>609608.6</v>
      </c>
      <c r="CC552" s="105">
        <v>743551.19000000018</v>
      </c>
      <c r="CD552" s="105">
        <v>5115671.9000000004</v>
      </c>
      <c r="CE552" s="105">
        <v>1596275.5299999998</v>
      </c>
      <c r="CF552" s="105">
        <v>5382427.5999999996</v>
      </c>
      <c r="CG552" s="105">
        <v>319900</v>
      </c>
      <c r="CH552" s="105">
        <v>620508.75</v>
      </c>
      <c r="CI552" s="105">
        <v>501875.6</v>
      </c>
      <c r="CJ552" s="105">
        <v>604220.42000000004</v>
      </c>
      <c r="CK552" s="105">
        <v>3509165.5500000007</v>
      </c>
      <c r="CL552" s="105">
        <v>337765.6</v>
      </c>
      <c r="CM552" s="105">
        <v>669153.44999999995</v>
      </c>
    </row>
    <row r="553" spans="1:91" ht="25.95" customHeight="1">
      <c r="D553" s="105">
        <v>89614047.49000001</v>
      </c>
      <c r="E553" s="105">
        <v>5026291.47</v>
      </c>
      <c r="F553" s="105">
        <v>4256088.3600000003</v>
      </c>
      <c r="G553" s="105">
        <v>5158661.95</v>
      </c>
      <c r="H553" s="105">
        <v>1682549.1600000001</v>
      </c>
      <c r="I553" s="105">
        <v>13423955.699999999</v>
      </c>
      <c r="J553" s="105">
        <v>4447401.91</v>
      </c>
      <c r="K553" s="105">
        <v>11420523.77</v>
      </c>
      <c r="L553" s="105">
        <v>3819884.9499999997</v>
      </c>
      <c r="M553" s="105">
        <v>4189666.57</v>
      </c>
      <c r="N553" s="105">
        <v>31453495.75</v>
      </c>
      <c r="O553" s="105">
        <v>2062798.97</v>
      </c>
      <c r="P553" s="105">
        <v>48794408.960000001</v>
      </c>
      <c r="Q553" s="105">
        <v>4932277.29</v>
      </c>
      <c r="R553" s="105">
        <v>12346094.93</v>
      </c>
      <c r="S553" s="105">
        <v>16084576.359999999</v>
      </c>
      <c r="T553" s="105">
        <v>4451134.72</v>
      </c>
      <c r="U553" s="105">
        <v>5338272.45</v>
      </c>
      <c r="V553" s="105">
        <v>5110051.9400000004</v>
      </c>
      <c r="W553" s="105">
        <v>3106300.95</v>
      </c>
      <c r="X553" s="105">
        <v>101707490.92</v>
      </c>
      <c r="Y553" s="105">
        <v>3657131.33</v>
      </c>
      <c r="Z553" s="105">
        <v>10946256.75</v>
      </c>
      <c r="AA553" s="105">
        <v>10354964.939999998</v>
      </c>
      <c r="AB553" s="105">
        <v>1751565.34</v>
      </c>
      <c r="AC553" s="105">
        <v>3096212.27</v>
      </c>
      <c r="AD553" s="105">
        <v>3749958.66</v>
      </c>
      <c r="AE553" s="105">
        <v>15931326.430000002</v>
      </c>
      <c r="AF553" s="105">
        <v>2251344.0299999998</v>
      </c>
      <c r="AG553" s="105">
        <v>2929967.5</v>
      </c>
      <c r="AH553" s="105">
        <v>3601959.64</v>
      </c>
      <c r="AI553" s="105">
        <v>11544044.600000001</v>
      </c>
      <c r="AJ553" s="105">
        <v>3125851.85</v>
      </c>
      <c r="AK553" s="105">
        <v>9560289.4499999993</v>
      </c>
      <c r="AL553" s="105">
        <v>290657297.48000002</v>
      </c>
      <c r="AM553" s="105">
        <v>6416129.8200000003</v>
      </c>
      <c r="AN553" s="105">
        <v>7064186.459999999</v>
      </c>
      <c r="AO553" s="105">
        <v>19408389.639999997</v>
      </c>
      <c r="AP553" s="105">
        <v>14825725.299999999</v>
      </c>
      <c r="AQ553" s="105">
        <v>4993421.54</v>
      </c>
      <c r="AR553" s="105">
        <v>2431508.9300000002</v>
      </c>
      <c r="AS553" s="105">
        <v>40713649.979999997</v>
      </c>
      <c r="AT553" s="105">
        <v>5469593.0699999994</v>
      </c>
      <c r="AU553" s="105">
        <v>11029990.57</v>
      </c>
      <c r="AV553" s="105">
        <v>18624841.629999999</v>
      </c>
      <c r="AW553" s="105">
        <v>3718748.46</v>
      </c>
      <c r="AX553" s="105">
        <v>2578993.1500000004</v>
      </c>
      <c r="AY553" s="105">
        <v>13977622.279999999</v>
      </c>
      <c r="AZ553" s="105">
        <v>5083601.0699999994</v>
      </c>
      <c r="BA553" s="105">
        <v>3611090.6599999997</v>
      </c>
      <c r="BB553" s="105">
        <v>48675296.880000003</v>
      </c>
      <c r="BC553" s="105">
        <v>2817004.8600000003</v>
      </c>
      <c r="BD553" s="105">
        <v>145864099.46000001</v>
      </c>
      <c r="BE553" s="105">
        <v>15967001.799999999</v>
      </c>
      <c r="BF553" s="105">
        <v>4590788.53</v>
      </c>
      <c r="BG553" s="105">
        <v>4349213.42</v>
      </c>
      <c r="BH553" s="105">
        <v>53578261.670000002</v>
      </c>
      <c r="BI553" s="105">
        <v>996334.24</v>
      </c>
      <c r="BJ553" s="105">
        <v>2655771.7200000002</v>
      </c>
      <c r="BK553" s="105">
        <v>2524603.16</v>
      </c>
      <c r="BL553" s="105">
        <v>2537597.75</v>
      </c>
      <c r="BM553" s="105">
        <v>59780065.700000003</v>
      </c>
      <c r="BN553" s="105">
        <v>6204502.5200000005</v>
      </c>
      <c r="BO553" s="105">
        <v>4169661.82</v>
      </c>
      <c r="BP553" s="105">
        <v>7081859.0599999996</v>
      </c>
      <c r="BQ553" s="105">
        <v>4259485.1100000003</v>
      </c>
      <c r="BR553" s="105">
        <v>4458699.13</v>
      </c>
      <c r="BS553" s="105">
        <v>452375887.55000001</v>
      </c>
      <c r="BT553" s="105">
        <v>9605805.0199999996</v>
      </c>
      <c r="BU553" s="105">
        <v>3629180.5400000005</v>
      </c>
      <c r="BV553" s="105">
        <v>43158161.920000002</v>
      </c>
      <c r="BW553" s="105">
        <v>8013628.1900000004</v>
      </c>
      <c r="BX553" s="105">
        <v>4497546.9000000004</v>
      </c>
      <c r="BY553" s="105">
        <v>17645672.43</v>
      </c>
      <c r="BZ553" s="105">
        <v>2896572.06</v>
      </c>
      <c r="CA553" s="105">
        <v>2475932.2600000002</v>
      </c>
      <c r="CB553" s="105">
        <v>5724709.5800000001</v>
      </c>
      <c r="CC553" s="105">
        <v>8664945.8100000005</v>
      </c>
      <c r="CD553" s="105">
        <v>17267510.199999999</v>
      </c>
      <c r="CE553" s="105">
        <v>5539301.1799999997</v>
      </c>
      <c r="CF553" s="105">
        <v>13124644.739999998</v>
      </c>
      <c r="CG553" s="105">
        <v>6863303.1699999999</v>
      </c>
      <c r="CH553" s="105">
        <v>2542359.79</v>
      </c>
      <c r="CI553" s="105">
        <v>1878909.63</v>
      </c>
      <c r="CJ553" s="105">
        <v>3202724.0100000002</v>
      </c>
      <c r="CK553" s="105">
        <v>18527520.079999998</v>
      </c>
      <c r="CL553" s="105">
        <v>2161906.65</v>
      </c>
      <c r="CM553" s="105">
        <v>2791892.19</v>
      </c>
    </row>
    <row r="554" spans="1:91" ht="25.95" customHeight="1">
      <c r="D554" s="105">
        <v>9583020.75</v>
      </c>
      <c r="E554" s="105">
        <v>146696.5</v>
      </c>
      <c r="F554" s="105">
        <v>140900</v>
      </c>
      <c r="G554" s="105">
        <v>84271</v>
      </c>
      <c r="H554" s="105">
        <v>195562.75</v>
      </c>
      <c r="I554" s="105">
        <v>222345.25</v>
      </c>
      <c r="J554" s="105">
        <v>387443.5</v>
      </c>
      <c r="K554" s="105">
        <v>501975</v>
      </c>
      <c r="L554" s="105">
        <v>189432.14</v>
      </c>
      <c r="M554" s="105">
        <v>650507</v>
      </c>
      <c r="N554" s="105">
        <v>1650966</v>
      </c>
      <c r="O554" s="105">
        <v>140192.25</v>
      </c>
      <c r="P554" s="105">
        <v>5566075.7599999998</v>
      </c>
      <c r="Q554" s="105">
        <v>554342.17999999993</v>
      </c>
      <c r="R554" s="105">
        <v>692026.25</v>
      </c>
      <c r="S554" s="105">
        <v>677656.25</v>
      </c>
      <c r="T554" s="105">
        <v>590131.5</v>
      </c>
      <c r="U554" s="105">
        <v>387511.08999999997</v>
      </c>
      <c r="V554" s="105">
        <v>280104</v>
      </c>
      <c r="W554" s="105">
        <v>184224</v>
      </c>
      <c r="X554" s="105">
        <v>12317490.189999999</v>
      </c>
      <c r="Y554" s="105">
        <v>195226</v>
      </c>
      <c r="Z554" s="105">
        <v>938527</v>
      </c>
      <c r="AA554" s="105">
        <v>296801</v>
      </c>
      <c r="AB554" s="105">
        <v>101933.5</v>
      </c>
      <c r="AC554" s="105">
        <v>204625</v>
      </c>
      <c r="AD554" s="105">
        <v>135757</v>
      </c>
      <c r="AE554" s="105">
        <v>1264589</v>
      </c>
      <c r="AF554" s="105">
        <v>141804.25</v>
      </c>
      <c r="AG554" s="105">
        <v>142007</v>
      </c>
      <c r="AH554" s="105">
        <v>278327.40000000002</v>
      </c>
      <c r="AI554" s="105">
        <v>517264.2</v>
      </c>
      <c r="AJ554" s="105">
        <v>198638</v>
      </c>
      <c r="AK554" s="105">
        <v>670884</v>
      </c>
      <c r="AL554" s="105">
        <v>20582868.300000001</v>
      </c>
      <c r="AM554" s="105">
        <v>250450.5</v>
      </c>
      <c r="AN554" s="105">
        <v>293948</v>
      </c>
      <c r="AO554" s="105">
        <v>762739.72</v>
      </c>
      <c r="AP554" s="105">
        <v>1207995</v>
      </c>
      <c r="AQ554" s="105">
        <v>711794</v>
      </c>
      <c r="AR554" s="105">
        <v>125937</v>
      </c>
      <c r="AS554" s="105">
        <v>6395629.4500000002</v>
      </c>
      <c r="AT554" s="105">
        <v>889248</v>
      </c>
      <c r="AU554" s="105">
        <v>1223343</v>
      </c>
      <c r="AV554" s="105">
        <v>524728</v>
      </c>
      <c r="AW554" s="105">
        <v>229726</v>
      </c>
      <c r="AX554" s="105">
        <v>306193</v>
      </c>
      <c r="AY554" s="105">
        <v>239972</v>
      </c>
      <c r="AZ554" s="105">
        <v>257555</v>
      </c>
      <c r="BA554" s="105">
        <v>249543</v>
      </c>
      <c r="BB554" s="105">
        <v>4920543.25</v>
      </c>
      <c r="BC554" s="105">
        <v>183658</v>
      </c>
      <c r="BD554" s="105">
        <v>8026261.2000000002</v>
      </c>
      <c r="BE554" s="105">
        <v>1385105.1</v>
      </c>
      <c r="BF554" s="105">
        <v>623095</v>
      </c>
      <c r="BG554" s="105">
        <v>280330.5</v>
      </c>
      <c r="BH554" s="105">
        <v>2427500.16</v>
      </c>
      <c r="BI554" s="105">
        <v>237652.5</v>
      </c>
      <c r="BJ554" s="105">
        <v>269451</v>
      </c>
      <c r="BK554" s="105">
        <v>605593</v>
      </c>
      <c r="BL554" s="105">
        <v>395508</v>
      </c>
      <c r="BM554" s="105">
        <v>4002644.5</v>
      </c>
      <c r="BN554" s="105">
        <v>195547</v>
      </c>
      <c r="BO554" s="105">
        <v>88326.63</v>
      </c>
      <c r="BP554" s="105">
        <v>732620.5</v>
      </c>
      <c r="BQ554" s="105">
        <v>124202</v>
      </c>
      <c r="BR554" s="105">
        <v>104678.5</v>
      </c>
      <c r="BS554" s="105">
        <v>26073255.550000001</v>
      </c>
      <c r="BT554" s="105">
        <v>555691.66</v>
      </c>
      <c r="BU554" s="105">
        <v>235840</v>
      </c>
      <c r="BV554" s="105">
        <v>5814036</v>
      </c>
      <c r="BW554" s="105">
        <v>60022</v>
      </c>
      <c r="BX554" s="105">
        <v>310277.5</v>
      </c>
      <c r="BY554" s="105">
        <v>3796258.5</v>
      </c>
      <c r="BZ554" s="105">
        <v>179057</v>
      </c>
      <c r="CA554" s="105">
        <v>97783</v>
      </c>
      <c r="CB554" s="105">
        <v>438854.5</v>
      </c>
      <c r="CC554" s="105">
        <v>328178</v>
      </c>
      <c r="CD554" s="105">
        <v>4315731</v>
      </c>
      <c r="CE554" s="105">
        <v>407466</v>
      </c>
      <c r="CF554" s="105">
        <v>1173683.5</v>
      </c>
      <c r="CG554" s="105">
        <v>81327</v>
      </c>
      <c r="CH554" s="105">
        <v>261424</v>
      </c>
      <c r="CI554" s="105">
        <v>237346</v>
      </c>
      <c r="CJ554" s="105">
        <v>191151</v>
      </c>
      <c r="CK554" s="105">
        <v>2056833</v>
      </c>
      <c r="CL554" s="105">
        <v>181324.68</v>
      </c>
      <c r="CM554" s="105">
        <v>173084.15</v>
      </c>
    </row>
    <row r="555" spans="1:91" ht="25.95" customHeight="1">
      <c r="D555" s="105">
        <v>666819.25</v>
      </c>
      <c r="E555" s="105">
        <v>0</v>
      </c>
      <c r="F555" s="105">
        <v>0</v>
      </c>
      <c r="G555" s="105">
        <v>54235</v>
      </c>
      <c r="H555" s="105">
        <v>0</v>
      </c>
      <c r="I555" s="105">
        <v>59970.75</v>
      </c>
      <c r="J555" s="105">
        <v>5405.25</v>
      </c>
      <c r="K555" s="105">
        <v>36254</v>
      </c>
      <c r="L555" s="105">
        <v>26115</v>
      </c>
      <c r="M555" s="105">
        <v>0</v>
      </c>
      <c r="N555" s="105">
        <v>285347</v>
      </c>
      <c r="O555" s="105">
        <v>0</v>
      </c>
      <c r="P555" s="105">
        <v>902717.81</v>
      </c>
      <c r="Q555" s="105">
        <v>480</v>
      </c>
      <c r="R555" s="105">
        <v>33868.75</v>
      </c>
      <c r="S555" s="105">
        <v>191170</v>
      </c>
      <c r="T555" s="105">
        <v>18442.25</v>
      </c>
      <c r="U555" s="105">
        <v>23230</v>
      </c>
      <c r="V555" s="105">
        <v>0</v>
      </c>
      <c r="W555" s="105">
        <v>0</v>
      </c>
      <c r="X555" s="105">
        <v>2541043.69</v>
      </c>
      <c r="Y555" s="105">
        <v>6293</v>
      </c>
      <c r="Z555" s="105">
        <v>22644</v>
      </c>
      <c r="AA555" s="105">
        <v>646877.72</v>
      </c>
      <c r="AB555" s="105">
        <v>8527.5</v>
      </c>
      <c r="AC555" s="105">
        <v>2563</v>
      </c>
      <c r="AD555" s="105">
        <v>55618</v>
      </c>
      <c r="AE555" s="105">
        <v>43223</v>
      </c>
      <c r="AF555" s="105">
        <v>19928.5</v>
      </c>
      <c r="AG555" s="105">
        <v>67735</v>
      </c>
      <c r="AH555" s="105">
        <v>2360</v>
      </c>
      <c r="AI555" s="105">
        <v>24549.4</v>
      </c>
      <c r="AJ555" s="105">
        <v>11682</v>
      </c>
      <c r="AK555" s="105">
        <v>317864</v>
      </c>
      <c r="AL555" s="105">
        <v>5076923.67</v>
      </c>
      <c r="AM555" s="105">
        <v>0</v>
      </c>
      <c r="AN555" s="105">
        <v>0</v>
      </c>
      <c r="AO555" s="105">
        <v>52505</v>
      </c>
      <c r="AP555" s="105">
        <v>163044</v>
      </c>
      <c r="AQ555" s="105">
        <v>24318</v>
      </c>
      <c r="AR555" s="105">
        <v>0</v>
      </c>
      <c r="AS555" s="105">
        <v>458321</v>
      </c>
      <c r="AT555" s="105">
        <v>8511</v>
      </c>
      <c r="AU555" s="105">
        <v>75844.08</v>
      </c>
      <c r="AV555" s="105">
        <v>77892.5</v>
      </c>
      <c r="AW555" s="105">
        <v>0</v>
      </c>
      <c r="AX555" s="105">
        <v>18826.5</v>
      </c>
      <c r="AY555" s="105">
        <v>28853.75</v>
      </c>
      <c r="AZ555" s="105">
        <v>0</v>
      </c>
      <c r="BA555" s="105">
        <v>0</v>
      </c>
      <c r="BB555" s="105">
        <v>873599.75</v>
      </c>
      <c r="BC555" s="105">
        <v>30138.81</v>
      </c>
      <c r="BD555" s="105">
        <v>6054401.5300000003</v>
      </c>
      <c r="BE555" s="105">
        <v>285018.5</v>
      </c>
      <c r="BF555" s="105">
        <v>0</v>
      </c>
      <c r="BG555" s="105">
        <v>9649.25</v>
      </c>
      <c r="BH555" s="105">
        <v>1914657.75</v>
      </c>
      <c r="BI555" s="105">
        <v>0</v>
      </c>
      <c r="BJ555" s="105">
        <v>0</v>
      </c>
      <c r="BK555" s="105">
        <v>0</v>
      </c>
      <c r="BL555" s="105">
        <v>22984</v>
      </c>
      <c r="BM555" s="105">
        <v>588354</v>
      </c>
      <c r="BN555" s="105">
        <v>12264.5</v>
      </c>
      <c r="BO555" s="105">
        <v>2704</v>
      </c>
      <c r="BP555" s="105">
        <v>35979</v>
      </c>
      <c r="BQ555" s="105">
        <v>9430.1</v>
      </c>
      <c r="BR555" s="105">
        <v>0</v>
      </c>
      <c r="BS555" s="105">
        <v>10404449.800000001</v>
      </c>
      <c r="BT555" s="105">
        <v>33859</v>
      </c>
      <c r="BU555" s="105">
        <v>28199.79</v>
      </c>
      <c r="BV555" s="105">
        <v>547781</v>
      </c>
      <c r="BW555" s="105">
        <v>0</v>
      </c>
      <c r="BX555" s="105">
        <v>11961.27</v>
      </c>
      <c r="BY555" s="105">
        <v>43856.5</v>
      </c>
      <c r="BZ555" s="105">
        <v>43777</v>
      </c>
      <c r="CA555" s="105">
        <v>0</v>
      </c>
      <c r="CB555" s="105">
        <v>33752.5</v>
      </c>
      <c r="CC555" s="105">
        <v>52711</v>
      </c>
      <c r="CD555" s="105">
        <v>163048</v>
      </c>
      <c r="CE555" s="105">
        <v>12079.4</v>
      </c>
      <c r="CF555" s="105">
        <v>127781.5</v>
      </c>
      <c r="CG555" s="105">
        <v>6026</v>
      </c>
      <c r="CH555" s="105">
        <v>0</v>
      </c>
      <c r="CI555" s="105">
        <v>0</v>
      </c>
      <c r="CJ555" s="105">
        <v>0</v>
      </c>
      <c r="CK555" s="105">
        <v>93997.5</v>
      </c>
      <c r="CL555" s="105">
        <v>0</v>
      </c>
      <c r="CM555" s="105">
        <v>0</v>
      </c>
    </row>
    <row r="556" spans="1:91" ht="25.95" customHeight="1">
      <c r="D556" s="105">
        <v>13633158.390000001</v>
      </c>
      <c r="E556" s="105">
        <v>809368.15000000014</v>
      </c>
      <c r="F556" s="105">
        <v>570596.09</v>
      </c>
      <c r="G556" s="105">
        <v>797345.95</v>
      </c>
      <c r="H556" s="105">
        <v>321831.26</v>
      </c>
      <c r="I556" s="105">
        <v>1582883.01</v>
      </c>
      <c r="J556" s="105">
        <v>748363.5199999999</v>
      </c>
      <c r="K556" s="105">
        <v>2800763.3200000003</v>
      </c>
      <c r="L556" s="105">
        <v>740108.07000000007</v>
      </c>
      <c r="M556" s="105">
        <v>834274.96000000008</v>
      </c>
      <c r="N556" s="105">
        <v>3430642.62</v>
      </c>
      <c r="O556" s="105">
        <v>355345.20999999996</v>
      </c>
      <c r="P556" s="105">
        <v>12308464.85</v>
      </c>
      <c r="Q556" s="105">
        <v>1255105.0700000003</v>
      </c>
      <c r="R556" s="105">
        <v>1507875.2500000002</v>
      </c>
      <c r="S556" s="105">
        <v>3594363.4</v>
      </c>
      <c r="T556" s="105">
        <v>695981.85000000009</v>
      </c>
      <c r="U556" s="105">
        <v>1083579.57</v>
      </c>
      <c r="V556" s="105">
        <v>1205651.4099999999</v>
      </c>
      <c r="W556" s="105">
        <v>430823.43999999994</v>
      </c>
      <c r="X556" s="105">
        <v>19908970.16</v>
      </c>
      <c r="Y556" s="105">
        <v>642162.15999999992</v>
      </c>
      <c r="Z556" s="105">
        <v>2046928.68</v>
      </c>
      <c r="AA556" s="105">
        <v>1326590.51</v>
      </c>
      <c r="AB556" s="105">
        <v>355474.63</v>
      </c>
      <c r="AC556" s="105">
        <v>796200.53</v>
      </c>
      <c r="AD556" s="105">
        <v>581903.81000000006</v>
      </c>
      <c r="AE556" s="105">
        <v>2627106.27</v>
      </c>
      <c r="AF556" s="105">
        <v>524629.65</v>
      </c>
      <c r="AG556" s="105">
        <v>1053619.95</v>
      </c>
      <c r="AH556" s="105">
        <v>515106.27999999997</v>
      </c>
      <c r="AI556" s="105">
        <v>1069487.2</v>
      </c>
      <c r="AJ556" s="105">
        <v>694115.42</v>
      </c>
      <c r="AK556" s="105">
        <v>1378639.1099999999</v>
      </c>
      <c r="AL556" s="105">
        <v>51036477.500000007</v>
      </c>
      <c r="AM556" s="105">
        <v>1490917.88</v>
      </c>
      <c r="AN556" s="105">
        <v>2001236.98</v>
      </c>
      <c r="AO556" s="105">
        <v>4100855.62</v>
      </c>
      <c r="AP556" s="105">
        <v>3273867.39</v>
      </c>
      <c r="AQ556" s="105">
        <v>887274.29</v>
      </c>
      <c r="AR556" s="105">
        <v>860358.37</v>
      </c>
      <c r="AS556" s="105">
        <v>7794097.3000000007</v>
      </c>
      <c r="AT556" s="105">
        <v>1975214.71</v>
      </c>
      <c r="AU556" s="105">
        <v>3811424.24</v>
      </c>
      <c r="AV556" s="105">
        <v>3006036.0700000003</v>
      </c>
      <c r="AW556" s="105">
        <v>1005090.73</v>
      </c>
      <c r="AX556" s="105">
        <v>426758.53</v>
      </c>
      <c r="AY556" s="105">
        <v>1723541.38</v>
      </c>
      <c r="AZ556" s="105">
        <v>649415.05000000005</v>
      </c>
      <c r="BA556" s="105">
        <v>728671.91999999993</v>
      </c>
      <c r="BB556" s="105">
        <v>8632099.0700000003</v>
      </c>
      <c r="BC556" s="105">
        <v>524284.17999999993</v>
      </c>
      <c r="BD556" s="105">
        <v>22032386.870000001</v>
      </c>
      <c r="BE556" s="105">
        <v>2207496.96</v>
      </c>
      <c r="BF556" s="105">
        <v>665899.87999999989</v>
      </c>
      <c r="BG556" s="105">
        <v>1271505.76</v>
      </c>
      <c r="BH556" s="105">
        <v>10014270.58</v>
      </c>
      <c r="BI556" s="105">
        <v>198841.16</v>
      </c>
      <c r="BJ556" s="105">
        <v>253632.75999999998</v>
      </c>
      <c r="BK556" s="105">
        <v>451585.39</v>
      </c>
      <c r="BL556" s="105">
        <v>652766.28999999992</v>
      </c>
      <c r="BM556" s="105">
        <v>11142217.179999998</v>
      </c>
      <c r="BN556" s="105">
        <v>1304779.92</v>
      </c>
      <c r="BO556" s="105">
        <v>1076797.98</v>
      </c>
      <c r="BP556" s="105">
        <v>1361009.08</v>
      </c>
      <c r="BQ556" s="105">
        <v>851886.19000000006</v>
      </c>
      <c r="BR556" s="105">
        <v>1187169.0699999996</v>
      </c>
      <c r="BS556" s="105">
        <v>61308926.330000006</v>
      </c>
      <c r="BT556" s="105">
        <v>1268294.19</v>
      </c>
      <c r="BU556" s="105">
        <v>812757.35</v>
      </c>
      <c r="BV556" s="105">
        <v>7476915.7399999993</v>
      </c>
      <c r="BW556" s="105">
        <v>1591189.24</v>
      </c>
      <c r="BX556" s="105">
        <v>663406.91999999993</v>
      </c>
      <c r="BY556" s="105">
        <v>2564745.36</v>
      </c>
      <c r="BZ556" s="105">
        <v>651995.98</v>
      </c>
      <c r="CA556" s="105">
        <v>535443.27</v>
      </c>
      <c r="CB556" s="105">
        <v>1190583.8099999998</v>
      </c>
      <c r="CC556" s="105">
        <v>3038800.72</v>
      </c>
      <c r="CD556" s="105">
        <v>2663603.04</v>
      </c>
      <c r="CE556" s="105">
        <v>988623.71</v>
      </c>
      <c r="CF556" s="105">
        <v>2087916.4400000002</v>
      </c>
      <c r="CG556" s="105">
        <v>984884.96</v>
      </c>
      <c r="CH556" s="105">
        <v>381891.24</v>
      </c>
      <c r="CI556" s="105">
        <v>314895.17</v>
      </c>
      <c r="CJ556" s="105">
        <v>583158.39</v>
      </c>
      <c r="CK556" s="105">
        <v>3334506.4699999993</v>
      </c>
      <c r="CL556" s="105">
        <v>360911.82000000007</v>
      </c>
      <c r="CM556" s="105">
        <v>779688.01</v>
      </c>
    </row>
    <row r="557" spans="1:91" ht="25.95" customHeight="1">
      <c r="D557" s="105">
        <v>412088.63</v>
      </c>
      <c r="E557" s="105">
        <v>27480</v>
      </c>
      <c r="F557" s="105">
        <v>266965</v>
      </c>
      <c r="G557" s="105">
        <v>33583.199999999997</v>
      </c>
      <c r="H557" s="105">
        <v>15859.5</v>
      </c>
      <c r="I557" s="105">
        <v>66336</v>
      </c>
      <c r="J557" s="105">
        <v>24480.5</v>
      </c>
      <c r="K557" s="105">
        <v>119821.8</v>
      </c>
      <c r="L557" s="105">
        <v>29601.120000000003</v>
      </c>
      <c r="M557" s="105">
        <v>17251</v>
      </c>
      <c r="N557" s="105">
        <v>223119</v>
      </c>
      <c r="O557" s="105">
        <v>9279.5</v>
      </c>
      <c r="P557" s="105">
        <v>134099.89000000001</v>
      </c>
      <c r="Q557" s="105">
        <v>43964.619999999995</v>
      </c>
      <c r="R557" s="105">
        <v>18144.5</v>
      </c>
      <c r="S557" s="105">
        <v>15700</v>
      </c>
      <c r="T557" s="105">
        <v>30298.5</v>
      </c>
      <c r="U557" s="105">
        <v>1971</v>
      </c>
      <c r="V557" s="105">
        <v>18640</v>
      </c>
      <c r="W557" s="105">
        <v>-19408.5</v>
      </c>
      <c r="X557" s="105">
        <v>767954.34000000008</v>
      </c>
      <c r="Y557" s="105">
        <v>12340</v>
      </c>
      <c r="Z557" s="105">
        <v>53638</v>
      </c>
      <c r="AA557" s="105">
        <v>144815</v>
      </c>
      <c r="AB557" s="105">
        <v>500</v>
      </c>
      <c r="AC557" s="105">
        <v>23532</v>
      </c>
      <c r="AD557" s="105">
        <v>11965</v>
      </c>
      <c r="AE557" s="105">
        <v>145463.32</v>
      </c>
      <c r="AF557" s="105">
        <v>7020</v>
      </c>
      <c r="AG557" s="105">
        <v>3669</v>
      </c>
      <c r="AH557" s="105">
        <v>27934.17</v>
      </c>
      <c r="AI557" s="105">
        <v>75707.899999999994</v>
      </c>
      <c r="AJ557" s="105">
        <v>35288</v>
      </c>
      <c r="AK557" s="105">
        <v>4793</v>
      </c>
      <c r="AL557" s="105">
        <v>50443.149999999994</v>
      </c>
      <c r="AM557" s="105">
        <v>1890</v>
      </c>
      <c r="AN557" s="105">
        <v>10865</v>
      </c>
      <c r="AO557" s="105">
        <v>6739</v>
      </c>
      <c r="AP557" s="105">
        <v>52126.270000000004</v>
      </c>
      <c r="AQ557" s="105">
        <v>19454</v>
      </c>
      <c r="AR557" s="105">
        <v>4918</v>
      </c>
      <c r="AS557" s="105">
        <v>35957.08</v>
      </c>
      <c r="AT557" s="105">
        <v>3232</v>
      </c>
      <c r="AU557" s="105">
        <v>34633.379999999997</v>
      </c>
      <c r="AV557" s="105">
        <v>22167.5</v>
      </c>
      <c r="AW557" s="105">
        <v>8905</v>
      </c>
      <c r="AX557" s="105">
        <v>2385</v>
      </c>
      <c r="AY557" s="105">
        <v>4084</v>
      </c>
      <c r="AZ557" s="105">
        <v>10633</v>
      </c>
      <c r="BA557" s="105">
        <v>3030</v>
      </c>
      <c r="BB557" s="105">
        <v>181532.75</v>
      </c>
      <c r="BC557" s="105">
        <v>3500</v>
      </c>
      <c r="BD557" s="105">
        <v>286119.95999999996</v>
      </c>
      <c r="BE557" s="105">
        <v>41470.5</v>
      </c>
      <c r="BF557" s="105">
        <v>30410.499999999996</v>
      </c>
      <c r="BG557" s="105">
        <v>13002.1</v>
      </c>
      <c r="BH557" s="105">
        <v>60166.5</v>
      </c>
      <c r="BI557" s="105">
        <v>3354.4</v>
      </c>
      <c r="BJ557" s="105">
        <v>0</v>
      </c>
      <c r="BK557" s="105">
        <v>0</v>
      </c>
      <c r="BL557" s="105">
        <v>25375</v>
      </c>
      <c r="BM557" s="105">
        <v>93749.25</v>
      </c>
      <c r="BN557" s="105">
        <v>56691.5</v>
      </c>
      <c r="BO557" s="105">
        <v>910</v>
      </c>
      <c r="BP557" s="105">
        <v>10443</v>
      </c>
      <c r="BQ557" s="105">
        <v>22396.000000000004</v>
      </c>
      <c r="BR557" s="105">
        <v>18461</v>
      </c>
      <c r="BS557" s="105">
        <v>921369.57</v>
      </c>
      <c r="BT557" s="105">
        <v>35955</v>
      </c>
      <c r="BU557" s="105">
        <v>1440</v>
      </c>
      <c r="BV557" s="105">
        <v>65750</v>
      </c>
      <c r="BW557" s="105">
        <v>983</v>
      </c>
      <c r="BX557" s="105">
        <v>12068</v>
      </c>
      <c r="BY557" s="105">
        <v>7026</v>
      </c>
      <c r="BZ557" s="105">
        <v>896</v>
      </c>
      <c r="CA557" s="105">
        <v>0</v>
      </c>
      <c r="CB557" s="105">
        <v>6670</v>
      </c>
      <c r="CC557" s="105">
        <v>8800</v>
      </c>
      <c r="CD557" s="105">
        <v>54547</v>
      </c>
      <c r="CE557" s="105">
        <v>13898</v>
      </c>
      <c r="CF557" s="105">
        <v>57052.44</v>
      </c>
      <c r="CG557" s="105">
        <v>7440</v>
      </c>
      <c r="CH557" s="105">
        <v>5303</v>
      </c>
      <c r="CI557" s="105">
        <v>8400</v>
      </c>
      <c r="CJ557" s="105">
        <v>0</v>
      </c>
      <c r="CK557" s="105">
        <v>13996.979999999996</v>
      </c>
      <c r="CL557" s="105">
        <v>0</v>
      </c>
      <c r="CM557" s="105">
        <v>4414</v>
      </c>
    </row>
    <row r="558" spans="1:91" ht="25.95" customHeight="1">
      <c r="D558" s="105">
        <v>42328929.5</v>
      </c>
      <c r="E558" s="105">
        <v>800333.4</v>
      </c>
      <c r="F558" s="105">
        <v>1247021.5</v>
      </c>
      <c r="G558" s="105">
        <v>3765772</v>
      </c>
      <c r="H558" s="105">
        <v>548313.5</v>
      </c>
      <c r="I558" s="105">
        <v>1187238.6499999999</v>
      </c>
      <c r="J558" s="105">
        <v>1449397</v>
      </c>
      <c r="K558" s="105">
        <v>2877452</v>
      </c>
      <c r="L558" s="105">
        <v>1431719</v>
      </c>
      <c r="M558" s="105">
        <v>1294624</v>
      </c>
      <c r="N558" s="105">
        <v>14306051</v>
      </c>
      <c r="O558" s="105">
        <v>306466</v>
      </c>
      <c r="P558" s="105">
        <v>22878210.449999999</v>
      </c>
      <c r="Q558" s="105">
        <v>2251466.04</v>
      </c>
      <c r="R558" s="105">
        <v>1496280</v>
      </c>
      <c r="S558" s="105">
        <v>5039291.0999999996</v>
      </c>
      <c r="T558" s="105">
        <v>1874914.59</v>
      </c>
      <c r="U558" s="105">
        <v>3792159.6100000003</v>
      </c>
      <c r="V558" s="105">
        <v>1419312</v>
      </c>
      <c r="W558" s="105">
        <v>1344532.5</v>
      </c>
      <c r="X558" s="105">
        <v>61526067.349999994</v>
      </c>
      <c r="Y558" s="105">
        <v>1332493.5</v>
      </c>
      <c r="Z558" s="105">
        <v>5972269</v>
      </c>
      <c r="AA558" s="105">
        <v>3144816</v>
      </c>
      <c r="AB558" s="105">
        <v>609386</v>
      </c>
      <c r="AC558" s="105">
        <v>1332157</v>
      </c>
      <c r="AD558" s="105">
        <v>4809409</v>
      </c>
      <c r="AE558" s="105">
        <v>6555054</v>
      </c>
      <c r="AF558" s="105">
        <v>795045.75</v>
      </c>
      <c r="AG558" s="105">
        <v>1333866.3799999999</v>
      </c>
      <c r="AH558" s="105">
        <v>1003559</v>
      </c>
      <c r="AI558" s="105">
        <v>5818183.0700000003</v>
      </c>
      <c r="AJ558" s="105">
        <v>1212763.08</v>
      </c>
      <c r="AK558" s="105">
        <v>1921337.5</v>
      </c>
      <c r="AL558" s="105">
        <v>76497949.840000004</v>
      </c>
      <c r="AM558" s="105">
        <v>666001</v>
      </c>
      <c r="AN558" s="105">
        <v>945726.25</v>
      </c>
      <c r="AO558" s="105">
        <v>2100746.6399999997</v>
      </c>
      <c r="AP558" s="105">
        <v>5119253</v>
      </c>
      <c r="AQ558" s="105">
        <v>1818886.5</v>
      </c>
      <c r="AR558" s="105">
        <v>346524.5</v>
      </c>
      <c r="AS558" s="105">
        <v>19705511.84</v>
      </c>
      <c r="AT558" s="105">
        <v>2425511.88</v>
      </c>
      <c r="AU558" s="105">
        <v>2511193.4299999997</v>
      </c>
      <c r="AV558" s="105">
        <v>2473413.12</v>
      </c>
      <c r="AW558" s="105">
        <v>1556926.4</v>
      </c>
      <c r="AX558" s="105">
        <v>733547.5</v>
      </c>
      <c r="AY558" s="105">
        <v>1349220</v>
      </c>
      <c r="AZ558" s="105">
        <v>848801.75</v>
      </c>
      <c r="BA558" s="105">
        <v>637313</v>
      </c>
      <c r="BB558" s="105">
        <v>26849396.5</v>
      </c>
      <c r="BC558" s="105">
        <v>908308</v>
      </c>
      <c r="BD558" s="105">
        <v>93093043.210000008</v>
      </c>
      <c r="BE558" s="105">
        <v>8452790.3000000007</v>
      </c>
      <c r="BF558" s="105">
        <v>1659576</v>
      </c>
      <c r="BG558" s="105">
        <v>1205453.75</v>
      </c>
      <c r="BH558" s="105">
        <v>47053153.289999999</v>
      </c>
      <c r="BI558" s="105">
        <v>623087.5</v>
      </c>
      <c r="BJ558" s="105">
        <v>525147</v>
      </c>
      <c r="BK558" s="105">
        <v>1373711</v>
      </c>
      <c r="BL558" s="105">
        <v>1357344.5</v>
      </c>
      <c r="BM558" s="105">
        <v>24443291.890000001</v>
      </c>
      <c r="BN558" s="105">
        <v>2900688.7</v>
      </c>
      <c r="BO558" s="105">
        <v>1105474.19</v>
      </c>
      <c r="BP558" s="105">
        <v>3431917</v>
      </c>
      <c r="BQ558" s="105">
        <v>1153681.69</v>
      </c>
      <c r="BR558" s="105">
        <v>1638957.51</v>
      </c>
      <c r="BS558" s="105">
        <v>192336651.13999999</v>
      </c>
      <c r="BT558" s="105">
        <v>1387407.5</v>
      </c>
      <c r="BU558" s="105">
        <v>1463327.57</v>
      </c>
      <c r="BV558" s="105">
        <v>17239352.560000002</v>
      </c>
      <c r="BW558" s="105">
        <v>396823</v>
      </c>
      <c r="BX558" s="105">
        <v>1059192.5</v>
      </c>
      <c r="BY558" s="105">
        <v>10401466.25</v>
      </c>
      <c r="BZ558" s="105">
        <v>669418</v>
      </c>
      <c r="CA558" s="105">
        <v>754463.92</v>
      </c>
      <c r="CB558" s="105">
        <v>819616</v>
      </c>
      <c r="CC558" s="105">
        <v>1592197.85</v>
      </c>
      <c r="CD558" s="105">
        <v>7045066.75</v>
      </c>
      <c r="CE558" s="105">
        <v>2137561.4699999997</v>
      </c>
      <c r="CF558" s="105">
        <v>5047164.5</v>
      </c>
      <c r="CG558" s="105">
        <v>724163.5</v>
      </c>
      <c r="CH558" s="105">
        <v>881170</v>
      </c>
      <c r="CI558" s="105">
        <v>584706.25</v>
      </c>
      <c r="CJ558" s="105">
        <v>696052</v>
      </c>
      <c r="CK558" s="105">
        <v>9125795</v>
      </c>
      <c r="CL558" s="105">
        <v>522838.1</v>
      </c>
      <c r="CM558" s="105">
        <v>630803.85</v>
      </c>
    </row>
    <row r="559" spans="1:91" ht="25.95" customHeight="1">
      <c r="D559" s="105">
        <v>1290892</v>
      </c>
      <c r="E559" s="105">
        <v>12193.25</v>
      </c>
      <c r="F559" s="105">
        <v>100741.41</v>
      </c>
      <c r="G559" s="105">
        <v>556831.32999999996</v>
      </c>
      <c r="H559" s="105">
        <v>8017.5</v>
      </c>
      <c r="I559" s="105">
        <v>0</v>
      </c>
      <c r="J559" s="105">
        <v>0</v>
      </c>
      <c r="K559" s="105">
        <v>54027.01</v>
      </c>
      <c r="L559" s="105">
        <v>2828</v>
      </c>
      <c r="M559" s="105">
        <v>7309.25</v>
      </c>
      <c r="N559" s="105">
        <v>783999.83</v>
      </c>
      <c r="O559" s="105">
        <v>0</v>
      </c>
      <c r="P559" s="105">
        <v>93998.430000000008</v>
      </c>
      <c r="Q559" s="105">
        <v>0</v>
      </c>
      <c r="R559" s="105">
        <v>300</v>
      </c>
      <c r="S559" s="105">
        <v>5437</v>
      </c>
      <c r="T559" s="105">
        <v>25226.11</v>
      </c>
      <c r="U559" s="105">
        <v>130155.20999999999</v>
      </c>
      <c r="V559" s="105">
        <v>0</v>
      </c>
      <c r="W559" s="105">
        <v>48614.080000000016</v>
      </c>
      <c r="X559" s="105">
        <v>2610272.3099999996</v>
      </c>
      <c r="Y559" s="105">
        <v>169730.98</v>
      </c>
      <c r="Z559" s="105">
        <v>761526.74999999988</v>
      </c>
      <c r="AA559" s="105">
        <v>301479.49</v>
      </c>
      <c r="AB559" s="105">
        <v>116818.63999999998</v>
      </c>
      <c r="AC559" s="105">
        <v>119527.88</v>
      </c>
      <c r="AD559" s="105">
        <v>822790.46</v>
      </c>
      <c r="AE559" s="105">
        <v>75148.399999999994</v>
      </c>
      <c r="AF559" s="105">
        <v>0</v>
      </c>
      <c r="AG559" s="105">
        <v>0</v>
      </c>
      <c r="AH559" s="105">
        <v>5005.6499999999996</v>
      </c>
      <c r="AI559" s="105">
        <v>151359.40999999997</v>
      </c>
      <c r="AJ559" s="105">
        <v>-10655</v>
      </c>
      <c r="AK559" s="105">
        <v>23265.64</v>
      </c>
      <c r="AL559" s="105">
        <v>1009551.5499999999</v>
      </c>
      <c r="AM559" s="105">
        <v>1483</v>
      </c>
      <c r="AN559" s="105">
        <v>642.04999999999995</v>
      </c>
      <c r="AO559" s="105">
        <v>48397.22</v>
      </c>
      <c r="AP559" s="105">
        <v>32779.22</v>
      </c>
      <c r="AQ559" s="105">
        <v>7700.9800000000014</v>
      </c>
      <c r="AR559" s="105">
        <v>0</v>
      </c>
      <c r="AS559" s="105">
        <v>34294</v>
      </c>
      <c r="AT559" s="105">
        <v>0</v>
      </c>
      <c r="AU559" s="105">
        <v>-450.77</v>
      </c>
      <c r="AV559" s="105">
        <v>9625.75</v>
      </c>
      <c r="AW559" s="105">
        <v>1900.58</v>
      </c>
      <c r="AX559" s="105">
        <v>642.04999999999995</v>
      </c>
      <c r="AY559" s="105">
        <v>642.04999999999995</v>
      </c>
      <c r="AZ559" s="105">
        <v>3316</v>
      </c>
      <c r="BA559" s="105">
        <v>3850.3</v>
      </c>
      <c r="BB559" s="105">
        <v>11185.43</v>
      </c>
      <c r="BC559" s="105">
        <v>8915.89</v>
      </c>
      <c r="BD559" s="105">
        <v>1455231.98</v>
      </c>
      <c r="BE559" s="105">
        <v>285904.23</v>
      </c>
      <c r="BF559" s="105">
        <v>180307.18999999997</v>
      </c>
      <c r="BG559" s="105">
        <v>194151.59</v>
      </c>
      <c r="BH559" s="105">
        <v>1834029.5100000002</v>
      </c>
      <c r="BI559" s="105">
        <v>3507.59</v>
      </c>
      <c r="BJ559" s="105">
        <v>6541.5</v>
      </c>
      <c r="BK559" s="105">
        <v>0</v>
      </c>
      <c r="BL559" s="105">
        <v>1932.5</v>
      </c>
      <c r="BM559" s="105">
        <v>27997</v>
      </c>
      <c r="BN559" s="105">
        <v>1245</v>
      </c>
      <c r="BO559" s="105">
        <v>3969.75</v>
      </c>
      <c r="BP559" s="105">
        <v>3813</v>
      </c>
      <c r="BQ559" s="105">
        <v>10229.549999999999</v>
      </c>
      <c r="BR559" s="105">
        <v>8493.17</v>
      </c>
      <c r="BS559" s="105">
        <v>1656352.8899999997</v>
      </c>
      <c r="BT559" s="105">
        <v>0</v>
      </c>
      <c r="BU559" s="105">
        <v>8342.75</v>
      </c>
      <c r="BV559" s="105">
        <v>226492.39</v>
      </c>
      <c r="BW559" s="105">
        <v>12193.25</v>
      </c>
      <c r="BX559" s="105">
        <v>0</v>
      </c>
      <c r="BY559" s="105">
        <v>1597.25</v>
      </c>
      <c r="BZ559" s="105">
        <v>385.05</v>
      </c>
      <c r="CA559" s="105">
        <v>4542.25</v>
      </c>
      <c r="CB559" s="105">
        <v>0</v>
      </c>
      <c r="CC559" s="105">
        <v>11551.5</v>
      </c>
      <c r="CD559" s="105">
        <v>-2780.4100000000035</v>
      </c>
      <c r="CE559" s="105">
        <v>10519</v>
      </c>
      <c r="CF559" s="105">
        <v>0</v>
      </c>
      <c r="CG559" s="105">
        <v>433.5</v>
      </c>
      <c r="CH559" s="105">
        <v>0</v>
      </c>
      <c r="CI559" s="105">
        <v>35413.47</v>
      </c>
      <c r="CJ559" s="105">
        <v>641.75</v>
      </c>
      <c r="CK559" s="105">
        <v>24227.5</v>
      </c>
      <c r="CL559" s="105">
        <v>0</v>
      </c>
      <c r="CM559" s="105">
        <v>641.75</v>
      </c>
    </row>
    <row r="560" spans="1:91" ht="25.95" customHeight="1">
      <c r="D560" s="105">
        <v>13304534.68</v>
      </c>
      <c r="E560" s="105">
        <v>2150745.5299999998</v>
      </c>
      <c r="F560" s="105">
        <v>1109100.6299999999</v>
      </c>
      <c r="G560" s="105">
        <v>1082877.45</v>
      </c>
      <c r="H560" s="105">
        <v>1217159.5</v>
      </c>
      <c r="I560" s="105">
        <v>3446188.62</v>
      </c>
      <c r="J560" s="105">
        <v>5486315.3499999996</v>
      </c>
      <c r="K560" s="105">
        <v>6141229.5099999998</v>
      </c>
      <c r="L560" s="105">
        <v>2873960.82</v>
      </c>
      <c r="M560" s="105">
        <v>3562835.27</v>
      </c>
      <c r="N560" s="105">
        <v>6822491.3099999996</v>
      </c>
      <c r="O560" s="105">
        <v>1246905.58</v>
      </c>
      <c r="P560" s="105">
        <v>9118772.9700000007</v>
      </c>
      <c r="Q560" s="105">
        <v>2445256.5699999998</v>
      </c>
      <c r="R560" s="105">
        <v>4934637.51</v>
      </c>
      <c r="S560" s="105">
        <v>4844366.22</v>
      </c>
      <c r="T560" s="105">
        <v>1919621.83</v>
      </c>
      <c r="U560" s="105">
        <v>3211422.24</v>
      </c>
      <c r="V560" s="105">
        <v>2862480.23</v>
      </c>
      <c r="W560" s="105">
        <v>2213778.3199999998</v>
      </c>
      <c r="X560" s="105">
        <v>11292783.619999999</v>
      </c>
      <c r="Y560" s="105">
        <v>3212578.33</v>
      </c>
      <c r="Z560" s="105">
        <v>5108885.13</v>
      </c>
      <c r="AA560" s="105">
        <v>4400879.42</v>
      </c>
      <c r="AB560" s="105">
        <v>2111681.9500000002</v>
      </c>
      <c r="AC560" s="105">
        <v>2606345.36</v>
      </c>
      <c r="AD560" s="105">
        <v>2627497.1</v>
      </c>
      <c r="AE560" s="105">
        <v>6414431.5099999998</v>
      </c>
      <c r="AF560" s="105">
        <v>2740393.46</v>
      </c>
      <c r="AG560" s="105">
        <v>2906486.18</v>
      </c>
      <c r="AH560" s="105">
        <v>5372690.6799999997</v>
      </c>
      <c r="AI560" s="105">
        <v>4474205.34</v>
      </c>
      <c r="AJ560" s="105">
        <v>2267120.2799999998</v>
      </c>
      <c r="AK560" s="105">
        <v>3296155.31</v>
      </c>
      <c r="AL560" s="105">
        <v>0</v>
      </c>
      <c r="AM560" s="105">
        <v>8182338.0099999998</v>
      </c>
      <c r="AN560" s="105">
        <v>3320948.89</v>
      </c>
      <c r="AO560" s="105">
        <v>4304418.72</v>
      </c>
      <c r="AP560" s="105">
        <v>5835941.1900000004</v>
      </c>
      <c r="AQ560" s="105">
        <v>2906678.74</v>
      </c>
      <c r="AR560" s="105">
        <v>3437694.04</v>
      </c>
      <c r="AS560" s="105">
        <v>9332336.9499999993</v>
      </c>
      <c r="AT560" s="105">
        <v>0</v>
      </c>
      <c r="AU560" s="105">
        <v>5499597.3399999999</v>
      </c>
      <c r="AV560" s="105">
        <v>3508018.24</v>
      </c>
      <c r="AW560" s="105">
        <v>2831199.4</v>
      </c>
      <c r="AX560" s="105">
        <v>3791818.66</v>
      </c>
      <c r="AY560" s="105">
        <v>2802491.62</v>
      </c>
      <c r="AZ560" s="105">
        <v>3786512.06</v>
      </c>
      <c r="BA560" s="105">
        <v>800000</v>
      </c>
      <c r="BB560" s="105">
        <v>5273850.05</v>
      </c>
      <c r="BC560" s="105">
        <v>4524503.21</v>
      </c>
      <c r="BD560" s="105">
        <v>14797952.51</v>
      </c>
      <c r="BE560" s="105">
        <v>4844485.8499999996</v>
      </c>
      <c r="BF560" s="105">
        <v>1278540.77</v>
      </c>
      <c r="BG560" s="105">
        <v>5661446.4299999997</v>
      </c>
      <c r="BH560" s="105">
        <v>10566780.949999999</v>
      </c>
      <c r="BI560" s="105">
        <v>1321791.1299999999</v>
      </c>
      <c r="BJ560" s="105">
        <v>1286191.54</v>
      </c>
      <c r="BK560" s="105">
        <v>4899329.46</v>
      </c>
      <c r="BL560" s="105">
        <v>4500923.88</v>
      </c>
      <c r="BM560" s="105">
        <v>11702069.210000001</v>
      </c>
      <c r="BN560" s="105">
        <v>4508345.6500000004</v>
      </c>
      <c r="BO560" s="105">
        <v>3304817.06</v>
      </c>
      <c r="BP560" s="105">
        <v>6430000</v>
      </c>
      <c r="BQ560" s="105">
        <v>3168984.53</v>
      </c>
      <c r="BR560" s="105">
        <v>1482627.63</v>
      </c>
      <c r="BS560" s="105">
        <v>47585582.049999997</v>
      </c>
      <c r="BT560" s="105">
        <v>3114415.3</v>
      </c>
      <c r="BU560" s="105">
        <v>0</v>
      </c>
      <c r="BV560" s="105">
        <v>0</v>
      </c>
      <c r="BW560" s="105">
        <v>74457.08</v>
      </c>
      <c r="BX560" s="105">
        <v>3530877</v>
      </c>
      <c r="BY560" s="105">
        <v>9821166.8699999992</v>
      </c>
      <c r="BZ560" s="105">
        <v>940770</v>
      </c>
      <c r="CA560" s="105">
        <v>2063639.59</v>
      </c>
      <c r="CB560" s="105">
        <v>1956500</v>
      </c>
      <c r="CC560" s="105">
        <v>0</v>
      </c>
      <c r="CD560" s="105">
        <v>5196466</v>
      </c>
      <c r="CE560" s="105">
        <v>1944714.61</v>
      </c>
      <c r="CF560" s="105">
        <v>7683785.7999999998</v>
      </c>
      <c r="CG560" s="105">
        <v>1824851.61</v>
      </c>
      <c r="CH560" s="105">
        <v>0</v>
      </c>
      <c r="CI560" s="105">
        <v>1444000</v>
      </c>
      <c r="CJ560" s="105">
        <v>1423532.61</v>
      </c>
      <c r="CK560" s="105">
        <v>5875645.1699999999</v>
      </c>
      <c r="CL560" s="105">
        <v>1194246.22</v>
      </c>
      <c r="CM560" s="105">
        <v>1590057.06</v>
      </c>
    </row>
    <row r="561" spans="4:91" ht="25.95" customHeight="1">
      <c r="D561" s="105">
        <v>102183.06</v>
      </c>
      <c r="E561" s="105">
        <v>4476488.8099999996</v>
      </c>
      <c r="F561" s="105">
        <v>1130480.8999999999</v>
      </c>
      <c r="G561" s="105">
        <v>2143740.62</v>
      </c>
      <c r="H561" s="105">
        <v>1415705.04</v>
      </c>
      <c r="I561" s="105">
        <v>1323480.69</v>
      </c>
      <c r="J561" s="105">
        <v>3817271.04</v>
      </c>
      <c r="K561" s="105">
        <v>5107686.37</v>
      </c>
      <c r="L561" s="105">
        <v>4443592.1500000004</v>
      </c>
      <c r="M561" s="105">
        <v>3514520.9</v>
      </c>
      <c r="N561" s="105">
        <v>3711342.25</v>
      </c>
      <c r="O561" s="105">
        <v>851471.51</v>
      </c>
      <c r="P561" s="105">
        <v>28754487.780000001</v>
      </c>
      <c r="Q561" s="105">
        <v>4182713.89</v>
      </c>
      <c r="R561" s="105">
        <v>11591774.800000001</v>
      </c>
      <c r="S561" s="105">
        <v>7089604.9900000002</v>
      </c>
      <c r="T561" s="105">
        <v>4830499.22</v>
      </c>
      <c r="U561" s="105">
        <v>4873608.84</v>
      </c>
      <c r="V561" s="105">
        <v>4916659.7699999996</v>
      </c>
      <c r="W561" s="105">
        <v>1587085.96</v>
      </c>
      <c r="X561" s="105">
        <v>24555000</v>
      </c>
      <c r="Y561" s="105">
        <v>8698279.3000000007</v>
      </c>
      <c r="Z561" s="105">
        <v>1954525.53</v>
      </c>
      <c r="AA561" s="105">
        <v>9648225.7699999996</v>
      </c>
      <c r="AB561" s="105">
        <v>5108707.5999999996</v>
      </c>
      <c r="AC561" s="105">
        <v>2303033.84</v>
      </c>
      <c r="AD561" s="105">
        <v>1400435.74</v>
      </c>
      <c r="AE561" s="105">
        <v>6284339.7400000002</v>
      </c>
      <c r="AF561" s="105">
        <v>3266055.56</v>
      </c>
      <c r="AG561" s="105">
        <v>5317685.51</v>
      </c>
      <c r="AH561" s="105">
        <v>7902452.2400000002</v>
      </c>
      <c r="AI561" s="105">
        <v>3151678.52</v>
      </c>
      <c r="AJ561" s="105">
        <v>3898962.82</v>
      </c>
      <c r="AK561" s="105">
        <v>8805594.9199999999</v>
      </c>
      <c r="AL561" s="105">
        <v>2139200</v>
      </c>
      <c r="AM561" s="105">
        <v>9628798.6199999992</v>
      </c>
      <c r="AN561" s="105">
        <v>5657941.6500000004</v>
      </c>
      <c r="AO561" s="105">
        <v>549010.38</v>
      </c>
      <c r="AP561" s="105">
        <v>11768303.449999999</v>
      </c>
      <c r="AQ561" s="105">
        <v>194000</v>
      </c>
      <c r="AR561" s="105">
        <v>124086.68</v>
      </c>
      <c r="AS561" s="105">
        <v>35461577.450000003</v>
      </c>
      <c r="AT561" s="105">
        <v>5140332.17</v>
      </c>
      <c r="AU561" s="105">
        <v>911544.08</v>
      </c>
      <c r="AV561" s="105">
        <v>3490045.74</v>
      </c>
      <c r="AW561" s="105">
        <v>5621772.1200000001</v>
      </c>
      <c r="AX561" s="105">
        <v>858865.62</v>
      </c>
      <c r="AY561" s="105">
        <v>944953.08</v>
      </c>
      <c r="AZ561" s="105">
        <v>3603743.92</v>
      </c>
      <c r="BA561" s="105">
        <v>3173754.2</v>
      </c>
      <c r="BB561" s="105">
        <v>10778771.6</v>
      </c>
      <c r="BC561" s="105">
        <v>2882981.73</v>
      </c>
      <c r="BD561" s="105">
        <v>4702503.08</v>
      </c>
      <c r="BE561" s="105">
        <v>2668041.29</v>
      </c>
      <c r="BF561" s="105">
        <v>2029393.37</v>
      </c>
      <c r="BG561" s="105">
        <v>3049938.8</v>
      </c>
      <c r="BH561" s="105">
        <v>7292685.5899999999</v>
      </c>
      <c r="BI561" s="105">
        <v>2509182.33</v>
      </c>
      <c r="BJ561" s="105">
        <v>1683709.48</v>
      </c>
      <c r="BK561" s="105">
        <v>3520702.15</v>
      </c>
      <c r="BL561" s="105">
        <v>8610148.7699999996</v>
      </c>
      <c r="BM561" s="105">
        <v>2098887.4500000002</v>
      </c>
      <c r="BN561" s="105">
        <v>7636923.3700000001</v>
      </c>
      <c r="BO561" s="105">
        <v>8984093.7100000009</v>
      </c>
      <c r="BP561" s="105">
        <v>7642301.9100000001</v>
      </c>
      <c r="BQ561" s="105">
        <v>1532921.09</v>
      </c>
      <c r="BR561" s="105">
        <v>8986521.8599999994</v>
      </c>
      <c r="BS561" s="105">
        <v>50729923.609999999</v>
      </c>
      <c r="BT561" s="105">
        <v>5015597.4800000004</v>
      </c>
      <c r="BU561" s="105">
        <v>4004859.48</v>
      </c>
      <c r="BV561" s="105">
        <v>27050403.960000001</v>
      </c>
      <c r="BW561" s="105">
        <v>7364.11</v>
      </c>
      <c r="BX561" s="105">
        <v>2597258.29</v>
      </c>
      <c r="BY561" s="105">
        <v>11712993.59</v>
      </c>
      <c r="BZ561" s="105">
        <v>1217186</v>
      </c>
      <c r="CA561" s="105">
        <v>5535050.7199999997</v>
      </c>
      <c r="CB561" s="105">
        <v>1686081.28</v>
      </c>
      <c r="CC561" s="105">
        <v>3513253.63</v>
      </c>
      <c r="CD561" s="105">
        <v>11446230.32</v>
      </c>
      <c r="CE561" s="105">
        <v>6041313.25</v>
      </c>
      <c r="CF561" s="105">
        <v>10851025.76</v>
      </c>
      <c r="CG561" s="105">
        <v>3230538.35</v>
      </c>
      <c r="CH561" s="105">
        <v>80000</v>
      </c>
      <c r="CI561" s="105">
        <v>3400746.21</v>
      </c>
      <c r="CJ561" s="105">
        <v>1977717.99</v>
      </c>
      <c r="CK561" s="105">
        <v>17456459.109999999</v>
      </c>
      <c r="CL561" s="105">
        <v>2841889.79</v>
      </c>
      <c r="CM561" s="105">
        <v>5248008.32</v>
      </c>
    </row>
    <row r="562" spans="4:91" ht="25.95" customHeight="1">
      <c r="D562" s="105">
        <v>12558360.5</v>
      </c>
      <c r="E562" s="105">
        <v>0</v>
      </c>
      <c r="F562" s="105">
        <v>480</v>
      </c>
      <c r="G562" s="105">
        <v>60905</v>
      </c>
      <c r="H562" s="105">
        <v>972362</v>
      </c>
      <c r="I562" s="105">
        <v>119093</v>
      </c>
      <c r="J562" s="105">
        <v>5970</v>
      </c>
      <c r="K562" s="105">
        <v>10360</v>
      </c>
      <c r="L562" s="105">
        <v>9590</v>
      </c>
      <c r="M562" s="105">
        <v>44120</v>
      </c>
      <c r="N562" s="105">
        <v>76650</v>
      </c>
      <c r="O562" s="105">
        <v>0</v>
      </c>
      <c r="P562" s="105">
        <v>1085798.5</v>
      </c>
      <c r="Q562" s="105">
        <v>0</v>
      </c>
      <c r="R562" s="105">
        <v>96990</v>
      </c>
      <c r="S562" s="105">
        <v>15570</v>
      </c>
      <c r="T562" s="105">
        <v>52770</v>
      </c>
      <c r="U562" s="105">
        <v>5382</v>
      </c>
      <c r="V562" s="105">
        <v>44080</v>
      </c>
      <c r="W562" s="105">
        <v>0</v>
      </c>
      <c r="X562" s="105">
        <v>5744954</v>
      </c>
      <c r="Y562" s="105">
        <v>78740</v>
      </c>
      <c r="Z562" s="105">
        <v>0</v>
      </c>
      <c r="AA562" s="105">
        <v>40760</v>
      </c>
      <c r="AB562" s="105">
        <v>0</v>
      </c>
      <c r="AC562" s="105">
        <v>10450</v>
      </c>
      <c r="AD562" s="105">
        <v>4000</v>
      </c>
      <c r="AE562" s="105">
        <v>60940</v>
      </c>
      <c r="AF562" s="105">
        <v>0</v>
      </c>
      <c r="AG562" s="105">
        <v>48690</v>
      </c>
      <c r="AH562" s="105">
        <v>6569.5</v>
      </c>
      <c r="AI562" s="105">
        <v>31350</v>
      </c>
      <c r="AJ562" s="105">
        <v>0</v>
      </c>
      <c r="AK562" s="105">
        <v>0</v>
      </c>
      <c r="AL562" s="105">
        <v>10971228.5</v>
      </c>
      <c r="AM562" s="105">
        <v>0</v>
      </c>
      <c r="AN562" s="105">
        <v>43840</v>
      </c>
      <c r="AO562" s="105">
        <v>10536186</v>
      </c>
      <c r="AP562" s="105">
        <v>88830</v>
      </c>
      <c r="AQ562" s="105">
        <v>0</v>
      </c>
      <c r="AR562" s="105">
        <v>1800</v>
      </c>
      <c r="AS562" s="105">
        <v>30855</v>
      </c>
      <c r="AT562" s="105">
        <v>0</v>
      </c>
      <c r="AU562" s="105">
        <v>0</v>
      </c>
      <c r="AV562" s="105">
        <v>13630</v>
      </c>
      <c r="AW562" s="105">
        <v>3380</v>
      </c>
      <c r="AX562" s="105">
        <v>0</v>
      </c>
      <c r="AY562" s="105">
        <v>0</v>
      </c>
      <c r="AZ562" s="105">
        <v>0</v>
      </c>
      <c r="BA562" s="105">
        <v>0</v>
      </c>
      <c r="BB562" s="105">
        <v>642890</v>
      </c>
      <c r="BC562" s="105">
        <v>56000</v>
      </c>
      <c r="BD562" s="105">
        <v>3078397.25</v>
      </c>
      <c r="BE562" s="105">
        <v>939787.72</v>
      </c>
      <c r="BF562" s="105">
        <v>44740</v>
      </c>
      <c r="BG562" s="105">
        <v>35190</v>
      </c>
      <c r="BH562" s="105">
        <v>1054385.5</v>
      </c>
      <c r="BI562" s="105">
        <v>0</v>
      </c>
      <c r="BJ562" s="105">
        <v>125570</v>
      </c>
      <c r="BK562" s="105">
        <v>480</v>
      </c>
      <c r="BL562" s="105">
        <v>38293</v>
      </c>
      <c r="BM562" s="105">
        <v>4361944.75</v>
      </c>
      <c r="BN562" s="105">
        <v>85620</v>
      </c>
      <c r="BO562" s="105">
        <v>81950</v>
      </c>
      <c r="BP562" s="105">
        <v>5780</v>
      </c>
      <c r="BQ562" s="105">
        <v>42500</v>
      </c>
      <c r="BR562" s="105">
        <v>0</v>
      </c>
      <c r="BS562" s="105">
        <v>2878104</v>
      </c>
      <c r="BT562" s="105">
        <v>0</v>
      </c>
      <c r="BU562" s="105">
        <v>34104.03</v>
      </c>
      <c r="BV562" s="105">
        <v>718763</v>
      </c>
      <c r="BW562" s="105">
        <v>972190</v>
      </c>
      <c r="BX562" s="105">
        <v>0</v>
      </c>
      <c r="BY562" s="105">
        <v>542010</v>
      </c>
      <c r="BZ562" s="105">
        <v>0</v>
      </c>
      <c r="CA562" s="105">
        <v>0</v>
      </c>
      <c r="CB562" s="105">
        <v>0</v>
      </c>
      <c r="CC562" s="105">
        <v>1000</v>
      </c>
      <c r="CD562" s="105">
        <v>154855</v>
      </c>
      <c r="CE562" s="105">
        <v>148270</v>
      </c>
      <c r="CF562" s="105">
        <v>98133.08</v>
      </c>
      <c r="CG562" s="105">
        <v>0</v>
      </c>
      <c r="CH562" s="105">
        <v>600</v>
      </c>
      <c r="CI562" s="105">
        <v>0</v>
      </c>
      <c r="CJ562" s="105">
        <v>0</v>
      </c>
      <c r="CK562" s="105">
        <v>9255</v>
      </c>
      <c r="CL562" s="105">
        <v>44530</v>
      </c>
      <c r="CM562" s="105">
        <v>0</v>
      </c>
    </row>
    <row r="563" spans="4:91" ht="25.95" customHeight="1">
      <c r="D563" s="105">
        <v>163449538.47999999</v>
      </c>
      <c r="E563" s="105">
        <v>18775973.300000001</v>
      </c>
      <c r="F563" s="105">
        <v>44506821.289999999</v>
      </c>
      <c r="G563" s="105">
        <v>22205153.940000001</v>
      </c>
      <c r="H563" s="105">
        <v>18309940.800000001</v>
      </c>
      <c r="I563" s="105">
        <v>24505607.82</v>
      </c>
      <c r="J563" s="105">
        <v>33148005.27</v>
      </c>
      <c r="K563" s="105">
        <v>33615718.840000004</v>
      </c>
      <c r="L563" s="105">
        <v>21147211.940000001</v>
      </c>
      <c r="M563" s="105">
        <v>22538534.989999998</v>
      </c>
      <c r="N563" s="105">
        <v>44688220.640000001</v>
      </c>
      <c r="O563" s="105">
        <v>8555263.2200000007</v>
      </c>
      <c r="P563" s="105">
        <v>82125711.049999997</v>
      </c>
      <c r="Q563" s="105">
        <v>20891833.550000001</v>
      </c>
      <c r="R563" s="105">
        <v>21618348.379999999</v>
      </c>
      <c r="S563" s="105">
        <v>34004871.189999998</v>
      </c>
      <c r="T563" s="105">
        <v>21263649.239999998</v>
      </c>
      <c r="U563" s="105">
        <v>19331966.18</v>
      </c>
      <c r="V563" s="105">
        <v>19932720</v>
      </c>
      <c r="W563" s="105">
        <v>13085856.66</v>
      </c>
      <c r="X563" s="105">
        <v>187855045.65000001</v>
      </c>
      <c r="Y563" s="105">
        <v>14661590</v>
      </c>
      <c r="Z563" s="105">
        <v>22628110.960000001</v>
      </c>
      <c r="AA563" s="105">
        <v>19425446.550000001</v>
      </c>
      <c r="AB563" s="105">
        <v>13086838.07</v>
      </c>
      <c r="AC563" s="105">
        <v>15099154.619999999</v>
      </c>
      <c r="AD563" s="105">
        <v>18293707.52</v>
      </c>
      <c r="AE563" s="105">
        <v>49917442.969999999</v>
      </c>
      <c r="AF563" s="105">
        <v>19462923.870000001</v>
      </c>
      <c r="AG563" s="105">
        <v>16773795.76</v>
      </c>
      <c r="AH563" s="105">
        <v>19117030.32</v>
      </c>
      <c r="AI563" s="105">
        <v>32788236.48</v>
      </c>
      <c r="AJ563" s="105">
        <v>16836409.350000001</v>
      </c>
      <c r="AK563" s="105">
        <v>13172613.439999999</v>
      </c>
      <c r="AL563" s="105">
        <v>294772058.64999998</v>
      </c>
      <c r="AM563" s="105">
        <v>20385242.329999998</v>
      </c>
      <c r="AN563" s="105">
        <v>17375635.510000002</v>
      </c>
      <c r="AO563" s="105">
        <v>35160084.369999997</v>
      </c>
      <c r="AP563" s="105">
        <v>33352655.190000001</v>
      </c>
      <c r="AQ563" s="105">
        <v>20781686.670000002</v>
      </c>
      <c r="AR563" s="105">
        <v>11327586.67</v>
      </c>
      <c r="AS563" s="105">
        <v>61840303.009999998</v>
      </c>
      <c r="AT563" s="105">
        <v>18926612.809999999</v>
      </c>
      <c r="AU563" s="105">
        <v>28250408.469999999</v>
      </c>
      <c r="AV563" s="105">
        <v>38312989.68</v>
      </c>
      <c r="AW563" s="105">
        <v>19796837</v>
      </c>
      <c r="AX563" s="105">
        <v>14584287.83</v>
      </c>
      <c r="AY563" s="105">
        <v>23757010.129999999</v>
      </c>
      <c r="AZ563" s="105">
        <v>19836495.010000002</v>
      </c>
      <c r="BA563" s="105">
        <v>15223154.84</v>
      </c>
      <c r="BB563" s="105">
        <v>85907200.620000005</v>
      </c>
      <c r="BC563" s="105">
        <v>16755465.27</v>
      </c>
      <c r="BD563" s="105">
        <v>166262414.19</v>
      </c>
      <c r="BE563" s="105">
        <v>46792629.539999999</v>
      </c>
      <c r="BF563" s="105">
        <v>18460363.870000001</v>
      </c>
      <c r="BG563" s="105">
        <v>18762280</v>
      </c>
      <c r="BH563" s="105">
        <v>91763163.390000001</v>
      </c>
      <c r="BI563" s="105">
        <v>13313461.24</v>
      </c>
      <c r="BJ563" s="105">
        <v>9432219.0299999993</v>
      </c>
      <c r="BK563" s="105">
        <v>11581941.289999999</v>
      </c>
      <c r="BL563" s="105">
        <v>11449094.140000001</v>
      </c>
      <c r="BM563" s="105">
        <v>126400821.26000001</v>
      </c>
      <c r="BN563" s="105">
        <v>31333379.899999999</v>
      </c>
      <c r="BO563" s="105">
        <v>25061235.440000001</v>
      </c>
      <c r="BP563" s="105">
        <v>35015986.07</v>
      </c>
      <c r="BQ563" s="105">
        <v>24681036.239999998</v>
      </c>
      <c r="BR563" s="105">
        <v>17147079.789999999</v>
      </c>
      <c r="BS563" s="105">
        <v>448521128.89999998</v>
      </c>
      <c r="BT563" s="105">
        <v>25086089.140000001</v>
      </c>
      <c r="BU563" s="105">
        <v>25470146.760000002</v>
      </c>
      <c r="BV563" s="105">
        <v>83020782.489999995</v>
      </c>
      <c r="BW563" s="105">
        <v>7834740.9699999997</v>
      </c>
      <c r="BX563" s="105">
        <v>22860216.190000001</v>
      </c>
      <c r="BY563" s="105">
        <v>49798391.859999999</v>
      </c>
      <c r="BZ563" s="105">
        <v>15465341.300000001</v>
      </c>
      <c r="CA563" s="105">
        <v>16480914.52</v>
      </c>
      <c r="CB563" s="105">
        <v>21346583.870000001</v>
      </c>
      <c r="CC563" s="105">
        <v>25700896.559999999</v>
      </c>
      <c r="CD563" s="105">
        <v>46230538.619999997</v>
      </c>
      <c r="CE563" s="105">
        <v>27733604.550000001</v>
      </c>
      <c r="CF563" s="105">
        <v>38353953.280000001</v>
      </c>
      <c r="CG563" s="105">
        <v>13334516.449999999</v>
      </c>
      <c r="CH563" s="105">
        <v>16426430.6</v>
      </c>
      <c r="CI563" s="105">
        <v>12593631.699999999</v>
      </c>
      <c r="CJ563" s="105">
        <v>16037891.939999999</v>
      </c>
      <c r="CK563" s="105">
        <v>43147795.329999998</v>
      </c>
      <c r="CL563" s="105">
        <v>11129658.49</v>
      </c>
      <c r="CM563" s="105">
        <v>9210734.8399999999</v>
      </c>
    </row>
    <row r="564" spans="4:91" ht="25.95" customHeight="1">
      <c r="D564" s="105">
        <v>18793067.030000001</v>
      </c>
      <c r="E564" s="105">
        <v>786233.3</v>
      </c>
      <c r="F564" s="105">
        <v>918547.48</v>
      </c>
      <c r="G564" s="105">
        <v>1040874</v>
      </c>
      <c r="H564" s="105">
        <v>806757.66999999993</v>
      </c>
      <c r="I564" s="105">
        <v>1076045.17</v>
      </c>
      <c r="J564" s="105">
        <v>1476150.4400000002</v>
      </c>
      <c r="K564" s="105">
        <v>1484034.43</v>
      </c>
      <c r="L564" s="105">
        <v>870795.15999999992</v>
      </c>
      <c r="M564" s="105">
        <v>1001522.17</v>
      </c>
      <c r="N564" s="105">
        <v>2034969.01</v>
      </c>
      <c r="O564" s="105">
        <v>366347.5</v>
      </c>
      <c r="P564" s="105">
        <v>183498127.36000001</v>
      </c>
      <c r="Q564" s="105">
        <v>879017.12</v>
      </c>
      <c r="R564" s="105">
        <v>880228.4</v>
      </c>
      <c r="S564" s="105">
        <v>1495098.7699999998</v>
      </c>
      <c r="T564" s="105">
        <v>941379.79999999993</v>
      </c>
      <c r="U564" s="105">
        <v>785761.4</v>
      </c>
      <c r="V564" s="105">
        <v>841634.79999999993</v>
      </c>
      <c r="W564" s="105">
        <v>517863.2</v>
      </c>
      <c r="X564" s="105">
        <v>34324905.560000002</v>
      </c>
      <c r="Y564" s="105">
        <v>635087.69999999995</v>
      </c>
      <c r="Z564" s="105">
        <v>962018.69</v>
      </c>
      <c r="AA564" s="105">
        <v>823511.27</v>
      </c>
      <c r="AB564" s="105">
        <v>516724.7</v>
      </c>
      <c r="AC564" s="105">
        <v>563403.44999999995</v>
      </c>
      <c r="AD564" s="105">
        <v>672426.4</v>
      </c>
      <c r="AE564" s="105">
        <v>1875704.83</v>
      </c>
      <c r="AF564" s="105">
        <v>732110.14</v>
      </c>
      <c r="AG564" s="105">
        <v>698301.8</v>
      </c>
      <c r="AH564" s="105">
        <v>866969.06</v>
      </c>
      <c r="AI564" s="105">
        <v>1429234.92</v>
      </c>
      <c r="AJ564" s="105">
        <v>659111.33000000007</v>
      </c>
      <c r="AK564" s="105">
        <v>471803.49</v>
      </c>
      <c r="AL564" s="105">
        <v>163175868.10999998</v>
      </c>
      <c r="AM564" s="105">
        <v>909566.97</v>
      </c>
      <c r="AN564" s="105">
        <v>796673.76</v>
      </c>
      <c r="AO564" s="105">
        <v>1458009.46</v>
      </c>
      <c r="AP564" s="105">
        <v>1457715.3</v>
      </c>
      <c r="AQ564" s="105">
        <v>904282.75</v>
      </c>
      <c r="AR564" s="105">
        <v>488099.9</v>
      </c>
      <c r="AS564" s="105">
        <v>23630565.34</v>
      </c>
      <c r="AT564" s="105">
        <v>803715.74</v>
      </c>
      <c r="AU564" s="105">
        <v>1229751.8299999998</v>
      </c>
      <c r="AV564" s="105">
        <v>1685733.9100000001</v>
      </c>
      <c r="AW564" s="105">
        <v>773087.5</v>
      </c>
      <c r="AX564" s="105">
        <v>601472.38</v>
      </c>
      <c r="AY564" s="105">
        <v>1111332.75</v>
      </c>
      <c r="AZ564" s="105">
        <v>787798.93</v>
      </c>
      <c r="BA564" s="105">
        <v>698344.5</v>
      </c>
      <c r="BB564" s="105">
        <v>12481743.18</v>
      </c>
      <c r="BC564" s="105">
        <v>774791.3899999999</v>
      </c>
      <c r="BD564" s="105">
        <v>48579195.409999996</v>
      </c>
      <c r="BE564" s="105">
        <v>2060789.7400000002</v>
      </c>
      <c r="BF564" s="105">
        <v>720486.92</v>
      </c>
      <c r="BG564" s="105">
        <v>803564.67</v>
      </c>
      <c r="BH564" s="105">
        <v>20694539.310000002</v>
      </c>
      <c r="BI564" s="105">
        <v>541792.4</v>
      </c>
      <c r="BJ564" s="105">
        <v>395312.22</v>
      </c>
      <c r="BK564" s="105">
        <v>521931.26</v>
      </c>
      <c r="BL564" s="105">
        <v>478698.57</v>
      </c>
      <c r="BM564" s="105">
        <v>28113802</v>
      </c>
      <c r="BN564" s="105">
        <v>1392200.29</v>
      </c>
      <c r="BO564" s="105">
        <v>1077662.74</v>
      </c>
      <c r="BP564" s="105">
        <v>1586495.21</v>
      </c>
      <c r="BQ564" s="105">
        <v>1035272.8</v>
      </c>
      <c r="BR564" s="105">
        <v>782889.32</v>
      </c>
      <c r="BS564" s="105">
        <v>101137819.5</v>
      </c>
      <c r="BT564" s="105">
        <v>1107019.9400000002</v>
      </c>
      <c r="BU564" s="105">
        <v>1132453.21</v>
      </c>
      <c r="BV564" s="105">
        <v>12245848.119999999</v>
      </c>
      <c r="BW564" s="105">
        <v>314806.5</v>
      </c>
      <c r="BX564" s="105">
        <v>961432.33</v>
      </c>
      <c r="BY564" s="105">
        <v>2237346.73</v>
      </c>
      <c r="BZ564" s="105">
        <v>795396.55999999994</v>
      </c>
      <c r="CA564" s="105">
        <v>732478.73</v>
      </c>
      <c r="CB564" s="105">
        <v>10654615.9</v>
      </c>
      <c r="CC564" s="105">
        <v>1199375.25</v>
      </c>
      <c r="CD564" s="105">
        <v>2042683.51</v>
      </c>
      <c r="CE564" s="105">
        <v>1218925.7</v>
      </c>
      <c r="CF564" s="105">
        <v>1666001.0799999998</v>
      </c>
      <c r="CG564" s="105">
        <v>560906.16</v>
      </c>
      <c r="CH564" s="105">
        <v>632349.98</v>
      </c>
      <c r="CI564" s="105">
        <v>548526.05000000005</v>
      </c>
      <c r="CJ564" s="105">
        <v>674405.86</v>
      </c>
      <c r="CK564" s="105">
        <v>5072069.67</v>
      </c>
      <c r="CL564" s="105">
        <v>475399.72</v>
      </c>
      <c r="CM564" s="105">
        <v>369277.65</v>
      </c>
    </row>
    <row r="565" spans="4:91" ht="25.95" customHeight="1">
      <c r="D565" s="105">
        <v>357879243.5</v>
      </c>
      <c r="E565" s="105">
        <v>0</v>
      </c>
      <c r="F565" s="105">
        <v>0</v>
      </c>
      <c r="G565" s="105">
        <v>0</v>
      </c>
      <c r="H565" s="105">
        <v>0</v>
      </c>
      <c r="I565" s="105">
        <v>0</v>
      </c>
      <c r="J565" s="105">
        <v>0</v>
      </c>
      <c r="K565" s="105">
        <v>0</v>
      </c>
      <c r="L565" s="105">
        <v>0</v>
      </c>
      <c r="M565" s="105">
        <v>0</v>
      </c>
      <c r="N565" s="105">
        <v>0</v>
      </c>
      <c r="O565" s="105">
        <v>0</v>
      </c>
      <c r="P565" s="105">
        <v>0</v>
      </c>
      <c r="Q565" s="105">
        <v>0</v>
      </c>
      <c r="R565" s="105">
        <v>0</v>
      </c>
      <c r="S565" s="105">
        <v>0</v>
      </c>
      <c r="T565" s="105">
        <v>0</v>
      </c>
      <c r="U565" s="105">
        <v>0</v>
      </c>
      <c r="V565" s="105">
        <v>0</v>
      </c>
      <c r="W565" s="105">
        <v>0</v>
      </c>
      <c r="X565" s="105">
        <v>0</v>
      </c>
      <c r="Y565" s="105">
        <v>0</v>
      </c>
      <c r="Z565" s="105">
        <v>0</v>
      </c>
      <c r="AA565" s="105">
        <v>0</v>
      </c>
      <c r="AB565" s="105">
        <v>0</v>
      </c>
      <c r="AC565" s="105">
        <v>0</v>
      </c>
      <c r="AD565" s="105">
        <v>0</v>
      </c>
      <c r="AE565" s="105">
        <v>0</v>
      </c>
      <c r="AF565" s="105">
        <v>0</v>
      </c>
      <c r="AG565" s="105">
        <v>0</v>
      </c>
      <c r="AH565" s="105">
        <v>0</v>
      </c>
      <c r="AI565" s="105">
        <v>0</v>
      </c>
      <c r="AJ565" s="105">
        <v>0</v>
      </c>
      <c r="AK565" s="105">
        <v>0</v>
      </c>
      <c r="AL565" s="105">
        <v>0</v>
      </c>
      <c r="AM565" s="105">
        <v>0</v>
      </c>
      <c r="AN565" s="105">
        <v>0</v>
      </c>
      <c r="AO565" s="105">
        <v>0</v>
      </c>
      <c r="AP565" s="105">
        <v>0</v>
      </c>
      <c r="AQ565" s="105">
        <v>0</v>
      </c>
      <c r="AR565" s="105">
        <v>0</v>
      </c>
      <c r="AS565" s="105">
        <v>1637928</v>
      </c>
      <c r="AT565" s="105">
        <v>0</v>
      </c>
      <c r="AU565" s="105">
        <v>0</v>
      </c>
      <c r="AV565" s="105">
        <v>0</v>
      </c>
      <c r="AW565" s="105">
        <v>0</v>
      </c>
      <c r="AX565" s="105">
        <v>0</v>
      </c>
      <c r="AY565" s="105">
        <v>0</v>
      </c>
      <c r="AZ565" s="105">
        <v>0</v>
      </c>
      <c r="BA565" s="105">
        <v>0</v>
      </c>
      <c r="BB565" s="105">
        <v>0</v>
      </c>
      <c r="BC565" s="105">
        <v>0</v>
      </c>
      <c r="BD565" s="105">
        <v>0</v>
      </c>
      <c r="BE565" s="105">
        <v>0</v>
      </c>
      <c r="BF565" s="105">
        <v>0</v>
      </c>
      <c r="BG565" s="105">
        <v>0</v>
      </c>
      <c r="BH565" s="105">
        <v>0</v>
      </c>
      <c r="BI565" s="105">
        <v>0</v>
      </c>
      <c r="BJ565" s="105">
        <v>0</v>
      </c>
      <c r="BK565" s="105">
        <v>0</v>
      </c>
      <c r="BL565" s="105">
        <v>0</v>
      </c>
      <c r="BM565" s="105">
        <v>320594070.94</v>
      </c>
      <c r="BN565" s="105">
        <v>0</v>
      </c>
      <c r="BO565" s="105">
        <v>0</v>
      </c>
      <c r="BP565" s="105">
        <v>0</v>
      </c>
      <c r="BQ565" s="105">
        <v>0</v>
      </c>
      <c r="BR565" s="105">
        <v>0</v>
      </c>
      <c r="BS565" s="105">
        <v>2818475.5</v>
      </c>
      <c r="BT565" s="105">
        <v>0</v>
      </c>
      <c r="BU565" s="105">
        <v>0</v>
      </c>
      <c r="BV565" s="105">
        <v>0</v>
      </c>
      <c r="BW565" s="105">
        <v>0</v>
      </c>
      <c r="BX565" s="105">
        <v>0</v>
      </c>
      <c r="BY565" s="105">
        <v>0</v>
      </c>
      <c r="BZ565" s="105">
        <v>0</v>
      </c>
      <c r="CA565" s="105">
        <v>0</v>
      </c>
      <c r="CB565" s="105">
        <v>0</v>
      </c>
      <c r="CC565" s="105">
        <v>0</v>
      </c>
      <c r="CD565" s="105">
        <v>0</v>
      </c>
      <c r="CE565" s="105">
        <v>0</v>
      </c>
      <c r="CF565" s="105">
        <v>0</v>
      </c>
      <c r="CG565" s="105">
        <v>0</v>
      </c>
      <c r="CH565" s="105">
        <v>0</v>
      </c>
      <c r="CI565" s="105">
        <v>0</v>
      </c>
      <c r="CJ565" s="105">
        <v>0</v>
      </c>
      <c r="CK565" s="105">
        <v>0</v>
      </c>
      <c r="CL565" s="105">
        <v>0</v>
      </c>
      <c r="CM565" s="105">
        <v>0</v>
      </c>
    </row>
    <row r="566" spans="4:91" ht="25.95" customHeight="1">
      <c r="D566" s="105">
        <v>11446486.890000001</v>
      </c>
      <c r="E566" s="105">
        <v>1642597.7</v>
      </c>
      <c r="F566" s="105">
        <v>3600340.35</v>
      </c>
      <c r="G566" s="105">
        <v>4330639.57</v>
      </c>
      <c r="H566" s="105">
        <v>2101093.54</v>
      </c>
      <c r="I566" s="105">
        <v>6687829.5600000005</v>
      </c>
      <c r="J566" s="105">
        <v>5039973.6900000004</v>
      </c>
      <c r="K566" s="105">
        <v>13500128.790000001</v>
      </c>
      <c r="L566" s="105">
        <v>3933156.24</v>
      </c>
      <c r="M566" s="105">
        <v>2644376.2200000002</v>
      </c>
      <c r="N566" s="105">
        <v>21382553.789999999</v>
      </c>
      <c r="O566" s="105">
        <v>1790190.05</v>
      </c>
      <c r="P566" s="105">
        <v>13704675.25</v>
      </c>
      <c r="Q566" s="105">
        <v>6523847.9699999997</v>
      </c>
      <c r="R566" s="105">
        <v>6087469.29</v>
      </c>
      <c r="S566" s="105">
        <v>8286380.54</v>
      </c>
      <c r="T566" s="105">
        <v>5352111.34</v>
      </c>
      <c r="U566" s="105">
        <v>6048588.5199999996</v>
      </c>
      <c r="V566" s="105">
        <v>4164524.35</v>
      </c>
      <c r="W566" s="105">
        <v>4109334.25</v>
      </c>
      <c r="X566" s="105">
        <v>15323662.359999999</v>
      </c>
      <c r="Y566" s="105">
        <v>22637533.150000002</v>
      </c>
      <c r="Z566" s="105">
        <v>3573286.1399999997</v>
      </c>
      <c r="AA566" s="105">
        <v>6044448.54</v>
      </c>
      <c r="AB566" s="105">
        <v>6660776.8100000005</v>
      </c>
      <c r="AC566" s="105">
        <v>3971924.14</v>
      </c>
      <c r="AD566" s="105">
        <v>1974935.8</v>
      </c>
      <c r="AE566" s="105">
        <v>9048642.0500000007</v>
      </c>
      <c r="AF566" s="105">
        <v>6082655.2800000003</v>
      </c>
      <c r="AG566" s="105">
        <v>24008803.050000001</v>
      </c>
      <c r="AH566" s="105">
        <v>2391650</v>
      </c>
      <c r="AI566" s="105">
        <v>22153906.979999997</v>
      </c>
      <c r="AJ566" s="105">
        <v>3312618.9499999997</v>
      </c>
      <c r="AK566" s="105">
        <v>2054090.7500000002</v>
      </c>
      <c r="AL566" s="105">
        <v>33130926.239999998</v>
      </c>
      <c r="AM566" s="105">
        <v>10722611.82</v>
      </c>
      <c r="AN566" s="105">
        <v>5546035.6299999999</v>
      </c>
      <c r="AO566" s="105">
        <v>8826510.3200000003</v>
      </c>
      <c r="AP566" s="105">
        <v>5984128.0099999998</v>
      </c>
      <c r="AQ566" s="105">
        <v>5794483.3300000001</v>
      </c>
      <c r="AR566" s="105">
        <v>2332115.9699999997</v>
      </c>
      <c r="AS566" s="105">
        <v>8800853.3600000013</v>
      </c>
      <c r="AT566" s="105">
        <v>3875136.71</v>
      </c>
      <c r="AU566" s="105">
        <v>11204893.029999999</v>
      </c>
      <c r="AV566" s="105">
        <v>7559414</v>
      </c>
      <c r="AW566" s="105">
        <v>14368759.629999999</v>
      </c>
      <c r="AX566" s="105">
        <v>2669820.63</v>
      </c>
      <c r="AY566" s="105">
        <v>4458083.92</v>
      </c>
      <c r="AZ566" s="105">
        <v>3165140.5700000003</v>
      </c>
      <c r="BA566" s="105">
        <v>4466458.95</v>
      </c>
      <c r="BB566" s="105">
        <v>31113718.579999998</v>
      </c>
      <c r="BC566" s="105">
        <v>10694213.609999999</v>
      </c>
      <c r="BD566" s="105">
        <v>225555231.36999997</v>
      </c>
      <c r="BE566" s="105">
        <v>23824252.75</v>
      </c>
      <c r="BF566" s="105">
        <v>7457164.1699999999</v>
      </c>
      <c r="BG566" s="105">
        <v>6805510.04</v>
      </c>
      <c r="BH566" s="105">
        <v>11663975.689999999</v>
      </c>
      <c r="BI566" s="105">
        <v>2686773.05</v>
      </c>
      <c r="BJ566" s="105">
        <v>1997655.5899999999</v>
      </c>
      <c r="BK566" s="105">
        <v>3863707.63</v>
      </c>
      <c r="BL566" s="105">
        <v>7714097.8100000005</v>
      </c>
      <c r="BM566" s="105">
        <v>24741832.969999999</v>
      </c>
      <c r="BN566" s="105">
        <v>3733585.5</v>
      </c>
      <c r="BO566" s="105">
        <v>6350575.3399999999</v>
      </c>
      <c r="BP566" s="105">
        <v>3674153.64</v>
      </c>
      <c r="BQ566" s="105">
        <v>13764200.99</v>
      </c>
      <c r="BR566" s="105">
        <v>3954638.5700000003</v>
      </c>
      <c r="BS566" s="105">
        <v>119939566.22000001</v>
      </c>
      <c r="BT566" s="105">
        <v>3940304.19</v>
      </c>
      <c r="BU566" s="105">
        <v>4252431.38</v>
      </c>
      <c r="BV566" s="105">
        <v>13998692.719999999</v>
      </c>
      <c r="BW566" s="105">
        <v>3796062.7399999998</v>
      </c>
      <c r="BX566" s="105">
        <v>4967439.05</v>
      </c>
      <c r="BY566" s="105">
        <v>80699546.840000004</v>
      </c>
      <c r="BZ566" s="105">
        <v>6829939.71</v>
      </c>
      <c r="CA566" s="105">
        <v>4425510.33</v>
      </c>
      <c r="CB566" s="105">
        <v>3699675.65</v>
      </c>
      <c r="CC566" s="105">
        <v>15425406.4</v>
      </c>
      <c r="CD566" s="105">
        <v>10642748.25</v>
      </c>
      <c r="CE566" s="105">
        <v>3059971.79</v>
      </c>
      <c r="CF566" s="105">
        <v>8451556.9100000001</v>
      </c>
      <c r="CG566" s="105">
        <v>2346473.7400000002</v>
      </c>
      <c r="CH566" s="105">
        <v>2189179.38</v>
      </c>
      <c r="CI566" s="105">
        <v>2386890.85</v>
      </c>
      <c r="CJ566" s="105">
        <v>14200828.84</v>
      </c>
      <c r="CK566" s="105">
        <v>30484696.620000001</v>
      </c>
      <c r="CL566" s="105">
        <v>2361403.94</v>
      </c>
      <c r="CM566" s="105">
        <v>1416764.32</v>
      </c>
    </row>
    <row r="569" spans="4:91" ht="25.95" customHeight="1">
      <c r="D569" s="105">
        <v>163374158.75000003</v>
      </c>
      <c r="E569" s="105">
        <v>18775973.300000001</v>
      </c>
      <c r="F569" s="105">
        <v>44580394.32</v>
      </c>
      <c r="G569" s="105">
        <v>22276989.879999995</v>
      </c>
      <c r="H569" s="105">
        <v>18305856</v>
      </c>
      <c r="I569" s="105">
        <v>24616068.219999999</v>
      </c>
      <c r="J569" s="105">
        <v>33178944.140000001</v>
      </c>
      <c r="K569" s="105">
        <v>33615718.840000004</v>
      </c>
      <c r="L569" s="105">
        <v>21186073.399999999</v>
      </c>
      <c r="M569" s="105">
        <v>22538534.990000002</v>
      </c>
      <c r="N569" s="105">
        <v>44868001.620000005</v>
      </c>
      <c r="O569" s="105">
        <v>8550738.2200000007</v>
      </c>
      <c r="P569" s="105">
        <v>82595405.890000015</v>
      </c>
      <c r="Q569" s="105">
        <v>20898700.27</v>
      </c>
      <c r="R569" s="105">
        <v>21618348.379999999</v>
      </c>
      <c r="S569" s="105">
        <v>34019225.829999998</v>
      </c>
      <c r="T569" s="105">
        <v>21292601.339999996</v>
      </c>
      <c r="U569" s="105">
        <v>19343727.48</v>
      </c>
      <c r="V569" s="105">
        <v>19936979.599999998</v>
      </c>
      <c r="W569" s="105">
        <v>13177362.620000001</v>
      </c>
      <c r="X569" s="105">
        <v>188552995.90000001</v>
      </c>
      <c r="Y569" s="105">
        <v>14737778.6</v>
      </c>
      <c r="Z569" s="105">
        <v>22674918.699999999</v>
      </c>
      <c r="AA569" s="105">
        <v>19615456.150000002</v>
      </c>
      <c r="AB569" s="105">
        <v>13111947.770000001</v>
      </c>
      <c r="AC569" s="105">
        <v>15259942.880000001</v>
      </c>
      <c r="AD569" s="105">
        <v>18333460.119999997</v>
      </c>
      <c r="AE569" s="105">
        <v>50540341.500000007</v>
      </c>
      <c r="AF569" s="105">
        <v>19578313.390000001</v>
      </c>
      <c r="AG569" s="105">
        <v>17100122.009999998</v>
      </c>
      <c r="AH569" s="105">
        <v>19139101.859999999</v>
      </c>
      <c r="AI569" s="105">
        <v>32941705.68</v>
      </c>
      <c r="AJ569" s="105">
        <v>17064351.25</v>
      </c>
      <c r="AK569" s="105">
        <v>13481821.85</v>
      </c>
      <c r="AL569" s="105">
        <v>304116299.03000003</v>
      </c>
      <c r="AM569" s="105">
        <v>20403242.329999998</v>
      </c>
      <c r="AN569" s="105">
        <v>17414324.109999999</v>
      </c>
      <c r="AO569" s="105">
        <v>35832942.009999998</v>
      </c>
      <c r="AP569" s="105">
        <v>33431604.869999997</v>
      </c>
      <c r="AQ569" s="105">
        <v>20984020.07</v>
      </c>
      <c r="AR569" s="105">
        <v>11327586.67</v>
      </c>
      <c r="AS569" s="105">
        <v>61904283.829999998</v>
      </c>
      <c r="AT569" s="105">
        <v>18960932.93</v>
      </c>
      <c r="AU569" s="105">
        <v>28226328.129999999</v>
      </c>
      <c r="AV569" s="105">
        <v>38626522.559999995</v>
      </c>
      <c r="AW569" s="105">
        <v>19820831</v>
      </c>
      <c r="AX569" s="105">
        <v>14596370.810000002</v>
      </c>
      <c r="AY569" s="105">
        <v>23787522.630000003</v>
      </c>
      <c r="AZ569" s="105">
        <v>19851246.010000002</v>
      </c>
      <c r="BA569" s="105">
        <v>15231689.539999999</v>
      </c>
      <c r="BB569" s="105">
        <v>86672950.900000006</v>
      </c>
      <c r="BC569" s="105">
        <v>16772095.59</v>
      </c>
      <c r="BD569" s="105">
        <v>166666884.95999998</v>
      </c>
      <c r="BE569" s="105">
        <v>46931910.170000002</v>
      </c>
      <c r="BF569" s="105">
        <v>18482909.949999999</v>
      </c>
      <c r="BG569" s="105">
        <v>18781535.370000001</v>
      </c>
      <c r="BH569" s="105">
        <v>91982073.5</v>
      </c>
      <c r="BI569" s="105">
        <v>13338965.640000001</v>
      </c>
      <c r="BJ569" s="105">
        <v>9464163.75</v>
      </c>
      <c r="BK569" s="105">
        <v>11569341.289999999</v>
      </c>
      <c r="BL569" s="105">
        <v>11451430.48</v>
      </c>
      <c r="BM569" s="105">
        <v>126666793.34</v>
      </c>
      <c r="BN569" s="105">
        <v>31369892.140000001</v>
      </c>
      <c r="BO569" s="105">
        <v>25078084.580000002</v>
      </c>
      <c r="BP569" s="105">
        <v>35041683.609999999</v>
      </c>
      <c r="BQ569" s="105">
        <v>24699036.240000002</v>
      </c>
      <c r="BR569" s="105">
        <v>17147079.789999999</v>
      </c>
      <c r="BS569" s="105">
        <v>449894455.96000004</v>
      </c>
      <c r="BT569" s="105">
        <v>25180896</v>
      </c>
      <c r="BU569" s="105">
        <v>25482515.82</v>
      </c>
      <c r="BV569" s="105">
        <v>83245357.74000001</v>
      </c>
      <c r="BW569" s="105">
        <v>7834740.9699999997</v>
      </c>
      <c r="BX569" s="105">
        <v>22860216.189999998</v>
      </c>
      <c r="BY569" s="105">
        <v>49916125.960000001</v>
      </c>
      <c r="BZ569" s="105">
        <v>15503910.260000002</v>
      </c>
      <c r="CA569" s="105">
        <v>16575894.52</v>
      </c>
      <c r="CB569" s="105">
        <v>21530903.720000003</v>
      </c>
      <c r="CC569" s="105">
        <v>25744147.709999997</v>
      </c>
      <c r="CD569" s="105">
        <v>46282046.579999998</v>
      </c>
      <c r="CE569" s="105">
        <v>27749932.470000006</v>
      </c>
      <c r="CF569" s="105">
        <v>38778463.709999993</v>
      </c>
      <c r="CG569" s="105">
        <v>13361157.109999999</v>
      </c>
      <c r="CH569" s="105">
        <v>16434617</v>
      </c>
      <c r="CI569" s="105">
        <v>12587442.699999999</v>
      </c>
      <c r="CJ569" s="105">
        <v>16065689.400000002</v>
      </c>
      <c r="CK569" s="105">
        <v>43168063.93</v>
      </c>
      <c r="CL569" s="105">
        <v>11196285.710000001</v>
      </c>
      <c r="CM569" s="105">
        <v>9210734.8400000017</v>
      </c>
    </row>
    <row r="570" spans="4:91" ht="25.95" customHeight="1">
      <c r="D570" s="105">
        <v>35465175.960000001</v>
      </c>
      <c r="E570" s="105">
        <v>8496652</v>
      </c>
      <c r="F570" s="105">
        <v>5948046.6799999997</v>
      </c>
      <c r="G570" s="105">
        <v>5933088</v>
      </c>
      <c r="H570" s="105">
        <v>5843915.75</v>
      </c>
      <c r="I570" s="105">
        <v>6606703.8200000003</v>
      </c>
      <c r="J570" s="105">
        <v>5652341.96</v>
      </c>
      <c r="K570" s="105">
        <v>12292466.100000001</v>
      </c>
      <c r="L570" s="105">
        <v>7676309.1999999993</v>
      </c>
      <c r="M570" s="105">
        <v>8614696.120000001</v>
      </c>
      <c r="N570" s="105">
        <v>20510256.5</v>
      </c>
      <c r="O570" s="105">
        <v>2518930</v>
      </c>
      <c r="P570" s="105">
        <v>34263438.990000002</v>
      </c>
      <c r="Q570" s="105">
        <v>7204194.3800000008</v>
      </c>
      <c r="R570" s="105">
        <v>8349637.9299999997</v>
      </c>
      <c r="S570" s="105">
        <v>12005612.4</v>
      </c>
      <c r="T570" s="105">
        <v>7023035.2300000004</v>
      </c>
      <c r="U570" s="105">
        <v>5947569</v>
      </c>
      <c r="V570" s="105">
        <v>6672689</v>
      </c>
      <c r="W570" s="105">
        <v>4316627.4399999995</v>
      </c>
      <c r="X570" s="105">
        <v>46141909.969999999</v>
      </c>
      <c r="Y570" s="105">
        <v>5705991.2699999996</v>
      </c>
      <c r="Z570" s="105">
        <v>11271355.5</v>
      </c>
      <c r="AA570" s="105">
        <v>8102595</v>
      </c>
      <c r="AB570" s="105">
        <v>3824526</v>
      </c>
      <c r="AC570" s="105">
        <v>4780156.24</v>
      </c>
      <c r="AD570" s="105">
        <v>5643502</v>
      </c>
      <c r="AE570" s="105">
        <v>16110791.18</v>
      </c>
      <c r="AF570" s="105">
        <v>4239819.07</v>
      </c>
      <c r="AG570" s="105">
        <v>6606999</v>
      </c>
      <c r="AH570" s="105">
        <v>5789545.1099999994</v>
      </c>
      <c r="AI570" s="105">
        <v>10457875</v>
      </c>
      <c r="AJ570" s="105">
        <v>6164090</v>
      </c>
      <c r="AK570" s="105">
        <v>5659833.5899999999</v>
      </c>
      <c r="AL570" s="105">
        <v>101008240</v>
      </c>
      <c r="AM570" s="105">
        <v>6599655.0600000005</v>
      </c>
      <c r="AN570" s="105">
        <v>6134893</v>
      </c>
      <c r="AO570" s="105">
        <v>12358032.34</v>
      </c>
      <c r="AP570" s="105">
        <v>15028056.16</v>
      </c>
      <c r="AQ570" s="105">
        <v>8239392.9299999997</v>
      </c>
      <c r="AR570" s="105">
        <v>3898504.3</v>
      </c>
      <c r="AS570" s="105">
        <v>34922406.170000002</v>
      </c>
      <c r="AT570" s="105">
        <v>7421856</v>
      </c>
      <c r="AU570" s="105">
        <v>14117130.629999999</v>
      </c>
      <c r="AV570" s="105">
        <v>11691909</v>
      </c>
      <c r="AW570" s="105">
        <v>7699213.8199999994</v>
      </c>
      <c r="AX570" s="105">
        <v>5167521.26</v>
      </c>
      <c r="AY570" s="105">
        <v>6723724.2700000005</v>
      </c>
      <c r="AZ570" s="105">
        <v>7667665.8600000003</v>
      </c>
      <c r="BA570" s="105">
        <v>8197810.46</v>
      </c>
      <c r="BB570" s="105">
        <v>27906996.789999999</v>
      </c>
      <c r="BC570" s="105">
        <v>7294865.1500000004</v>
      </c>
      <c r="BD570" s="105">
        <v>53598690.43</v>
      </c>
      <c r="BE570" s="105">
        <v>15158980</v>
      </c>
      <c r="BF570" s="105">
        <v>5333136.22</v>
      </c>
      <c r="BG570" s="105">
        <v>7636878.6600000001</v>
      </c>
      <c r="BH570" s="105">
        <v>32994295.670000002</v>
      </c>
      <c r="BI570" s="105">
        <v>5981337.0099999998</v>
      </c>
      <c r="BJ570" s="105">
        <v>3804549</v>
      </c>
      <c r="BK570" s="105">
        <v>6385832.0700000003</v>
      </c>
      <c r="BL570" s="105">
        <v>5974359.2799999993</v>
      </c>
      <c r="BM570" s="105">
        <v>37705904</v>
      </c>
      <c r="BN570" s="105">
        <v>8968159.9100000001</v>
      </c>
      <c r="BO570" s="105">
        <v>7077719.2000000002</v>
      </c>
      <c r="BP570" s="105">
        <v>10629523.629999999</v>
      </c>
      <c r="BQ570" s="105">
        <v>7977773.1099999994</v>
      </c>
      <c r="BR570" s="105">
        <v>7596948.5199999996</v>
      </c>
      <c r="BS570" s="105">
        <v>144315116</v>
      </c>
      <c r="BT570" s="105">
        <v>9339765.4199999999</v>
      </c>
      <c r="BU570" s="105">
        <v>9295497.0600000005</v>
      </c>
      <c r="BV570" s="105">
        <v>31462140.600000001</v>
      </c>
      <c r="BW570" s="105">
        <v>3284447.8899999997</v>
      </c>
      <c r="BX570" s="105">
        <v>6890941.2999999998</v>
      </c>
      <c r="BY570" s="105">
        <v>19582653.039999999</v>
      </c>
      <c r="BZ570" s="105">
        <v>5281478.5</v>
      </c>
      <c r="CA570" s="105">
        <v>6980639</v>
      </c>
      <c r="CB570" s="105">
        <v>6691076.5499999998</v>
      </c>
      <c r="CC570" s="105">
        <v>8572731.1600000001</v>
      </c>
      <c r="CD570" s="105">
        <v>17131196.32</v>
      </c>
      <c r="CE570" s="105">
        <v>8776891</v>
      </c>
      <c r="CF570" s="105">
        <v>16892887.640000001</v>
      </c>
      <c r="CG570" s="105">
        <v>6446278.4100000001</v>
      </c>
      <c r="CH570" s="105">
        <v>4794049</v>
      </c>
      <c r="CI570" s="105">
        <v>6302975.79</v>
      </c>
      <c r="CJ570" s="105">
        <v>4715809</v>
      </c>
      <c r="CK570" s="105">
        <v>20853137.149999999</v>
      </c>
      <c r="CL570" s="105">
        <v>4590035.07</v>
      </c>
      <c r="CM570" s="105">
        <v>4607944.1500000004</v>
      </c>
    </row>
    <row r="571" spans="4:91" ht="25.95" customHeight="1">
      <c r="D571" s="105">
        <v>71694370.219999999</v>
      </c>
      <c r="E571" s="105">
        <v>8716797.5</v>
      </c>
      <c r="F571" s="105">
        <v>10985504.5</v>
      </c>
      <c r="G571" s="105">
        <v>10761317.48</v>
      </c>
      <c r="H571" s="105">
        <v>7910606.5</v>
      </c>
      <c r="I571" s="105">
        <v>11287431.870000001</v>
      </c>
      <c r="J571" s="105">
        <v>17275430</v>
      </c>
      <c r="K571" s="105">
        <v>21108136.170000002</v>
      </c>
      <c r="L571" s="105">
        <v>10703903.52</v>
      </c>
      <c r="M571" s="105">
        <v>12999787.26</v>
      </c>
      <c r="N571" s="105">
        <v>29849878.32</v>
      </c>
      <c r="O571" s="105">
        <v>5621801.5700000003</v>
      </c>
      <c r="P571" s="105">
        <v>64904256.140000001</v>
      </c>
      <c r="Q571" s="105">
        <v>11780667.120000001</v>
      </c>
      <c r="R571" s="105">
        <v>17420001.039999999</v>
      </c>
      <c r="S571" s="105">
        <v>24262477.789999999</v>
      </c>
      <c r="T571" s="105">
        <v>10723972.5</v>
      </c>
      <c r="U571" s="105">
        <v>12926438</v>
      </c>
      <c r="V571" s="105">
        <v>10905397.75</v>
      </c>
      <c r="W571" s="105">
        <v>6788343.5899999999</v>
      </c>
      <c r="X571" s="105">
        <v>104964388.84999999</v>
      </c>
      <c r="Y571" s="105">
        <v>9218161</v>
      </c>
      <c r="Z571" s="105">
        <v>17224720.539999999</v>
      </c>
      <c r="AA571" s="105">
        <v>12953495.300000001</v>
      </c>
      <c r="AB571" s="105">
        <v>7405627.5</v>
      </c>
      <c r="AC571" s="105">
        <v>7516865</v>
      </c>
      <c r="AD571" s="105">
        <v>9511374.5</v>
      </c>
      <c r="AE571" s="105">
        <v>28065693.25</v>
      </c>
      <c r="AF571" s="105">
        <v>11138297.01</v>
      </c>
      <c r="AG571" s="105">
        <v>10407740.689999999</v>
      </c>
      <c r="AH571" s="105">
        <v>14276941.5</v>
      </c>
      <c r="AI571" s="105">
        <v>16728395.780000001</v>
      </c>
      <c r="AJ571" s="105">
        <v>8823201</v>
      </c>
      <c r="AK571" s="105">
        <v>9423943.9100000001</v>
      </c>
      <c r="AL571" s="105">
        <v>193059794.5</v>
      </c>
      <c r="AM571" s="105">
        <v>12439811.25</v>
      </c>
      <c r="AN571" s="105">
        <v>8650932</v>
      </c>
      <c r="AO571" s="105">
        <v>19585856.740000002</v>
      </c>
      <c r="AP571" s="105">
        <v>24703937.120000001</v>
      </c>
      <c r="AQ571" s="105">
        <v>11738985.43</v>
      </c>
      <c r="AR571" s="105">
        <v>6004033.75</v>
      </c>
      <c r="AS571" s="105">
        <v>51993953.82</v>
      </c>
      <c r="AT571" s="105">
        <v>10484312.439999999</v>
      </c>
      <c r="AU571" s="105">
        <v>18000902.710000001</v>
      </c>
      <c r="AV571" s="105">
        <v>16306401.17</v>
      </c>
      <c r="AW571" s="105">
        <v>9701850</v>
      </c>
      <c r="AX571" s="105">
        <v>7240699.1500000004</v>
      </c>
      <c r="AY571" s="105">
        <v>10393183</v>
      </c>
      <c r="AZ571" s="105">
        <v>9283759.1699999999</v>
      </c>
      <c r="BA571" s="105">
        <v>8563667.4399999995</v>
      </c>
      <c r="BB571" s="105">
        <v>51439799.229999997</v>
      </c>
      <c r="BC571" s="105">
        <v>9396469.2699999996</v>
      </c>
      <c r="BD571" s="105">
        <v>118547972.48</v>
      </c>
      <c r="BE571" s="105">
        <v>30504852</v>
      </c>
      <c r="BF571" s="105">
        <v>9042936</v>
      </c>
      <c r="BG571" s="105">
        <v>12475727.02</v>
      </c>
      <c r="BH571" s="105">
        <v>74978547.979999989</v>
      </c>
      <c r="BI571" s="105">
        <v>7997835</v>
      </c>
      <c r="BJ571" s="105">
        <v>6861780</v>
      </c>
      <c r="BK571" s="105">
        <v>8231500</v>
      </c>
      <c r="BL571" s="105">
        <v>8306267.4199999999</v>
      </c>
      <c r="BM571" s="105">
        <v>75447622.730000004</v>
      </c>
      <c r="BN571" s="105">
        <v>18510320.25</v>
      </c>
      <c r="BO571" s="105">
        <v>12319030</v>
      </c>
      <c r="BP571" s="105">
        <v>23137021.740000002</v>
      </c>
      <c r="BQ571" s="105">
        <v>14865382.57</v>
      </c>
      <c r="BR571" s="105">
        <v>10442165.949999999</v>
      </c>
      <c r="BS571" s="105">
        <v>331843299.42999995</v>
      </c>
      <c r="BT571" s="105">
        <v>13248308.26</v>
      </c>
      <c r="BU571" s="105">
        <v>12322540.560000001</v>
      </c>
      <c r="BV571" s="105">
        <v>63720114.710000001</v>
      </c>
      <c r="BW571" s="105">
        <v>3416694</v>
      </c>
      <c r="BX571" s="105">
        <v>10797122.27</v>
      </c>
      <c r="BY571" s="105">
        <v>37604345.390000001</v>
      </c>
      <c r="BZ571" s="105">
        <v>7839392.5</v>
      </c>
      <c r="CA571" s="105">
        <v>8651213</v>
      </c>
      <c r="CB571" s="105">
        <v>9300841.0800000001</v>
      </c>
      <c r="CC571" s="105">
        <v>12054054</v>
      </c>
      <c r="CD571" s="105">
        <v>29759784.960000001</v>
      </c>
      <c r="CE571" s="105">
        <v>14353585.75</v>
      </c>
      <c r="CF571" s="105">
        <v>25910777.75</v>
      </c>
      <c r="CG571" s="105">
        <v>9169563.3000000007</v>
      </c>
      <c r="CH571" s="105">
        <v>8901378</v>
      </c>
      <c r="CI571" s="105">
        <v>10387420.25</v>
      </c>
      <c r="CJ571" s="105">
        <v>7645466.25</v>
      </c>
      <c r="CK571" s="105">
        <v>37116731</v>
      </c>
      <c r="CL571" s="105">
        <v>8088652.5</v>
      </c>
      <c r="CM571" s="105">
        <v>6045965.5</v>
      </c>
    </row>
    <row r="572" spans="4:91" ht="25.95" customHeight="1">
      <c r="D572" s="105">
        <v>9425424.2300000004</v>
      </c>
      <c r="E572" s="105">
        <v>1250161.9000000001</v>
      </c>
      <c r="F572" s="105">
        <v>1197294.05</v>
      </c>
      <c r="G572" s="105">
        <v>1379509.06</v>
      </c>
      <c r="H572" s="105">
        <v>1132633.47</v>
      </c>
      <c r="I572" s="105">
        <v>1413209.57</v>
      </c>
      <c r="J572" s="105">
        <v>2291478.41</v>
      </c>
      <c r="K572" s="105">
        <v>2210360.4299999997</v>
      </c>
      <c r="L572" s="105">
        <v>1293744.5000000002</v>
      </c>
      <c r="M572" s="105">
        <v>1523798.5699999998</v>
      </c>
      <c r="N572" s="105">
        <v>2780481.83</v>
      </c>
      <c r="O572" s="105">
        <v>548287.5</v>
      </c>
      <c r="P572" s="105">
        <v>5566282.5999999996</v>
      </c>
      <c r="Q572" s="105">
        <v>1287761.6499999999</v>
      </c>
      <c r="R572" s="105">
        <v>1360890.5999999999</v>
      </c>
      <c r="S572" s="105">
        <v>2203491.33</v>
      </c>
      <c r="T572" s="105">
        <v>1384620.2</v>
      </c>
      <c r="U572" s="105">
        <v>1148386.1000000001</v>
      </c>
      <c r="V572" s="105">
        <v>1210810.7</v>
      </c>
      <c r="W572" s="105">
        <v>727565.24</v>
      </c>
      <c r="X572" s="105">
        <v>11397114.5</v>
      </c>
      <c r="Y572" s="105">
        <v>824069.1</v>
      </c>
      <c r="Z572" s="105">
        <v>1271163.95</v>
      </c>
      <c r="AA572" s="105">
        <v>1231242.47</v>
      </c>
      <c r="AB572" s="105">
        <v>708992</v>
      </c>
      <c r="AC572" s="105">
        <v>828383.19000000006</v>
      </c>
      <c r="AD572" s="105">
        <v>969850.8</v>
      </c>
      <c r="AE572" s="105">
        <v>2621943.9499999997</v>
      </c>
      <c r="AF572" s="105">
        <v>952830.62</v>
      </c>
      <c r="AG572" s="105">
        <v>1033538.8</v>
      </c>
      <c r="AH572" s="105">
        <v>1222305.52</v>
      </c>
      <c r="AI572" s="105">
        <v>1914656.7199999997</v>
      </c>
      <c r="AJ572" s="105">
        <v>1018050.43</v>
      </c>
      <c r="AK572" s="105">
        <v>803912.08</v>
      </c>
      <c r="AL572" s="105">
        <v>19374902.84</v>
      </c>
      <c r="AM572" s="105">
        <v>1250485.97</v>
      </c>
      <c r="AN572" s="105">
        <v>1149551.1600000001</v>
      </c>
      <c r="AO572" s="105">
        <v>2227011.2199999997</v>
      </c>
      <c r="AP572" s="105">
        <v>2196079.42</v>
      </c>
      <c r="AQ572" s="105">
        <v>1393874.6500000001</v>
      </c>
      <c r="AR572" s="105">
        <v>766182.9</v>
      </c>
      <c r="AS572" s="105">
        <v>4896150.5799999991</v>
      </c>
      <c r="AT572" s="105">
        <v>1290175.2200000002</v>
      </c>
      <c r="AU572" s="105">
        <v>2116874.17</v>
      </c>
      <c r="AV572" s="105">
        <v>2327357.5299999998</v>
      </c>
      <c r="AW572" s="105">
        <v>1141917.5</v>
      </c>
      <c r="AX572" s="105">
        <v>905316.40000000014</v>
      </c>
      <c r="AY572" s="105">
        <v>1555373.85</v>
      </c>
      <c r="AZ572" s="105">
        <v>1241738.5100000002</v>
      </c>
      <c r="BA572" s="105">
        <v>1148954.6000000001</v>
      </c>
      <c r="BB572" s="105">
        <v>5396069.4700000007</v>
      </c>
      <c r="BC572" s="105">
        <v>1123561.07</v>
      </c>
      <c r="BD572" s="105">
        <v>10865597.91</v>
      </c>
      <c r="BE572" s="105">
        <v>3203792.61</v>
      </c>
      <c r="BF572" s="105">
        <v>1050582.92</v>
      </c>
      <c r="BG572" s="105">
        <v>1290673.7</v>
      </c>
      <c r="BH572" s="105">
        <v>5933632.4300000006</v>
      </c>
      <c r="BI572" s="105">
        <v>846562</v>
      </c>
      <c r="BJ572" s="105">
        <v>560569.5</v>
      </c>
      <c r="BK572" s="105">
        <v>874078.66</v>
      </c>
      <c r="BL572" s="105">
        <v>933538.03</v>
      </c>
      <c r="BM572" s="105">
        <v>7953188.7000000002</v>
      </c>
      <c r="BN572" s="105">
        <v>1997867.25</v>
      </c>
      <c r="BO572" s="105">
        <v>1476905.6</v>
      </c>
      <c r="BP572" s="105">
        <v>2310773.67</v>
      </c>
      <c r="BQ572" s="105">
        <v>1563042.8</v>
      </c>
      <c r="BR572" s="105">
        <v>1215058.78</v>
      </c>
      <c r="BS572" s="105">
        <v>29889687.34</v>
      </c>
      <c r="BT572" s="105">
        <v>1533273.0799999998</v>
      </c>
      <c r="BU572" s="105">
        <v>1670638.9</v>
      </c>
      <c r="BV572" s="105">
        <v>5896939.9499999993</v>
      </c>
      <c r="BW572" s="105">
        <v>536715.5</v>
      </c>
      <c r="BX572" s="105">
        <v>1394731.08</v>
      </c>
      <c r="BY572" s="105">
        <v>3291420.4299999997</v>
      </c>
      <c r="BZ572" s="105">
        <v>1028110.6</v>
      </c>
      <c r="CA572" s="105">
        <v>1171763.98</v>
      </c>
      <c r="CB572" s="105">
        <v>1291100.6000000001</v>
      </c>
      <c r="CC572" s="105">
        <v>1464996.6</v>
      </c>
      <c r="CD572" s="105">
        <v>2641083.5499999998</v>
      </c>
      <c r="CE572" s="105">
        <v>2253715.7800000003</v>
      </c>
      <c r="CF572" s="105">
        <v>3731044.65</v>
      </c>
      <c r="CG572" s="105">
        <v>883146.5</v>
      </c>
      <c r="CH572" s="105">
        <v>934438.58</v>
      </c>
      <c r="CI572" s="105">
        <v>885286.79999999993</v>
      </c>
      <c r="CJ572" s="105">
        <v>956394.4</v>
      </c>
      <c r="CK572" s="105">
        <v>3186138.47</v>
      </c>
      <c r="CL572" s="105">
        <v>689332.5</v>
      </c>
      <c r="CM572" s="105">
        <v>627454.45000000007</v>
      </c>
    </row>
    <row r="573" spans="4:91" ht="25.95" customHeight="1">
      <c r="D573" s="105">
        <v>116584970.41000001</v>
      </c>
      <c r="E573" s="105">
        <v>18463611.399999999</v>
      </c>
      <c r="F573" s="105">
        <v>18130845.23</v>
      </c>
      <c r="G573" s="105">
        <v>18073914.539999999</v>
      </c>
      <c r="H573" s="105">
        <v>14887155.720000001</v>
      </c>
      <c r="I573" s="105">
        <v>19307345.260000002</v>
      </c>
      <c r="J573" s="105">
        <v>25219250.370000001</v>
      </c>
      <c r="K573" s="105">
        <v>35610962.700000003</v>
      </c>
      <c r="L573" s="105">
        <v>19673957.219999999</v>
      </c>
      <c r="M573" s="105">
        <v>23138281.950000003</v>
      </c>
      <c r="N573" s="105">
        <v>53140616.649999999</v>
      </c>
      <c r="O573" s="105">
        <v>8689019.0700000003</v>
      </c>
      <c r="P573" s="105">
        <v>104733977.72999999</v>
      </c>
      <c r="Q573" s="105">
        <v>20272623.149999999</v>
      </c>
      <c r="R573" s="105">
        <v>27130529.57</v>
      </c>
      <c r="S573" s="105">
        <v>38471581.519999996</v>
      </c>
      <c r="T573" s="105">
        <v>19131627.93</v>
      </c>
      <c r="U573" s="105">
        <v>20022393.100000001</v>
      </c>
      <c r="V573" s="105">
        <v>18788897.449999999</v>
      </c>
      <c r="W573" s="105">
        <v>11832536.27</v>
      </c>
      <c r="X573" s="105">
        <v>162503413.31999999</v>
      </c>
      <c r="Y573" s="105">
        <v>15748221.369999999</v>
      </c>
      <c r="Z573" s="105">
        <v>29767239.989999998</v>
      </c>
      <c r="AA573" s="105">
        <v>22287332.77</v>
      </c>
      <c r="AB573" s="105">
        <v>11939145.5</v>
      </c>
      <c r="AC573" s="105">
        <v>13125404.43</v>
      </c>
      <c r="AD573" s="105">
        <v>16124727.300000001</v>
      </c>
      <c r="AE573" s="105">
        <v>46798428.380000003</v>
      </c>
      <c r="AF573" s="105">
        <v>16330946.699999999</v>
      </c>
      <c r="AG573" s="105">
        <v>18048278.489999998</v>
      </c>
      <c r="AH573" s="105">
        <v>21288792.129999999</v>
      </c>
      <c r="AI573" s="105">
        <v>29100927.5</v>
      </c>
      <c r="AJ573" s="105">
        <v>16005341.43</v>
      </c>
      <c r="AK573" s="105">
        <v>15887689.58</v>
      </c>
      <c r="AL573" s="105">
        <v>313442937.33999997</v>
      </c>
      <c r="AM573" s="105">
        <v>20289952.280000001</v>
      </c>
      <c r="AN573" s="105">
        <v>15935376.16</v>
      </c>
      <c r="AO573" s="105">
        <v>34170900.300000004</v>
      </c>
      <c r="AP573" s="105">
        <v>41928072.700000003</v>
      </c>
      <c r="AQ573" s="105">
        <v>21372253.009999998</v>
      </c>
      <c r="AR573" s="105">
        <v>10668720.950000001</v>
      </c>
      <c r="AS573" s="105">
        <v>91812510.570000008</v>
      </c>
      <c r="AT573" s="105">
        <v>19196343.659999996</v>
      </c>
      <c r="AU573" s="105">
        <v>34234907.509999998</v>
      </c>
      <c r="AV573" s="105">
        <v>30325667.700000003</v>
      </c>
      <c r="AW573" s="105">
        <v>18542981.32</v>
      </c>
      <c r="AX573" s="105">
        <v>13313536.810000001</v>
      </c>
      <c r="AY573" s="105">
        <v>18672281.120000001</v>
      </c>
      <c r="AZ573" s="105">
        <v>18193163.540000003</v>
      </c>
      <c r="BA573" s="105">
        <v>17910432.5</v>
      </c>
      <c r="BB573" s="105">
        <v>84742865.489999995</v>
      </c>
      <c r="BC573" s="105">
        <v>17814895.489999998</v>
      </c>
      <c r="BD573" s="105">
        <v>183012260.81999999</v>
      </c>
      <c r="BE573" s="105">
        <v>48867624.609999999</v>
      </c>
      <c r="BF573" s="105">
        <v>15426655.139999999</v>
      </c>
      <c r="BG573" s="105">
        <v>21403279.379999999</v>
      </c>
      <c r="BH573" s="105">
        <v>113906476.08</v>
      </c>
      <c r="BI573" s="105">
        <v>14825734.01</v>
      </c>
      <c r="BJ573" s="105">
        <v>11226898.5</v>
      </c>
      <c r="BK573" s="105">
        <v>15491410.73</v>
      </c>
      <c r="BL573" s="105">
        <v>15214164.729999999</v>
      </c>
      <c r="BM573" s="105">
        <v>121106715.43000001</v>
      </c>
      <c r="BN573" s="105">
        <v>29476347.41</v>
      </c>
      <c r="BO573" s="105">
        <v>20873654.800000001</v>
      </c>
      <c r="BP573" s="105">
        <v>36077319.040000007</v>
      </c>
      <c r="BQ573" s="105">
        <v>24406198.48</v>
      </c>
      <c r="BR573" s="105">
        <v>19254173.25</v>
      </c>
      <c r="BS573" s="105">
        <v>506048102.76999992</v>
      </c>
      <c r="BT573" s="105">
        <v>24121346.759999998</v>
      </c>
      <c r="BU573" s="105">
        <v>23288676.52</v>
      </c>
      <c r="BV573" s="105">
        <v>101079195.26000001</v>
      </c>
      <c r="BW573" s="105">
        <v>7237857.3899999997</v>
      </c>
      <c r="BX573" s="105">
        <v>19082794.649999999</v>
      </c>
      <c r="BY573" s="105">
        <v>60478418.859999999</v>
      </c>
      <c r="BZ573" s="105">
        <v>14148981.6</v>
      </c>
      <c r="CA573" s="105">
        <v>16803615.98</v>
      </c>
      <c r="CB573" s="105">
        <v>17283018.23</v>
      </c>
      <c r="CC573" s="105">
        <v>22091781.760000002</v>
      </c>
      <c r="CD573" s="105">
        <v>49532064.829999998</v>
      </c>
      <c r="CE573" s="105">
        <v>25384192.530000001</v>
      </c>
      <c r="CF573" s="105">
        <v>46534710.039999999</v>
      </c>
      <c r="CG573" s="105">
        <v>16498988.210000001</v>
      </c>
      <c r="CH573" s="105">
        <v>14629865.58</v>
      </c>
      <c r="CI573" s="105">
        <v>17575682.84</v>
      </c>
      <c r="CJ573" s="105">
        <v>13317669.65</v>
      </c>
      <c r="CK573" s="105">
        <v>61156006.619999997</v>
      </c>
      <c r="CL573" s="105">
        <v>13368020.07</v>
      </c>
      <c r="CM573" s="105">
        <v>11281364.1</v>
      </c>
    </row>
    <row r="574" spans="4:91" ht="25.95" customHeight="1">
      <c r="D574" s="105">
        <v>500861</v>
      </c>
      <c r="E574" s="105">
        <v>122313.60000000001</v>
      </c>
      <c r="F574" s="105">
        <v>205162</v>
      </c>
      <c r="G574" s="105">
        <v>87829</v>
      </c>
      <c r="H574" s="105">
        <v>38022</v>
      </c>
      <c r="I574" s="105">
        <v>171621.25999999998</v>
      </c>
      <c r="J574" s="105">
        <v>332642.46999999997</v>
      </c>
      <c r="K574" s="105">
        <v>820806</v>
      </c>
      <c r="L574" s="105">
        <v>350559</v>
      </c>
      <c r="M574" s="105">
        <v>104416.97</v>
      </c>
      <c r="N574" s="105">
        <v>590821.38</v>
      </c>
      <c r="O574" s="105">
        <v>102893.98</v>
      </c>
      <c r="P574" s="105">
        <v>1530069</v>
      </c>
      <c r="Q574" s="105">
        <v>220371.83</v>
      </c>
      <c r="R574" s="105">
        <v>120054.46</v>
      </c>
      <c r="S574" s="105">
        <v>100872.89000000001</v>
      </c>
      <c r="T574" s="105">
        <v>185140.44</v>
      </c>
      <c r="U574" s="105">
        <v>112464</v>
      </c>
      <c r="V574" s="105">
        <v>86022.27</v>
      </c>
      <c r="W574" s="105">
        <v>157428</v>
      </c>
      <c r="X574" s="105">
        <v>1667270.9100000001</v>
      </c>
      <c r="Y574" s="105">
        <v>148137.29999999999</v>
      </c>
      <c r="Z574" s="105">
        <v>562802</v>
      </c>
      <c r="AA574" s="105">
        <v>303113.38</v>
      </c>
      <c r="AB574" s="105">
        <v>36312</v>
      </c>
      <c r="AC574" s="105">
        <v>95133</v>
      </c>
      <c r="AD574" s="105">
        <v>167876</v>
      </c>
      <c r="AE574" s="105">
        <v>351951.38</v>
      </c>
      <c r="AF574" s="105">
        <v>86689</v>
      </c>
      <c r="AG574" s="105">
        <v>125325</v>
      </c>
      <c r="AH574" s="105">
        <v>106044</v>
      </c>
      <c r="AI574" s="105">
        <v>129535.56999999999</v>
      </c>
      <c r="AJ574" s="105">
        <v>66295</v>
      </c>
      <c r="AK574" s="105">
        <v>585823.82999999996</v>
      </c>
      <c r="AL574" s="105">
        <v>5253721.49</v>
      </c>
      <c r="AM574" s="105">
        <v>204900.96</v>
      </c>
      <c r="AN574" s="105">
        <v>84429</v>
      </c>
      <c r="AO574" s="105">
        <v>372213.5</v>
      </c>
      <c r="AP574" s="105">
        <v>587974.55000000005</v>
      </c>
      <c r="AQ574" s="105">
        <v>369011.52999999997</v>
      </c>
      <c r="AR574" s="105">
        <v>55234.92</v>
      </c>
      <c r="AS574" s="105">
        <v>1041333.6699999999</v>
      </c>
      <c r="AT574" s="105">
        <v>114993</v>
      </c>
      <c r="AU574" s="105">
        <v>208096.96000000002</v>
      </c>
      <c r="AV574" s="105">
        <v>139379</v>
      </c>
      <c r="AW574" s="105">
        <v>174737</v>
      </c>
      <c r="AX574" s="105">
        <v>33842</v>
      </c>
      <c r="AY574" s="105">
        <v>150706.87</v>
      </c>
      <c r="AZ574" s="105">
        <v>90467.01999999999</v>
      </c>
      <c r="BA574" s="105">
        <v>17770</v>
      </c>
      <c r="BB574" s="105">
        <v>1356720.22</v>
      </c>
      <c r="BC574" s="105">
        <v>82479</v>
      </c>
      <c r="BD574" s="105">
        <v>2575118.2400000002</v>
      </c>
      <c r="BE574" s="105">
        <v>167010.76</v>
      </c>
      <c r="BF574" s="105">
        <v>30878</v>
      </c>
      <c r="BG574" s="105">
        <v>104876.24</v>
      </c>
      <c r="BH574" s="105">
        <v>703394.48</v>
      </c>
      <c r="BI574" s="105">
        <v>46353</v>
      </c>
      <c r="BJ574" s="105">
        <v>66511.739999999991</v>
      </c>
      <c r="BK574" s="105">
        <v>37038</v>
      </c>
      <c r="BL574" s="105">
        <v>223305</v>
      </c>
      <c r="BM574" s="105">
        <v>1025826</v>
      </c>
      <c r="BN574" s="105">
        <v>259856</v>
      </c>
      <c r="BO574" s="105">
        <v>395896.10000000003</v>
      </c>
      <c r="BP574" s="105">
        <v>160875.4</v>
      </c>
      <c r="BQ574" s="105">
        <v>102190</v>
      </c>
      <c r="BR574" s="105">
        <v>393495.98999999993</v>
      </c>
      <c r="BS574" s="105">
        <v>4732175.4300000006</v>
      </c>
      <c r="BT574" s="105">
        <v>68110</v>
      </c>
      <c r="BU574" s="105">
        <v>81633.649999999994</v>
      </c>
      <c r="BV574" s="105">
        <v>1351273.21</v>
      </c>
      <c r="BW574" s="105">
        <v>91789.92</v>
      </c>
      <c r="BX574" s="105">
        <v>42057.26</v>
      </c>
      <c r="BY574" s="105">
        <v>401314</v>
      </c>
      <c r="BZ574" s="105">
        <v>88263</v>
      </c>
      <c r="CA574" s="105">
        <v>81717.600000000006</v>
      </c>
      <c r="CB574" s="105">
        <v>63621.68</v>
      </c>
      <c r="CC574" s="105">
        <v>10504</v>
      </c>
      <c r="CD574" s="105">
        <v>131432.95999999999</v>
      </c>
      <c r="CE574" s="105">
        <v>78516.72</v>
      </c>
      <c r="CF574" s="105">
        <v>409644.7</v>
      </c>
      <c r="CG574" s="105">
        <v>32164</v>
      </c>
      <c r="CH574" s="105">
        <v>55097.9</v>
      </c>
      <c r="CI574" s="105">
        <v>28652</v>
      </c>
      <c r="CJ574" s="105">
        <v>33885.47</v>
      </c>
      <c r="CK574" s="105">
        <v>406187.24</v>
      </c>
      <c r="CL574" s="105">
        <v>199918.52</v>
      </c>
      <c r="CM574" s="105">
        <v>168268.59</v>
      </c>
    </row>
    <row r="575" spans="4:91" ht="25.95" customHeight="1">
      <c r="D575" s="105">
        <v>92990555.890000001</v>
      </c>
      <c r="E575" s="105">
        <v>5397502.9100000001</v>
      </c>
      <c r="F575" s="105">
        <v>5351055.24</v>
      </c>
      <c r="G575" s="105">
        <v>6291715.0499999998</v>
      </c>
      <c r="H575" s="105">
        <v>3738999.5</v>
      </c>
      <c r="I575" s="105">
        <v>7299412.6500000004</v>
      </c>
      <c r="J575" s="105">
        <v>8500595.4700000007</v>
      </c>
      <c r="K575" s="105">
        <v>14178456.300000001</v>
      </c>
      <c r="L575" s="105">
        <v>6767700.5599999996</v>
      </c>
      <c r="M575" s="105">
        <v>7597278.7999999998</v>
      </c>
      <c r="N575" s="105">
        <v>21294844.809999999</v>
      </c>
      <c r="O575" s="105">
        <v>2595545.4</v>
      </c>
      <c r="P575" s="105">
        <v>53425559.909999996</v>
      </c>
      <c r="Q575" s="105">
        <v>7468819.4900000002</v>
      </c>
      <c r="R575" s="105">
        <v>8512542.8100000005</v>
      </c>
      <c r="S575" s="105">
        <v>19092525.109999999</v>
      </c>
      <c r="T575" s="105">
        <v>5540482.96</v>
      </c>
      <c r="U575" s="105">
        <v>7418746.96</v>
      </c>
      <c r="V575" s="105">
        <v>6332163.1900000004</v>
      </c>
      <c r="W575" s="105">
        <v>1971225.67</v>
      </c>
      <c r="X575" s="105">
        <v>99089272.349999994</v>
      </c>
      <c r="Y575" s="105">
        <v>3850760.4</v>
      </c>
      <c r="Z575" s="105">
        <v>9553530.9600000009</v>
      </c>
      <c r="AA575" s="105">
        <v>5461582.6699999999</v>
      </c>
      <c r="AB575" s="105">
        <v>1979280.44</v>
      </c>
      <c r="AC575" s="105">
        <v>3823467.88</v>
      </c>
      <c r="AD575" s="105">
        <v>4585050.75</v>
      </c>
      <c r="AE575" s="105">
        <v>19840919.280000001</v>
      </c>
      <c r="AF575" s="105">
        <v>2638506.0499999998</v>
      </c>
      <c r="AG575" s="105">
        <v>4095256.98</v>
      </c>
      <c r="AH575" s="105">
        <v>5564820.9500000002</v>
      </c>
      <c r="AI575" s="105">
        <v>13203849.42</v>
      </c>
      <c r="AJ575" s="105">
        <v>4428996.32</v>
      </c>
      <c r="AK575" s="105">
        <v>5417286.8499999996</v>
      </c>
      <c r="AL575" s="105">
        <v>370060963.93000001</v>
      </c>
      <c r="AM575" s="105">
        <v>5801201.4900000002</v>
      </c>
      <c r="AN575" s="105">
        <v>2801424.9</v>
      </c>
      <c r="AO575" s="105">
        <v>21048776.699999999</v>
      </c>
      <c r="AP575" s="105">
        <v>14441327.15</v>
      </c>
      <c r="AQ575" s="105">
        <v>7035027.7999999998</v>
      </c>
      <c r="AR575" s="105">
        <v>1848059.55</v>
      </c>
      <c r="AS575" s="105">
        <v>43157052.950000003</v>
      </c>
      <c r="AT575" s="105">
        <v>6241640.2300000004</v>
      </c>
      <c r="AU575" s="105">
        <v>13343260.609999999</v>
      </c>
      <c r="AV575" s="105">
        <v>14215738.43</v>
      </c>
      <c r="AW575" s="105">
        <v>5972733.5599999996</v>
      </c>
      <c r="AX575" s="105">
        <v>2818925.71</v>
      </c>
      <c r="AY575" s="105">
        <v>7401060.0899999999</v>
      </c>
      <c r="AZ575" s="105">
        <v>6150879.7199999997</v>
      </c>
      <c r="BA575" s="105">
        <v>4028637.18</v>
      </c>
      <c r="BB575" s="105">
        <v>66062599.049999997</v>
      </c>
      <c r="BC575" s="105">
        <v>4099338.78</v>
      </c>
      <c r="BD575" s="105">
        <v>140512311.05000001</v>
      </c>
      <c r="BE575" s="105">
        <v>22613557.699999999</v>
      </c>
      <c r="BF575" s="105">
        <v>3677623.47</v>
      </c>
      <c r="BG575" s="105">
        <v>4586268.32</v>
      </c>
      <c r="BH575" s="105">
        <v>48153206.280000001</v>
      </c>
      <c r="BI575" s="105">
        <v>3109114.32</v>
      </c>
      <c r="BJ575" s="105">
        <v>2400132.66</v>
      </c>
      <c r="BK575" s="105">
        <v>5128800.2699999996</v>
      </c>
      <c r="BL575" s="105">
        <v>5270557.07</v>
      </c>
      <c r="BM575" s="105">
        <v>58674380.560000002</v>
      </c>
      <c r="BN575" s="105">
        <v>11815394.26</v>
      </c>
      <c r="BO575" s="105">
        <v>8334696.9400000004</v>
      </c>
      <c r="BP575" s="105">
        <v>13626824.92</v>
      </c>
      <c r="BQ575" s="105">
        <v>8239916.9900000002</v>
      </c>
      <c r="BR575" s="105">
        <v>6100220.9400000004</v>
      </c>
      <c r="BS575" s="105">
        <v>536148486.88</v>
      </c>
      <c r="BT575" s="105">
        <v>8491228.75</v>
      </c>
      <c r="BU575" s="105">
        <v>6318309.6100000003</v>
      </c>
      <c r="BV575" s="105">
        <v>49366491.060000002</v>
      </c>
      <c r="BW575" s="105">
        <v>1465115.54</v>
      </c>
      <c r="BX575" s="105">
        <v>5898202.79</v>
      </c>
      <c r="BY575" s="105">
        <v>24435619.199999999</v>
      </c>
      <c r="BZ575" s="105">
        <v>3756115.39</v>
      </c>
      <c r="CA575" s="105">
        <v>3330870.07</v>
      </c>
      <c r="CB575" s="105">
        <v>5516485.5199999996</v>
      </c>
      <c r="CC575" s="105">
        <v>8410998.0399999991</v>
      </c>
      <c r="CD575" s="105">
        <v>21408580.399999999</v>
      </c>
      <c r="CE575" s="105">
        <v>8379640.6699999999</v>
      </c>
      <c r="CF575" s="105">
        <v>19890786.030000001</v>
      </c>
      <c r="CG575" s="105">
        <v>3264094.01</v>
      </c>
      <c r="CH575" s="105">
        <v>2825935.64</v>
      </c>
      <c r="CI575" s="105">
        <v>2812022.6</v>
      </c>
      <c r="CJ575" s="105">
        <v>2973747.46</v>
      </c>
      <c r="CK575" s="105">
        <v>27211481.449999999</v>
      </c>
      <c r="CL575" s="105">
        <v>3005959.11</v>
      </c>
      <c r="CM575" s="105">
        <v>2393169.81</v>
      </c>
    </row>
    <row r="577" spans="4:91" ht="25.95" customHeight="1">
      <c r="D577" s="105">
        <v>33058646.369999997</v>
      </c>
      <c r="E577" s="105">
        <v>3117033.75</v>
      </c>
      <c r="F577" s="105">
        <v>1805671.1700000002</v>
      </c>
      <c r="G577" s="105">
        <v>1203312.6199999999</v>
      </c>
      <c r="H577" s="105">
        <v>1421666.25</v>
      </c>
      <c r="I577" s="105">
        <v>5645462.6500000004</v>
      </c>
      <c r="J577" s="105">
        <v>3256966.25</v>
      </c>
      <c r="K577" s="105">
        <v>4795547.8000000007</v>
      </c>
      <c r="L577" s="105">
        <v>1420671.23</v>
      </c>
      <c r="M577" s="105">
        <v>1290340.46</v>
      </c>
      <c r="N577" s="105">
        <v>12390956.640000001</v>
      </c>
      <c r="O577" s="105">
        <v>1283149.3700000001</v>
      </c>
      <c r="P577" s="105">
        <v>36475518.18</v>
      </c>
      <c r="Q577" s="105">
        <v>3011646.4</v>
      </c>
      <c r="R577" s="105">
        <v>3617803.1300000004</v>
      </c>
      <c r="S577" s="105">
        <v>4968937.67</v>
      </c>
      <c r="T577" s="105">
        <v>1629975.1600000001</v>
      </c>
      <c r="U577" s="105">
        <v>2274015.1</v>
      </c>
      <c r="V577" s="105">
        <v>2391911.69</v>
      </c>
      <c r="W577" s="105">
        <v>846134.64</v>
      </c>
      <c r="X577" s="105">
        <v>65828454.18</v>
      </c>
      <c r="Y577" s="105">
        <v>2139422.2000000002</v>
      </c>
      <c r="Z577" s="105">
        <v>3689432.08</v>
      </c>
      <c r="AA577" s="105">
        <v>5397920.3099999996</v>
      </c>
      <c r="AB577" s="105">
        <v>864012.76</v>
      </c>
      <c r="AC577" s="105">
        <v>1103709.05</v>
      </c>
      <c r="AD577" s="105">
        <v>1852863.16</v>
      </c>
      <c r="AE577" s="105">
        <v>9527706.0199999996</v>
      </c>
      <c r="AF577" s="105">
        <v>2055116.8900000001</v>
      </c>
      <c r="AG577" s="105">
        <v>1635827.0899999999</v>
      </c>
      <c r="AH577" s="105">
        <v>2790754.5500000003</v>
      </c>
      <c r="AI577" s="105">
        <v>4198533.0600000005</v>
      </c>
      <c r="AJ577" s="105">
        <v>2460435.8199999998</v>
      </c>
      <c r="AK577" s="105">
        <v>1533676.06</v>
      </c>
      <c r="AL577" s="105">
        <v>341498947.66000003</v>
      </c>
      <c r="AM577" s="105">
        <v>4156538.3800000004</v>
      </c>
      <c r="AN577" s="105">
        <v>2028459.6199999999</v>
      </c>
      <c r="AO577" s="105">
        <v>6430019.0700000003</v>
      </c>
      <c r="AP577" s="105">
        <v>5940267.7400000002</v>
      </c>
      <c r="AQ577" s="105">
        <v>2353019.14</v>
      </c>
      <c r="AR577" s="105">
        <v>536557.43999999994</v>
      </c>
      <c r="AS577" s="105">
        <v>28152639.620000001</v>
      </c>
      <c r="AT577" s="105">
        <v>2836103.86</v>
      </c>
      <c r="AU577" s="105">
        <v>5738686.46</v>
      </c>
      <c r="AV577" s="105">
        <v>5708545.0099999998</v>
      </c>
      <c r="AW577" s="105">
        <v>2031820.1</v>
      </c>
      <c r="AX577" s="105">
        <v>1386426.4500000002</v>
      </c>
      <c r="AY577" s="105">
        <v>2376070.9299999997</v>
      </c>
      <c r="AZ577" s="105">
        <v>2809042.6999999997</v>
      </c>
      <c r="BA577" s="105">
        <v>1408344.01</v>
      </c>
      <c r="BB577" s="105">
        <v>18103216.359999999</v>
      </c>
      <c r="BC577" s="105">
        <v>1948366.52</v>
      </c>
      <c r="BD577" s="105">
        <v>65112917.709999993</v>
      </c>
      <c r="BE577" s="105">
        <v>5186884.24</v>
      </c>
      <c r="BF577" s="105">
        <v>978022.54</v>
      </c>
      <c r="BG577" s="105">
        <v>2269146.3199999998</v>
      </c>
      <c r="BH577" s="105">
        <v>38389165.829999998</v>
      </c>
      <c r="BI577" s="105">
        <v>1156962.1300000001</v>
      </c>
      <c r="BJ577" s="105">
        <v>1069166.27</v>
      </c>
      <c r="BK577" s="105">
        <v>1975805.06</v>
      </c>
      <c r="BL577" s="105">
        <v>2280711.71</v>
      </c>
      <c r="BM577" s="105">
        <v>35421960.100000001</v>
      </c>
      <c r="BN577" s="105">
        <v>3869215.67</v>
      </c>
      <c r="BO577" s="105">
        <v>3099342.16</v>
      </c>
      <c r="BP577" s="105">
        <v>7225122.9299999997</v>
      </c>
      <c r="BQ577" s="105">
        <v>2999249.87</v>
      </c>
      <c r="BR577" s="105">
        <v>2321812.61</v>
      </c>
      <c r="BS577" s="105">
        <v>295899722.30000001</v>
      </c>
      <c r="BT577" s="105">
        <v>2374198.7799999998</v>
      </c>
      <c r="BU577" s="105">
        <v>2376836</v>
      </c>
      <c r="BV577" s="105">
        <v>31867155.990000002</v>
      </c>
      <c r="BW577" s="105">
        <v>592109.46000000008</v>
      </c>
      <c r="BX577" s="105">
        <v>2215687.7999999998</v>
      </c>
      <c r="BY577" s="105">
        <v>13517158.92</v>
      </c>
      <c r="BZ577" s="105">
        <v>1080386.28</v>
      </c>
      <c r="CA577" s="105">
        <v>1751617.51</v>
      </c>
      <c r="CB577" s="105">
        <v>2330134.6399999997</v>
      </c>
      <c r="CC577" s="105">
        <v>3037235.39</v>
      </c>
      <c r="CD577" s="105">
        <v>13425684.229999999</v>
      </c>
      <c r="CE577" s="105">
        <v>3372910.59</v>
      </c>
      <c r="CF577" s="105">
        <v>5471994.7000000002</v>
      </c>
      <c r="CG577" s="105">
        <v>2678662.71</v>
      </c>
      <c r="CH577" s="105">
        <v>1563166.36</v>
      </c>
      <c r="CI577" s="105">
        <v>991168.96000000008</v>
      </c>
      <c r="CJ577" s="105">
        <v>1500760.86</v>
      </c>
      <c r="CK577" s="105">
        <v>17004996.489999998</v>
      </c>
      <c r="CL577" s="105">
        <v>1158693.92</v>
      </c>
      <c r="CM577" s="105">
        <v>1230714.57</v>
      </c>
    </row>
    <row r="578" spans="4:91" ht="25.95" customHeight="1">
      <c r="D578" s="105">
        <v>6316776.8099999996</v>
      </c>
      <c r="E578" s="105">
        <v>824893.82</v>
      </c>
      <c r="F578" s="105">
        <v>3376279.6</v>
      </c>
      <c r="G578" s="105">
        <v>4495664</v>
      </c>
      <c r="H578" s="105">
        <v>1701245.25</v>
      </c>
      <c r="I578" s="105">
        <v>3394039</v>
      </c>
      <c r="J578" s="105">
        <v>2864626.6</v>
      </c>
      <c r="K578" s="105">
        <v>4797330.25</v>
      </c>
      <c r="L578" s="105">
        <v>3837833</v>
      </c>
      <c r="M578" s="105">
        <v>5447733.1699999999</v>
      </c>
      <c r="N578" s="105">
        <v>9855116.5</v>
      </c>
      <c r="O578" s="105">
        <v>1576566.1</v>
      </c>
      <c r="P578" s="105">
        <v>8466200.5</v>
      </c>
      <c r="Q578" s="105">
        <v>3405283.18</v>
      </c>
      <c r="R578" s="105">
        <v>3536209.7</v>
      </c>
      <c r="S578" s="105">
        <v>395882</v>
      </c>
      <c r="T578" s="105">
        <v>3104079.71</v>
      </c>
      <c r="U578" s="105">
        <v>2132574.7999999998</v>
      </c>
      <c r="V578" s="105">
        <v>2549773</v>
      </c>
      <c r="W578" s="105">
        <v>1058049.21</v>
      </c>
      <c r="X578" s="105">
        <v>6080635.4299999997</v>
      </c>
      <c r="Y578" s="105">
        <v>2012925.65</v>
      </c>
      <c r="Z578" s="105">
        <v>6203975.75</v>
      </c>
      <c r="AA578" s="105">
        <v>2908450.7</v>
      </c>
      <c r="AB578" s="105">
        <v>1435435.3</v>
      </c>
      <c r="AC578" s="105">
        <v>1484235.09</v>
      </c>
      <c r="AD578" s="105">
        <v>2705227.85</v>
      </c>
      <c r="AE578" s="105">
        <v>4739177.75</v>
      </c>
      <c r="AF578" s="105">
        <v>1607990</v>
      </c>
      <c r="AG578" s="105">
        <v>1953454.76</v>
      </c>
      <c r="AH578" s="105">
        <v>4995893</v>
      </c>
      <c r="AI578" s="105">
        <v>1776191.13</v>
      </c>
      <c r="AJ578" s="105">
        <v>2331624.4</v>
      </c>
      <c r="AK578" s="105">
        <v>3289778.4</v>
      </c>
      <c r="AL578" s="105">
        <v>11934325.800000001</v>
      </c>
      <c r="AM578" s="105">
        <v>2242707.75</v>
      </c>
      <c r="AN578" s="105">
        <v>2725737.7</v>
      </c>
      <c r="AO578" s="105">
        <v>3818342.75</v>
      </c>
      <c r="AP578" s="105">
        <v>6948681.0599999996</v>
      </c>
      <c r="AQ578" s="105">
        <v>2331294.02</v>
      </c>
      <c r="AR578" s="105">
        <v>1007247.5</v>
      </c>
      <c r="AS578" s="105">
        <v>6712292.5</v>
      </c>
      <c r="AT578" s="105">
        <v>3329043.8</v>
      </c>
      <c r="AU578" s="105">
        <v>4839488.5</v>
      </c>
      <c r="AV578" s="105">
        <v>5084184.25</v>
      </c>
      <c r="AW578" s="105">
        <v>2450698</v>
      </c>
      <c r="AX578" s="105">
        <v>2160312.5499999998</v>
      </c>
      <c r="AY578" s="105">
        <v>3727537.92</v>
      </c>
      <c r="AZ578" s="105">
        <v>2642523.15</v>
      </c>
      <c r="BA578" s="105">
        <v>2009478</v>
      </c>
      <c r="BB578" s="105">
        <v>8431599.4800000004</v>
      </c>
      <c r="BC578" s="105">
        <v>2412884.5</v>
      </c>
      <c r="BD578" s="105">
        <v>4124184.49</v>
      </c>
      <c r="BE578" s="105">
        <v>7029467.9900000002</v>
      </c>
      <c r="BF578" s="105">
        <v>2699767.5</v>
      </c>
      <c r="BG578" s="105">
        <v>2808916</v>
      </c>
      <c r="BH578" s="105">
        <v>4010082.96</v>
      </c>
      <c r="BI578" s="105">
        <v>1519887.25</v>
      </c>
      <c r="BJ578" s="105">
        <v>1330816.04</v>
      </c>
      <c r="BK578" s="105">
        <v>2235235.2000000002</v>
      </c>
      <c r="BL578" s="105">
        <v>2601765.7000000002</v>
      </c>
      <c r="BM578" s="105">
        <v>6264716.9100000001</v>
      </c>
      <c r="BN578" s="105">
        <v>2605043.6800000002</v>
      </c>
      <c r="BO578" s="105">
        <v>3441031.2</v>
      </c>
      <c r="BP578" s="105">
        <v>6630976.5</v>
      </c>
      <c r="BQ578" s="105">
        <v>897054.4</v>
      </c>
      <c r="BR578" s="105">
        <v>4988779.5999999996</v>
      </c>
      <c r="BS578" s="105">
        <v>12450782.869999999</v>
      </c>
      <c r="BT578" s="105">
        <v>3140394</v>
      </c>
      <c r="BU578" s="105">
        <v>3275716.95</v>
      </c>
      <c r="BV578" s="105">
        <v>2161863.85</v>
      </c>
      <c r="BW578" s="105">
        <v>17845</v>
      </c>
      <c r="BX578" s="105">
        <v>2740784.2</v>
      </c>
      <c r="BY578" s="105">
        <v>8597511.7799999993</v>
      </c>
      <c r="BZ578" s="105">
        <v>1471256.8</v>
      </c>
      <c r="CA578" s="105">
        <v>2519609.7000000002</v>
      </c>
      <c r="CB578" s="105">
        <v>2691475.01</v>
      </c>
      <c r="CC578" s="105">
        <v>4707485</v>
      </c>
      <c r="CD578" s="105">
        <v>6021301.5</v>
      </c>
      <c r="CE578" s="105">
        <v>2830810.36</v>
      </c>
      <c r="CF578" s="105">
        <v>3628525.98</v>
      </c>
      <c r="CG578" s="105">
        <v>784847.3</v>
      </c>
      <c r="CH578" s="105">
        <v>1803086.5</v>
      </c>
      <c r="CI578" s="105">
        <v>2043703</v>
      </c>
      <c r="CJ578" s="105">
        <v>1956314.85</v>
      </c>
      <c r="CK578" s="105">
        <v>13866177.4</v>
      </c>
      <c r="CL578" s="105">
        <v>1450628.5</v>
      </c>
      <c r="CM578" s="105">
        <v>1682448</v>
      </c>
    </row>
    <row r="579" spans="4:91" ht="25.95" customHeight="1">
      <c r="D579" s="105">
        <v>39375423.18</v>
      </c>
      <c r="E579" s="105">
        <v>3941927.57</v>
      </c>
      <c r="F579" s="105">
        <v>5181950.7700000005</v>
      </c>
      <c r="G579" s="105">
        <v>5698976.6200000001</v>
      </c>
      <c r="H579" s="105">
        <v>3122911.5</v>
      </c>
      <c r="I579" s="105">
        <v>9039501.6500000004</v>
      </c>
      <c r="J579" s="105">
        <v>6121592.8499999996</v>
      </c>
      <c r="K579" s="105">
        <v>9592878.0500000007</v>
      </c>
      <c r="L579" s="105">
        <v>5258504.2300000004</v>
      </c>
      <c r="M579" s="105">
        <v>6738073.6299999999</v>
      </c>
      <c r="N579" s="105">
        <v>22246073.140000001</v>
      </c>
      <c r="O579" s="105">
        <v>2859715.47</v>
      </c>
      <c r="P579" s="105">
        <v>44941718.68</v>
      </c>
      <c r="Q579" s="105">
        <v>6416929.5800000001</v>
      </c>
      <c r="R579" s="105">
        <v>7154012.8300000001</v>
      </c>
      <c r="S579" s="105">
        <v>5364819.67</v>
      </c>
      <c r="T579" s="105">
        <v>4734054.87</v>
      </c>
      <c r="U579" s="105">
        <v>4406589.9000000004</v>
      </c>
      <c r="V579" s="105">
        <v>4941684.6899999995</v>
      </c>
      <c r="W579" s="105">
        <v>1904183.85</v>
      </c>
      <c r="X579" s="105">
        <v>71909089.609999999</v>
      </c>
      <c r="Y579" s="105">
        <v>4152347.85</v>
      </c>
      <c r="Z579" s="105">
        <v>9893407.8300000001</v>
      </c>
      <c r="AA579" s="105">
        <v>8306371.0099999998</v>
      </c>
      <c r="AB579" s="105">
        <v>2299448.06</v>
      </c>
      <c r="AC579" s="105">
        <v>2587944.14</v>
      </c>
      <c r="AD579" s="105">
        <v>4558091.01</v>
      </c>
      <c r="AE579" s="105">
        <v>14266883.77</v>
      </c>
      <c r="AF579" s="105">
        <v>3663106.89</v>
      </c>
      <c r="AG579" s="105">
        <v>3589281.8499999996</v>
      </c>
      <c r="AH579" s="105">
        <v>7786647.5500000007</v>
      </c>
      <c r="AI579" s="105">
        <v>5974724.1900000004</v>
      </c>
      <c r="AJ579" s="105">
        <v>4792060.22</v>
      </c>
      <c r="AK579" s="105">
        <v>4823454.46</v>
      </c>
      <c r="AL579" s="105">
        <v>353433273.46000004</v>
      </c>
      <c r="AM579" s="105">
        <v>6399246.1300000008</v>
      </c>
      <c r="AN579" s="105">
        <v>4754197.32</v>
      </c>
      <c r="AO579" s="105">
        <v>10248361.82</v>
      </c>
      <c r="AP579" s="105">
        <v>12888948.800000001</v>
      </c>
      <c r="AQ579" s="105">
        <v>4684313.16</v>
      </c>
      <c r="AR579" s="105">
        <v>1543804.94</v>
      </c>
      <c r="AS579" s="105">
        <v>34864932.120000005</v>
      </c>
      <c r="AT579" s="105">
        <v>6165147.6600000001</v>
      </c>
      <c r="AU579" s="105">
        <v>10578174.960000001</v>
      </c>
      <c r="AV579" s="105">
        <v>10792729.26</v>
      </c>
      <c r="AW579" s="105">
        <v>4482518.0999999996</v>
      </c>
      <c r="AX579" s="105">
        <v>3546739</v>
      </c>
      <c r="AY579" s="105">
        <v>6103608.8499999996</v>
      </c>
      <c r="AZ579" s="105">
        <v>5451565.8499999996</v>
      </c>
      <c r="BA579" s="105">
        <v>3417822.01</v>
      </c>
      <c r="BB579" s="105">
        <v>26534815.84</v>
      </c>
      <c r="BC579" s="105">
        <v>4361251.0199999996</v>
      </c>
      <c r="BD579" s="105">
        <v>69237102.199999988</v>
      </c>
      <c r="BE579" s="105">
        <v>12216352.23</v>
      </c>
      <c r="BF579" s="105">
        <v>3677790.04</v>
      </c>
      <c r="BG579" s="105">
        <v>5078062.32</v>
      </c>
      <c r="BH579" s="105">
        <v>42399248.789999999</v>
      </c>
      <c r="BI579" s="105">
        <v>2676849.38</v>
      </c>
      <c r="BJ579" s="105">
        <v>2399982.31</v>
      </c>
      <c r="BK579" s="105">
        <v>4211040.26</v>
      </c>
      <c r="BL579" s="105">
        <v>4882477.41</v>
      </c>
      <c r="BM579" s="105">
        <v>41686677.010000005</v>
      </c>
      <c r="BN579" s="105">
        <v>6474259.3499999996</v>
      </c>
      <c r="BO579" s="105">
        <v>6540373.3600000003</v>
      </c>
      <c r="BP579" s="105">
        <v>13856099.43</v>
      </c>
      <c r="BQ579" s="105">
        <v>3896304.27</v>
      </c>
      <c r="BR579" s="105">
        <v>7310592.209999999</v>
      </c>
      <c r="BS579" s="105">
        <v>308350505.17000002</v>
      </c>
      <c r="BT579" s="105">
        <v>5514592.7799999993</v>
      </c>
      <c r="BU579" s="105">
        <v>5652552.9500000002</v>
      </c>
      <c r="BV579" s="105">
        <v>34029019.840000004</v>
      </c>
      <c r="BW579" s="105">
        <v>609954.46000000008</v>
      </c>
      <c r="BX579" s="105">
        <v>4956472</v>
      </c>
      <c r="BY579" s="105">
        <v>22114670.699999999</v>
      </c>
      <c r="BZ579" s="105">
        <v>2551643.08</v>
      </c>
      <c r="CA579" s="105">
        <v>4271227.21</v>
      </c>
      <c r="CB579" s="105">
        <v>5021609.6499999994</v>
      </c>
      <c r="CC579" s="105">
        <v>7744720.3900000006</v>
      </c>
      <c r="CD579" s="105">
        <v>19446985.729999997</v>
      </c>
      <c r="CE579" s="105">
        <v>6203720.9499999993</v>
      </c>
      <c r="CF579" s="105">
        <v>9100520.6799999997</v>
      </c>
      <c r="CG579" s="105">
        <v>3463510.01</v>
      </c>
      <c r="CH579" s="105">
        <v>3366252.8600000003</v>
      </c>
      <c r="CI579" s="105">
        <v>3034871.96</v>
      </c>
      <c r="CJ579" s="105">
        <v>3457075.71</v>
      </c>
      <c r="CK579" s="105">
        <v>30871173.890000001</v>
      </c>
      <c r="CL579" s="105">
        <v>2609322.42</v>
      </c>
      <c r="CM579" s="105">
        <v>2913162.5700000003</v>
      </c>
    </row>
    <row r="580" spans="4:91" ht="25.95" customHeight="1">
      <c r="D580" s="105">
        <v>12989988.119999999</v>
      </c>
      <c r="E580" s="105">
        <v>2308416.56</v>
      </c>
      <c r="F580" s="105">
        <v>2299487.52</v>
      </c>
      <c r="G580" s="105">
        <v>2516346</v>
      </c>
      <c r="H580" s="105">
        <v>1329142.8</v>
      </c>
      <c r="I580" s="105">
        <v>1336665.67</v>
      </c>
      <c r="J580" s="105">
        <v>2469706.39</v>
      </c>
      <c r="K580" s="105">
        <v>3650003.6599999997</v>
      </c>
      <c r="L580" s="105">
        <v>2873415.6</v>
      </c>
      <c r="M580" s="105">
        <v>2490013.58</v>
      </c>
      <c r="N580" s="105">
        <v>7034112.75</v>
      </c>
      <c r="O580" s="105">
        <v>493471.35</v>
      </c>
      <c r="P580" s="105">
        <v>10180963.33</v>
      </c>
      <c r="Q580" s="105">
        <v>2200703.1799999997</v>
      </c>
      <c r="R580" s="105">
        <v>3241868.18</v>
      </c>
      <c r="S580" s="105">
        <v>4448688.54</v>
      </c>
      <c r="T580" s="105">
        <v>3311945.3</v>
      </c>
      <c r="U580" s="105">
        <v>2072373.92</v>
      </c>
      <c r="V580" s="105">
        <v>2659740.85</v>
      </c>
      <c r="W580" s="105">
        <v>1285487.67</v>
      </c>
      <c r="X580" s="105">
        <v>18206779.990000002</v>
      </c>
      <c r="Y580" s="105">
        <v>1480302.79</v>
      </c>
      <c r="Z580" s="105">
        <v>2959513.2</v>
      </c>
      <c r="AA580" s="105">
        <v>3224300.3699999996</v>
      </c>
      <c r="AB580" s="105">
        <v>969987.95</v>
      </c>
      <c r="AC580" s="105">
        <v>1582459.49</v>
      </c>
      <c r="AD580" s="105">
        <v>2090625.29</v>
      </c>
      <c r="AE580" s="105">
        <v>10108331.719999999</v>
      </c>
      <c r="AF580" s="105">
        <v>3084715.75</v>
      </c>
      <c r="AG580" s="105">
        <v>2192774.94</v>
      </c>
      <c r="AH580" s="105">
        <v>3698339.6500000004</v>
      </c>
      <c r="AI580" s="105">
        <v>2922584.05</v>
      </c>
      <c r="AJ580" s="105">
        <v>1484766.45</v>
      </c>
      <c r="AK580" s="105">
        <v>2238183.42</v>
      </c>
      <c r="AL580" s="105">
        <v>33809893.590000004</v>
      </c>
      <c r="AM580" s="105">
        <v>3119832.99</v>
      </c>
      <c r="AN580" s="105">
        <v>1371456.9</v>
      </c>
      <c r="AO580" s="105">
        <v>4211115.88</v>
      </c>
      <c r="AP580" s="105">
        <v>4872120.5200000005</v>
      </c>
      <c r="AQ580" s="105">
        <v>3555442.2199999997</v>
      </c>
      <c r="AR580" s="105">
        <v>1068170.7599999998</v>
      </c>
      <c r="AS580" s="105">
        <v>11424957.800000001</v>
      </c>
      <c r="AT580" s="105">
        <v>2599492.7000000002</v>
      </c>
      <c r="AU580" s="105">
        <v>4771460.7</v>
      </c>
      <c r="AV580" s="105">
        <v>4331575.3599999994</v>
      </c>
      <c r="AW580" s="105">
        <v>1800109.71</v>
      </c>
      <c r="AX580" s="105">
        <v>1429319.4</v>
      </c>
      <c r="AY580" s="105">
        <v>2770365.41</v>
      </c>
      <c r="AZ580" s="105">
        <v>2854193.4699999997</v>
      </c>
      <c r="BA580" s="105">
        <v>1697162.1</v>
      </c>
      <c r="BB580" s="105">
        <v>7369552.3800000008</v>
      </c>
      <c r="BC580" s="105">
        <v>2001995.46</v>
      </c>
      <c r="BD580" s="105">
        <v>13009712.360000001</v>
      </c>
      <c r="BE580" s="105">
        <v>3811163.3</v>
      </c>
      <c r="BF580" s="105">
        <v>804292.37</v>
      </c>
      <c r="BG580" s="105">
        <v>2057269.16</v>
      </c>
      <c r="BH580" s="105">
        <v>8934179.1600000001</v>
      </c>
      <c r="BI580" s="105">
        <v>1235187.23</v>
      </c>
      <c r="BJ580" s="105">
        <v>1381041.51</v>
      </c>
      <c r="BK580" s="105">
        <v>1395638</v>
      </c>
      <c r="BL580" s="105">
        <v>1201535.05</v>
      </c>
      <c r="BM580" s="105">
        <v>17818239.989999998</v>
      </c>
      <c r="BN580" s="105">
        <v>3768751.46</v>
      </c>
      <c r="BO580" s="105">
        <v>2440591.66</v>
      </c>
      <c r="BP580" s="105">
        <v>3725317.54</v>
      </c>
      <c r="BQ580" s="105">
        <v>3878583.1799999997</v>
      </c>
      <c r="BR580" s="105">
        <v>2933214.87</v>
      </c>
      <c r="BS580" s="105">
        <v>59388745.360000007</v>
      </c>
      <c r="BT580" s="105">
        <v>2878849.06</v>
      </c>
      <c r="BU580" s="105">
        <v>2874039.56</v>
      </c>
      <c r="BV580" s="105">
        <v>10193832.279999999</v>
      </c>
      <c r="BW580" s="105">
        <v>2744860.3</v>
      </c>
      <c r="BX580" s="105">
        <v>2206947.79</v>
      </c>
      <c r="BY580" s="105">
        <v>5789643.4399999995</v>
      </c>
      <c r="BZ580" s="105">
        <v>2096086.7</v>
      </c>
      <c r="CA580" s="105">
        <v>1312446.4700000002</v>
      </c>
      <c r="CB580" s="105">
        <v>1713355.3</v>
      </c>
      <c r="CC580" s="105">
        <v>7488645.5800000001</v>
      </c>
      <c r="CD580" s="105">
        <v>5488511.9199999999</v>
      </c>
      <c r="CE580" s="105">
        <v>4085451.35</v>
      </c>
      <c r="CF580" s="105">
        <v>4690797.6500000004</v>
      </c>
      <c r="CG580" s="105">
        <v>1051507.58</v>
      </c>
      <c r="CH580" s="105">
        <v>1107668.71</v>
      </c>
      <c r="CI580" s="105">
        <v>2042223.74</v>
      </c>
      <c r="CJ580" s="105">
        <v>1944630.71</v>
      </c>
      <c r="CK580" s="105">
        <v>7462466.3399999999</v>
      </c>
      <c r="CL580" s="105">
        <v>772289.29</v>
      </c>
      <c r="CM580" s="105">
        <v>909218.77</v>
      </c>
    </row>
    <row r="581" spans="4:91" ht="25.95" customHeight="1">
      <c r="D581" s="105">
        <v>6984026.129999999</v>
      </c>
      <c r="E581" s="105">
        <v>2903495.92</v>
      </c>
      <c r="F581" s="105">
        <v>1842438.1699999997</v>
      </c>
      <c r="G581" s="105">
        <v>1712458.75</v>
      </c>
      <c r="H581" s="105">
        <v>894978.2</v>
      </c>
      <c r="I581" s="105">
        <v>2025806.4</v>
      </c>
      <c r="J581" s="105">
        <v>1715520.03</v>
      </c>
      <c r="K581" s="105">
        <v>22261834.319999997</v>
      </c>
      <c r="L581" s="105">
        <v>4742997.12</v>
      </c>
      <c r="M581" s="105">
        <v>7810971.7699999996</v>
      </c>
      <c r="N581" s="105">
        <v>3230030.62</v>
      </c>
      <c r="O581" s="105">
        <v>705868.61</v>
      </c>
      <c r="P581" s="105">
        <v>23773597.740000002</v>
      </c>
      <c r="Q581" s="105">
        <v>2454667.8000000003</v>
      </c>
      <c r="R581" s="105">
        <v>5025151.8500000006</v>
      </c>
      <c r="S581" s="105">
        <v>4800818.13</v>
      </c>
      <c r="T581" s="105">
        <v>3346982.02</v>
      </c>
      <c r="U581" s="105">
        <v>2146145.58</v>
      </c>
      <c r="V581" s="105">
        <v>1324705.94</v>
      </c>
      <c r="W581" s="105">
        <v>903563.17999999993</v>
      </c>
      <c r="X581" s="105">
        <v>14502002.229999999</v>
      </c>
      <c r="Y581" s="105">
        <v>841642.38</v>
      </c>
      <c r="Z581" s="105">
        <v>1398995.25</v>
      </c>
      <c r="AA581" s="105">
        <v>4912522.0999999996</v>
      </c>
      <c r="AB581" s="105">
        <v>380520.95</v>
      </c>
      <c r="AC581" s="105">
        <v>693008.06</v>
      </c>
      <c r="AD581" s="105">
        <v>1312759.45</v>
      </c>
      <c r="AE581" s="105">
        <v>5219455.12</v>
      </c>
      <c r="AF581" s="105">
        <v>555197.82000000007</v>
      </c>
      <c r="AG581" s="105">
        <v>2345430.2000000002</v>
      </c>
      <c r="AH581" s="105">
        <v>1273818.4100000001</v>
      </c>
      <c r="AI581" s="105">
        <v>10741758.120000001</v>
      </c>
      <c r="AJ581" s="105">
        <v>1638505.6400000001</v>
      </c>
      <c r="AK581" s="105">
        <v>8484330.620000001</v>
      </c>
      <c r="AL581" s="105">
        <v>94827394.439999998</v>
      </c>
      <c r="AM581" s="105">
        <v>2159219.9300000002</v>
      </c>
      <c r="AN581" s="105">
        <v>1003508.36</v>
      </c>
      <c r="AO581" s="105">
        <v>16142535.370000001</v>
      </c>
      <c r="AP581" s="105">
        <v>3818949.08</v>
      </c>
      <c r="AQ581" s="105">
        <v>2065611.13</v>
      </c>
      <c r="AR581" s="105">
        <v>650900.77</v>
      </c>
      <c r="AS581" s="105">
        <v>31646500.109999999</v>
      </c>
      <c r="AT581" s="105">
        <v>2345767.91</v>
      </c>
      <c r="AU581" s="105">
        <v>6007938.9600000009</v>
      </c>
      <c r="AV581" s="105">
        <v>11687713.77</v>
      </c>
      <c r="AW581" s="105">
        <v>2032061.5</v>
      </c>
      <c r="AX581" s="105">
        <v>298065.94</v>
      </c>
      <c r="AY581" s="105">
        <v>11852189.93</v>
      </c>
      <c r="AZ581" s="105">
        <v>1980361.9700000002</v>
      </c>
      <c r="BA581" s="105">
        <v>1339219.52</v>
      </c>
      <c r="BB581" s="105">
        <v>24581055.080000002</v>
      </c>
      <c r="BC581" s="105">
        <v>1573046.12</v>
      </c>
      <c r="BD581" s="105">
        <v>28474386.990000002</v>
      </c>
      <c r="BE581" s="105">
        <v>1830462.05</v>
      </c>
      <c r="BF581" s="105">
        <v>1778656.3900000001</v>
      </c>
      <c r="BG581" s="105">
        <v>1640275.79</v>
      </c>
      <c r="BH581" s="105">
        <v>17341123.469999999</v>
      </c>
      <c r="BI581" s="105">
        <v>931231.83000000007</v>
      </c>
      <c r="BJ581" s="105">
        <v>1496522.56</v>
      </c>
      <c r="BK581" s="105">
        <v>1469208.73</v>
      </c>
      <c r="BL581" s="105">
        <v>2452065.4699999997</v>
      </c>
      <c r="BM581" s="105">
        <v>13671730.75</v>
      </c>
      <c r="BN581" s="105">
        <v>3468580.97</v>
      </c>
      <c r="BO581" s="105">
        <v>4590108.08</v>
      </c>
      <c r="BP581" s="105">
        <v>3542539.22</v>
      </c>
      <c r="BQ581" s="105">
        <v>2246796.4699999997</v>
      </c>
      <c r="BR581" s="105">
        <v>2459300.4699999997</v>
      </c>
      <c r="BS581" s="105">
        <v>91671931.399999991</v>
      </c>
      <c r="BT581" s="105">
        <v>8085479.9100000001</v>
      </c>
      <c r="BU581" s="105">
        <v>1387872.97</v>
      </c>
      <c r="BV581" s="105">
        <v>19738708.620000001</v>
      </c>
      <c r="BW581" s="105">
        <v>1204700</v>
      </c>
      <c r="BX581" s="105">
        <v>3109363</v>
      </c>
      <c r="BY581" s="105">
        <v>9281752.0700000003</v>
      </c>
      <c r="BZ581" s="105">
        <v>549034</v>
      </c>
      <c r="CA581" s="105">
        <v>1454041.6600000001</v>
      </c>
      <c r="CB581" s="105">
        <v>1163931.5899999999</v>
      </c>
      <c r="CC581" s="105">
        <v>11325097.609999999</v>
      </c>
      <c r="CD581" s="105">
        <v>8339800.0000000009</v>
      </c>
      <c r="CE581" s="105">
        <v>2814539.91</v>
      </c>
      <c r="CF581" s="105">
        <v>7063470.4799999995</v>
      </c>
      <c r="CG581" s="105">
        <v>1947083.21</v>
      </c>
      <c r="CH581" s="105">
        <v>885043.4</v>
      </c>
      <c r="CI581" s="105">
        <v>412664.66</v>
      </c>
      <c r="CJ581" s="105">
        <v>1095847.31</v>
      </c>
      <c r="CK581" s="105">
        <v>13963556.390000001</v>
      </c>
      <c r="CL581" s="105">
        <v>973461.03</v>
      </c>
      <c r="CM581" s="105">
        <v>1962995.2999999998</v>
      </c>
    </row>
    <row r="582" spans="4:91" ht="25.95" customHeight="1">
      <c r="D582" s="105">
        <v>24980319.199999999</v>
      </c>
      <c r="E582" s="105">
        <v>1119750</v>
      </c>
      <c r="F582" s="105">
        <v>2841045</v>
      </c>
      <c r="G582" s="105">
        <v>863643</v>
      </c>
      <c r="H582" s="105">
        <v>456215</v>
      </c>
      <c r="I582" s="105">
        <v>1118488</v>
      </c>
      <c r="J582" s="105">
        <v>1234744</v>
      </c>
      <c r="K582" s="105">
        <v>4910613</v>
      </c>
      <c r="L582" s="105">
        <v>1048900</v>
      </c>
      <c r="M582" s="105">
        <v>1879974</v>
      </c>
      <c r="N582" s="105">
        <v>6358388</v>
      </c>
      <c r="O582" s="105">
        <v>442131</v>
      </c>
      <c r="P582" s="105">
        <v>18753009</v>
      </c>
      <c r="Q582" s="105">
        <v>1838620</v>
      </c>
      <c r="R582" s="105">
        <v>2750249</v>
      </c>
      <c r="S582" s="105">
        <v>7401968.5</v>
      </c>
      <c r="T582" s="105">
        <v>1589711.87</v>
      </c>
      <c r="U582" s="105">
        <v>1761385</v>
      </c>
      <c r="V582" s="105">
        <v>1078405</v>
      </c>
      <c r="W582" s="105">
        <v>524309</v>
      </c>
      <c r="X582" s="105">
        <v>36769480.600000001</v>
      </c>
      <c r="Y582" s="105">
        <v>631692.5</v>
      </c>
      <c r="Z582" s="105">
        <v>4446311.5</v>
      </c>
      <c r="AA582" s="105">
        <v>1206268</v>
      </c>
      <c r="AB582" s="105">
        <v>125481</v>
      </c>
      <c r="AC582" s="105">
        <v>336975</v>
      </c>
      <c r="AD582" s="105">
        <v>241440</v>
      </c>
      <c r="AE582" s="105">
        <v>10395567.449999999</v>
      </c>
      <c r="AF582" s="105">
        <v>721907.5</v>
      </c>
      <c r="AG582" s="105">
        <v>487603.20000000001</v>
      </c>
      <c r="AH582" s="105">
        <v>412204</v>
      </c>
      <c r="AI582" s="105">
        <v>3629928.16</v>
      </c>
      <c r="AJ582" s="105">
        <v>644757.4</v>
      </c>
      <c r="AK582" s="105">
        <v>1694658.05</v>
      </c>
      <c r="AL582" s="105">
        <v>43313381.68</v>
      </c>
      <c r="AM582" s="105">
        <v>987303.1</v>
      </c>
      <c r="AN582" s="105">
        <v>477355</v>
      </c>
      <c r="AO582" s="105">
        <v>2953942.4</v>
      </c>
      <c r="AP582" s="105">
        <v>5912670</v>
      </c>
      <c r="AQ582" s="105">
        <v>881700</v>
      </c>
      <c r="AR582" s="105">
        <v>319889.5</v>
      </c>
      <c r="AS582" s="105">
        <v>35784825</v>
      </c>
      <c r="AT582" s="105">
        <v>3196940.5</v>
      </c>
      <c r="AU582" s="105">
        <v>5699902.5</v>
      </c>
      <c r="AV582" s="105">
        <v>1582168.9</v>
      </c>
      <c r="AW582" s="105">
        <v>620553.03</v>
      </c>
      <c r="AX582" s="105">
        <v>154260</v>
      </c>
      <c r="AY582" s="105">
        <v>741070.5</v>
      </c>
      <c r="AZ582" s="105">
        <v>511775</v>
      </c>
      <c r="BA582" s="105">
        <v>324095</v>
      </c>
      <c r="BB582" s="105">
        <v>13483818.869999999</v>
      </c>
      <c r="BC582" s="105">
        <v>405126.9</v>
      </c>
      <c r="BD582" s="105">
        <v>21811617.850000001</v>
      </c>
      <c r="BE582" s="105">
        <v>6198388</v>
      </c>
      <c r="BF582" s="105">
        <v>940212</v>
      </c>
      <c r="BG582" s="105">
        <v>273706.5</v>
      </c>
      <c r="BH582" s="105">
        <v>9377540.1999999993</v>
      </c>
      <c r="BI582" s="105">
        <v>485456</v>
      </c>
      <c r="BJ582" s="105">
        <v>641008.5</v>
      </c>
      <c r="BK582" s="105">
        <v>649665</v>
      </c>
      <c r="BL582" s="105">
        <v>780745</v>
      </c>
      <c r="BM582" s="105">
        <v>35024157.700000003</v>
      </c>
      <c r="BN582" s="105">
        <v>2793084.7</v>
      </c>
      <c r="BO582" s="105">
        <v>1433903</v>
      </c>
      <c r="BP582" s="105">
        <v>5194225.9000000004</v>
      </c>
      <c r="BQ582" s="105">
        <v>637291</v>
      </c>
      <c r="BR582" s="105">
        <v>923276.3</v>
      </c>
      <c r="BS582" s="105">
        <v>77292331.25999999</v>
      </c>
      <c r="BT582" s="105">
        <v>672482.9</v>
      </c>
      <c r="BU582" s="105">
        <v>592215</v>
      </c>
      <c r="BV582" s="105">
        <v>16120358.4</v>
      </c>
      <c r="BW582" s="105">
        <v>322458</v>
      </c>
      <c r="BX582" s="105">
        <v>234960</v>
      </c>
      <c r="BY582" s="105">
        <v>7170553</v>
      </c>
      <c r="BZ582" s="105">
        <v>593085</v>
      </c>
      <c r="CA582" s="105">
        <v>299321</v>
      </c>
      <c r="CB582" s="105">
        <v>897520</v>
      </c>
      <c r="CC582" s="105">
        <v>1042320.25</v>
      </c>
      <c r="CD582" s="105">
        <v>8660139.5</v>
      </c>
      <c r="CE582" s="105">
        <v>546199</v>
      </c>
      <c r="CF582" s="105">
        <v>6968817.9399999995</v>
      </c>
      <c r="CG582" s="105">
        <v>322170</v>
      </c>
      <c r="CH582" s="105">
        <v>113225</v>
      </c>
      <c r="CI582" s="105">
        <v>74520</v>
      </c>
      <c r="CJ582" s="105">
        <v>319951.59999999998</v>
      </c>
      <c r="CK582" s="105">
        <v>9113744</v>
      </c>
      <c r="CL582" s="105">
        <v>227042.18</v>
      </c>
      <c r="CM582" s="105">
        <v>268862</v>
      </c>
    </row>
    <row r="583" spans="4:91" ht="25.95" customHeight="1">
      <c r="D583" s="105">
        <v>11119257.729999999</v>
      </c>
      <c r="E583" s="105">
        <v>1474967.6</v>
      </c>
      <c r="F583" s="105">
        <v>1234781.02</v>
      </c>
      <c r="G583" s="105">
        <v>1276241.1899999997</v>
      </c>
      <c r="H583" s="105">
        <v>644080.56999999995</v>
      </c>
      <c r="I583" s="105">
        <v>1226821.2499999998</v>
      </c>
      <c r="J583" s="105">
        <v>1186827.8499999999</v>
      </c>
      <c r="K583" s="105">
        <v>3000936.0000000005</v>
      </c>
      <c r="L583" s="105">
        <v>846330.43</v>
      </c>
      <c r="M583" s="105">
        <v>1534464.41</v>
      </c>
      <c r="N583" s="105">
        <v>2711142.08</v>
      </c>
      <c r="O583" s="105">
        <v>421183.68000000005</v>
      </c>
      <c r="P583" s="105">
        <v>6765194.870000001</v>
      </c>
      <c r="Q583" s="105">
        <v>1081350.74</v>
      </c>
      <c r="R583" s="105">
        <v>1684004.61</v>
      </c>
      <c r="S583" s="105">
        <v>2380734.3099999996</v>
      </c>
      <c r="T583" s="105">
        <v>1426713.98</v>
      </c>
      <c r="U583" s="105">
        <v>801801.48</v>
      </c>
      <c r="V583" s="105">
        <v>948265.61</v>
      </c>
      <c r="W583" s="105">
        <v>674766.17999999993</v>
      </c>
      <c r="X583" s="105">
        <v>12308079.720000001</v>
      </c>
      <c r="Y583" s="105">
        <v>947308.87</v>
      </c>
      <c r="Z583" s="105">
        <v>1545154.9400000002</v>
      </c>
      <c r="AA583" s="105">
        <v>1689544.3300000003</v>
      </c>
      <c r="AB583" s="105">
        <v>473360.19</v>
      </c>
      <c r="AC583" s="105">
        <v>689994.29</v>
      </c>
      <c r="AD583" s="105">
        <v>1514693.45</v>
      </c>
      <c r="AE583" s="105">
        <v>3118569.6300000004</v>
      </c>
      <c r="AF583" s="105">
        <v>937124.21</v>
      </c>
      <c r="AG583" s="105">
        <v>934497.19</v>
      </c>
      <c r="AH583" s="105">
        <v>1391230.06</v>
      </c>
      <c r="AI583" s="105">
        <v>1484816.2399999998</v>
      </c>
      <c r="AJ583" s="105">
        <v>1210637.44</v>
      </c>
      <c r="AK583" s="105">
        <v>1026595.49</v>
      </c>
      <c r="AL583" s="105">
        <v>43005292.700000003</v>
      </c>
      <c r="AM583" s="105">
        <v>1445426.0999999999</v>
      </c>
      <c r="AN583" s="105">
        <v>992046.06</v>
      </c>
      <c r="AO583" s="105">
        <v>2944556.4499999997</v>
      </c>
      <c r="AP583" s="105">
        <v>2529905.19</v>
      </c>
      <c r="AQ583" s="105">
        <v>1377569.63</v>
      </c>
      <c r="AR583" s="105">
        <v>443695.8</v>
      </c>
      <c r="AS583" s="105">
        <v>5457498.8500000006</v>
      </c>
      <c r="AT583" s="105">
        <v>923260.79999999993</v>
      </c>
      <c r="AU583" s="105">
        <v>2441581.34</v>
      </c>
      <c r="AV583" s="105">
        <v>2170687.46</v>
      </c>
      <c r="AW583" s="105">
        <v>909697.39999999991</v>
      </c>
      <c r="AX583" s="105">
        <v>558877.32999999996</v>
      </c>
      <c r="AY583" s="105">
        <v>1389310.51</v>
      </c>
      <c r="AZ583" s="105">
        <v>978938.76</v>
      </c>
      <c r="BA583" s="105">
        <v>719527.34000000008</v>
      </c>
      <c r="BB583" s="105">
        <v>7347719.8399999999</v>
      </c>
      <c r="BC583" s="105">
        <v>1012834.7699999999</v>
      </c>
      <c r="BD583" s="105">
        <v>10894551.229999999</v>
      </c>
      <c r="BE583" s="105">
        <v>3279467.48</v>
      </c>
      <c r="BF583" s="105">
        <v>819295.39</v>
      </c>
      <c r="BG583" s="105">
        <v>1525771.3699999999</v>
      </c>
      <c r="BH583" s="105">
        <v>6947523.2600000007</v>
      </c>
      <c r="BI583" s="105">
        <v>396583.15</v>
      </c>
      <c r="BJ583" s="105">
        <v>467084.55</v>
      </c>
      <c r="BK583" s="105">
        <v>429554.63</v>
      </c>
      <c r="BL583" s="105">
        <v>715730.78999999992</v>
      </c>
      <c r="BM583" s="105">
        <v>10749715.890000001</v>
      </c>
      <c r="BN583" s="105">
        <v>2616076.2799999998</v>
      </c>
      <c r="BO583" s="105">
        <v>1798143.0199999998</v>
      </c>
      <c r="BP583" s="105">
        <v>2129454.17</v>
      </c>
      <c r="BQ583" s="105">
        <v>1423885.31</v>
      </c>
      <c r="BR583" s="105">
        <v>1252335.4500000002</v>
      </c>
      <c r="BS583" s="105">
        <v>34355375.130000003</v>
      </c>
      <c r="BT583" s="105">
        <v>1599180.1400000001</v>
      </c>
      <c r="BU583" s="105">
        <v>1006533.1300000001</v>
      </c>
      <c r="BV583" s="105">
        <v>9056447.9900000002</v>
      </c>
      <c r="BW583" s="105">
        <v>632408.41</v>
      </c>
      <c r="BX583" s="105">
        <v>1425800.9300000002</v>
      </c>
      <c r="BY583" s="105">
        <v>4022884.6999999997</v>
      </c>
      <c r="BZ583" s="105">
        <v>1028347.66</v>
      </c>
      <c r="CA583" s="105">
        <v>875106.71</v>
      </c>
      <c r="CB583" s="105">
        <v>1077074.07</v>
      </c>
      <c r="CC583" s="105">
        <v>1888327.77</v>
      </c>
      <c r="CD583" s="105">
        <v>3193642.2900000005</v>
      </c>
      <c r="CE583" s="105">
        <v>2018265.49</v>
      </c>
      <c r="CF583" s="105">
        <v>3515183.92</v>
      </c>
      <c r="CG583" s="105">
        <v>1047379.8</v>
      </c>
      <c r="CH583" s="105">
        <v>999077.21000000008</v>
      </c>
      <c r="CI583" s="105">
        <v>839684.84000000008</v>
      </c>
      <c r="CJ583" s="105">
        <v>932137.40999999992</v>
      </c>
      <c r="CK583" s="105">
        <v>4448055.88</v>
      </c>
      <c r="CL583" s="105">
        <v>403153.99</v>
      </c>
      <c r="CM583" s="105">
        <v>829492.32</v>
      </c>
    </row>
    <row r="584" spans="4:91" ht="25.95" customHeight="1">
      <c r="D584" s="105">
        <v>16173933.700000001</v>
      </c>
      <c r="E584" s="105">
        <v>108691.1</v>
      </c>
      <c r="F584" s="105">
        <v>27129</v>
      </c>
      <c r="G584" s="105">
        <v>247647.2</v>
      </c>
      <c r="H584" s="105">
        <v>113861.8</v>
      </c>
      <c r="I584" s="105">
        <v>57303.16</v>
      </c>
      <c r="J584" s="105">
        <v>200075</v>
      </c>
      <c r="K584" s="105">
        <v>111618.56</v>
      </c>
      <c r="L584" s="105">
        <v>222318.13</v>
      </c>
      <c r="M584" s="105">
        <v>215207.99</v>
      </c>
      <c r="N584" s="105">
        <v>485644</v>
      </c>
      <c r="O584" s="105">
        <v>40698.94</v>
      </c>
      <c r="P584" s="105">
        <v>5923032.4699999997</v>
      </c>
      <c r="Q584" s="105">
        <v>371552.16000000003</v>
      </c>
      <c r="R584" s="105">
        <v>488597.83999999997</v>
      </c>
      <c r="S584" s="105">
        <v>129863.57</v>
      </c>
      <c r="T584" s="105">
        <v>99475.6</v>
      </c>
      <c r="U584" s="105">
        <v>431400.45</v>
      </c>
      <c r="V584" s="105">
        <v>75375.490000000005</v>
      </c>
      <c r="W584" s="105">
        <v>45663.159999999996</v>
      </c>
      <c r="X584" s="105">
        <v>23173026.91</v>
      </c>
      <c r="Y584" s="105">
        <v>364603.57</v>
      </c>
      <c r="Z584" s="105">
        <v>26645.18</v>
      </c>
      <c r="AA584" s="105">
        <v>37</v>
      </c>
      <c r="AB584" s="105">
        <v>258727.02000000002</v>
      </c>
      <c r="AC584" s="105">
        <v>54</v>
      </c>
      <c r="AD584" s="105">
        <v>191670.35</v>
      </c>
      <c r="AE584" s="105">
        <v>23426.85</v>
      </c>
      <c r="AF584" s="105">
        <v>140142.54999999999</v>
      </c>
      <c r="AG584" s="105">
        <v>316931.40000000002</v>
      </c>
      <c r="AH584" s="105">
        <v>475412.85</v>
      </c>
      <c r="AI584" s="105">
        <v>2146279.7399999998</v>
      </c>
      <c r="AJ584" s="105">
        <v>244005</v>
      </c>
      <c r="AK584" s="105">
        <v>359969.54</v>
      </c>
      <c r="AL584" s="105">
        <v>723263.08</v>
      </c>
      <c r="AM584" s="105">
        <v>330653.33</v>
      </c>
      <c r="AN584" s="105">
        <v>63855.31</v>
      </c>
      <c r="AO584" s="105">
        <v>67822.76999999999</v>
      </c>
      <c r="AP584" s="105">
        <v>1026708.09</v>
      </c>
      <c r="AQ584" s="105">
        <v>93363.74</v>
      </c>
      <c r="AR584" s="105">
        <v>40126.74</v>
      </c>
      <c r="AS584" s="105">
        <v>45801.72</v>
      </c>
      <c r="AT584" s="105">
        <v>83619.16</v>
      </c>
      <c r="AU584" s="105">
        <v>81581.849999999991</v>
      </c>
      <c r="AV584" s="105">
        <v>86603.96</v>
      </c>
      <c r="AW584" s="105">
        <v>214767.19</v>
      </c>
      <c r="AX584" s="105">
        <v>48111.38</v>
      </c>
      <c r="AY584" s="105">
        <v>451875.38</v>
      </c>
      <c r="AZ584" s="105">
        <v>71201.42</v>
      </c>
      <c r="BA584" s="105">
        <v>14464.38</v>
      </c>
      <c r="BB584" s="105">
        <v>119738.04</v>
      </c>
      <c r="BC584" s="105">
        <v>39602.43</v>
      </c>
      <c r="BD584" s="105">
        <v>21904904.009999998</v>
      </c>
      <c r="BE584" s="105">
        <v>412959.97</v>
      </c>
      <c r="BF584" s="105">
        <v>62567.4</v>
      </c>
      <c r="BG584" s="105">
        <v>49</v>
      </c>
      <c r="BH584" s="105">
        <v>128946.15</v>
      </c>
      <c r="BI584" s="105">
        <v>74614.460000000006</v>
      </c>
      <c r="BJ584" s="105">
        <v>6037</v>
      </c>
      <c r="BK584" s="105">
        <v>130872.29</v>
      </c>
      <c r="BL584" s="105">
        <v>457817.81999999995</v>
      </c>
      <c r="BM584" s="105">
        <v>112249.21</v>
      </c>
      <c r="BN584" s="105">
        <v>392701.63</v>
      </c>
      <c r="BO584" s="105">
        <v>378625.69</v>
      </c>
      <c r="BP584" s="105">
        <v>307748</v>
      </c>
      <c r="BQ584" s="105">
        <v>2076547.52</v>
      </c>
      <c r="BR584" s="105">
        <v>268919</v>
      </c>
      <c r="BS584" s="105">
        <v>4012798.37</v>
      </c>
      <c r="BT584" s="105">
        <v>524610</v>
      </c>
      <c r="BU584" s="105">
        <v>32751.38</v>
      </c>
      <c r="BV584" s="105">
        <v>687880.62</v>
      </c>
      <c r="BW584" s="105">
        <v>12</v>
      </c>
      <c r="BX584" s="105">
        <v>222917.38</v>
      </c>
      <c r="BY584" s="105">
        <v>2331098.7399999998</v>
      </c>
      <c r="BZ584" s="105">
        <v>374739.38</v>
      </c>
      <c r="CA584" s="105">
        <v>613298.13</v>
      </c>
      <c r="CB584" s="105">
        <v>50631.42</v>
      </c>
      <c r="CC584" s="105">
        <v>57918.34</v>
      </c>
      <c r="CD584" s="105">
        <v>67032</v>
      </c>
      <c r="CE584" s="105">
        <v>18536.77</v>
      </c>
      <c r="CF584" s="105">
        <v>424999.73</v>
      </c>
      <c r="CG584" s="105">
        <v>127566.26</v>
      </c>
      <c r="CH584" s="105">
        <v>54294.740000000005</v>
      </c>
      <c r="CI584" s="105">
        <v>36598</v>
      </c>
      <c r="CJ584" s="105">
        <v>33191.74</v>
      </c>
      <c r="CK584" s="105">
        <v>207996.51</v>
      </c>
      <c r="CL584" s="105">
        <v>683293.86</v>
      </c>
      <c r="CM584" s="105">
        <v>36224</v>
      </c>
    </row>
    <row r="585" spans="4:91" ht="25.95" customHeight="1">
      <c r="D585" s="105">
        <v>285105</v>
      </c>
      <c r="E585" s="105">
        <v>226513.5</v>
      </c>
      <c r="F585" s="105">
        <v>3697047.14</v>
      </c>
      <c r="G585" s="105">
        <v>1308836.67</v>
      </c>
      <c r="H585" s="105">
        <v>33310.269999999997</v>
      </c>
      <c r="I585" s="105">
        <v>1197830.3</v>
      </c>
      <c r="J585" s="105">
        <v>816111.15</v>
      </c>
      <c r="K585" s="105">
        <v>3059096</v>
      </c>
      <c r="L585" s="105">
        <v>3270032.2199999997</v>
      </c>
      <c r="M585" s="105">
        <v>1328570.5</v>
      </c>
      <c r="N585" s="105">
        <v>1672196.96</v>
      </c>
      <c r="O585" s="105">
        <v>517698.04</v>
      </c>
      <c r="P585" s="105">
        <v>5487881.1200000001</v>
      </c>
      <c r="Q585" s="105">
        <v>6474729.4299999997</v>
      </c>
      <c r="R585" s="105">
        <v>8596410.8499999996</v>
      </c>
      <c r="S585" s="105">
        <v>2707311.37</v>
      </c>
      <c r="T585" s="105">
        <v>3450048.8200000003</v>
      </c>
      <c r="U585" s="105">
        <v>2685568</v>
      </c>
      <c r="V585" s="105">
        <v>4467877.49</v>
      </c>
      <c r="W585" s="105">
        <v>817232.15999999992</v>
      </c>
      <c r="X585" s="105">
        <v>1920894.43</v>
      </c>
      <c r="Y585" s="105">
        <v>2014617.0499999998</v>
      </c>
      <c r="Z585" s="105">
        <v>487902.83</v>
      </c>
      <c r="AA585" s="105">
        <v>1107783</v>
      </c>
      <c r="AB585" s="105">
        <v>534319</v>
      </c>
      <c r="AC585" s="105">
        <v>1027636.45</v>
      </c>
      <c r="AD585" s="105">
        <v>314801.53000000003</v>
      </c>
      <c r="AE585" s="105">
        <v>5310274.25</v>
      </c>
      <c r="AF585" s="105">
        <v>1050195</v>
      </c>
      <c r="AG585" s="105">
        <v>1089549</v>
      </c>
      <c r="AH585" s="105">
        <v>164447.75</v>
      </c>
      <c r="AI585" s="105">
        <v>1140410.7</v>
      </c>
      <c r="AJ585" s="105">
        <v>1085229.3500000001</v>
      </c>
      <c r="AK585" s="105">
        <v>142770.91</v>
      </c>
      <c r="AL585" s="105">
        <v>5060481.21</v>
      </c>
      <c r="AM585" s="105">
        <v>325022.5</v>
      </c>
      <c r="AN585" s="105">
        <v>107258</v>
      </c>
      <c r="AO585" s="105">
        <v>565992.25</v>
      </c>
      <c r="AP585" s="105">
        <v>1819620</v>
      </c>
      <c r="AQ585" s="105">
        <v>532549.5</v>
      </c>
      <c r="AR585" s="105">
        <v>889350.25</v>
      </c>
      <c r="AS585" s="105">
        <v>856617.58</v>
      </c>
      <c r="AT585" s="105">
        <v>323143.90000000002</v>
      </c>
      <c r="AU585" s="105">
        <v>5516238.21</v>
      </c>
      <c r="AV585" s="105">
        <v>890208.25</v>
      </c>
      <c r="AW585" s="105">
        <v>159752.25</v>
      </c>
      <c r="AX585" s="105">
        <v>502723</v>
      </c>
      <c r="AY585" s="105">
        <v>1174309.8999999999</v>
      </c>
      <c r="AZ585" s="105">
        <v>352734.88</v>
      </c>
      <c r="BA585" s="105">
        <v>351953.85</v>
      </c>
      <c r="BB585" s="105">
        <v>1466745.6</v>
      </c>
      <c r="BC585" s="105">
        <v>265841.74</v>
      </c>
      <c r="BD585" s="105">
        <v>2075326.35</v>
      </c>
      <c r="BE585" s="105">
        <v>681107.96</v>
      </c>
      <c r="BF585" s="105">
        <v>2862751.02</v>
      </c>
      <c r="BG585" s="105">
        <v>1484993.75</v>
      </c>
      <c r="BH585" s="105">
        <v>3697432.05</v>
      </c>
      <c r="BI585" s="105">
        <v>836716.44</v>
      </c>
      <c r="BJ585" s="105">
        <v>308919.5</v>
      </c>
      <c r="BK585" s="105">
        <v>263187.5</v>
      </c>
      <c r="BL585" s="105">
        <v>476491.25</v>
      </c>
      <c r="BM585" s="105">
        <v>2577752.4500000002</v>
      </c>
      <c r="BN585" s="105">
        <v>2114750.25</v>
      </c>
      <c r="BO585" s="105">
        <v>3123375.6399999997</v>
      </c>
      <c r="BP585" s="105">
        <v>2475218</v>
      </c>
      <c r="BQ585" s="105">
        <v>563234.25</v>
      </c>
      <c r="BR585" s="105">
        <v>2159103.67</v>
      </c>
      <c r="BS585" s="105">
        <v>3708999.75</v>
      </c>
      <c r="BT585" s="105">
        <v>896406.49</v>
      </c>
      <c r="BU585" s="105">
        <v>621386.5</v>
      </c>
      <c r="BV585" s="105">
        <v>775212.35000000009</v>
      </c>
      <c r="BW585" s="105">
        <v>406494</v>
      </c>
      <c r="BX585" s="105">
        <v>443693</v>
      </c>
      <c r="BY585" s="105">
        <v>3399221</v>
      </c>
      <c r="BZ585" s="105">
        <v>2721210.5</v>
      </c>
      <c r="CA585" s="105">
        <v>102365.5</v>
      </c>
      <c r="CB585" s="105">
        <v>1588905.5</v>
      </c>
      <c r="CC585" s="105">
        <v>1227982.99</v>
      </c>
      <c r="CD585" s="105">
        <v>2501997.25</v>
      </c>
      <c r="CE585" s="105">
        <v>860985.37</v>
      </c>
      <c r="CF585" s="105">
        <v>1672166.04</v>
      </c>
      <c r="CG585" s="105">
        <v>616979.5</v>
      </c>
      <c r="CH585" s="105">
        <v>326861</v>
      </c>
      <c r="CI585" s="105">
        <v>1301432</v>
      </c>
      <c r="CJ585" s="105">
        <v>2910075.1</v>
      </c>
      <c r="CK585" s="105">
        <v>3077120.37</v>
      </c>
      <c r="CL585" s="105">
        <v>226277</v>
      </c>
      <c r="CM585" s="105">
        <v>1586202.8</v>
      </c>
    </row>
    <row r="586" spans="4:91" ht="25.95" customHeight="1">
      <c r="D586" s="105">
        <v>0</v>
      </c>
      <c r="E586" s="105">
        <v>0</v>
      </c>
      <c r="F586" s="105">
        <v>0</v>
      </c>
      <c r="G586" s="105">
        <v>0</v>
      </c>
      <c r="H586" s="105">
        <v>0</v>
      </c>
      <c r="I586" s="105">
        <v>0</v>
      </c>
      <c r="J586" s="105">
        <v>0</v>
      </c>
      <c r="K586" s="105">
        <v>0</v>
      </c>
      <c r="L586" s="105">
        <v>0</v>
      </c>
      <c r="M586" s="105">
        <v>0</v>
      </c>
      <c r="N586" s="105">
        <v>0</v>
      </c>
      <c r="O586" s="105">
        <v>0</v>
      </c>
      <c r="P586" s="105">
        <v>0</v>
      </c>
      <c r="Q586" s="105">
        <v>0</v>
      </c>
      <c r="R586" s="105">
        <v>0</v>
      </c>
      <c r="S586" s="105">
        <v>0</v>
      </c>
      <c r="T586" s="105">
        <v>0</v>
      </c>
      <c r="U586" s="105">
        <v>0</v>
      </c>
      <c r="V586" s="105">
        <v>0</v>
      </c>
      <c r="W586" s="105">
        <v>0</v>
      </c>
      <c r="X586" s="105">
        <v>0</v>
      </c>
      <c r="Y586" s="105">
        <v>0</v>
      </c>
      <c r="Z586" s="105">
        <v>0</v>
      </c>
      <c r="AA586" s="105">
        <v>0</v>
      </c>
      <c r="AB586" s="105">
        <v>0</v>
      </c>
      <c r="AC586" s="105">
        <v>0</v>
      </c>
      <c r="AD586" s="105">
        <v>0</v>
      </c>
      <c r="AE586" s="105">
        <v>0</v>
      </c>
      <c r="AF586" s="105">
        <v>0</v>
      </c>
      <c r="AG586" s="105">
        <v>0</v>
      </c>
      <c r="AH586" s="105">
        <v>0</v>
      </c>
      <c r="AI586" s="105">
        <v>0</v>
      </c>
      <c r="AJ586" s="105">
        <v>0</v>
      </c>
      <c r="AK586" s="105">
        <v>0</v>
      </c>
      <c r="AL586" s="105">
        <v>0</v>
      </c>
      <c r="AM586" s="105">
        <v>116174</v>
      </c>
      <c r="AN586" s="105">
        <v>0</v>
      </c>
      <c r="AO586" s="105">
        <v>0</v>
      </c>
      <c r="AP586" s="105">
        <v>0</v>
      </c>
      <c r="AQ586" s="105">
        <v>0</v>
      </c>
      <c r="AR586" s="105">
        <v>0</v>
      </c>
      <c r="AS586" s="105">
        <v>602755</v>
      </c>
      <c r="AT586" s="105">
        <v>0</v>
      </c>
      <c r="AU586" s="105">
        <v>0</v>
      </c>
      <c r="AV586" s="105">
        <v>0</v>
      </c>
      <c r="AW586" s="105">
        <v>0</v>
      </c>
      <c r="AX586" s="105">
        <v>0</v>
      </c>
      <c r="AY586" s="105">
        <v>0</v>
      </c>
      <c r="AZ586" s="105">
        <v>0</v>
      </c>
      <c r="BA586" s="105">
        <v>0</v>
      </c>
      <c r="BB586" s="105">
        <v>0</v>
      </c>
      <c r="BC586" s="105">
        <v>0</v>
      </c>
      <c r="BD586" s="105">
        <v>0</v>
      </c>
      <c r="BE586" s="105">
        <v>160000</v>
      </c>
      <c r="BF586" s="105">
        <v>0</v>
      </c>
      <c r="BG586" s="105">
        <v>0</v>
      </c>
      <c r="BH586" s="105">
        <v>2075000</v>
      </c>
      <c r="BI586" s="105">
        <v>0</v>
      </c>
      <c r="BJ586" s="105">
        <v>0</v>
      </c>
      <c r="BK586" s="105">
        <v>0</v>
      </c>
      <c r="BL586" s="105">
        <v>0</v>
      </c>
      <c r="BM586" s="105">
        <v>0</v>
      </c>
      <c r="BN586" s="105">
        <v>0</v>
      </c>
      <c r="BO586" s="105">
        <v>0</v>
      </c>
      <c r="BP586" s="105">
        <v>0</v>
      </c>
      <c r="BQ586" s="105">
        <v>0</v>
      </c>
      <c r="BR586" s="105">
        <v>0</v>
      </c>
      <c r="BS586" s="105">
        <v>0</v>
      </c>
      <c r="BT586" s="105">
        <v>0</v>
      </c>
      <c r="BU586" s="105">
        <v>0</v>
      </c>
      <c r="BV586" s="105">
        <v>0</v>
      </c>
      <c r="BW586" s="105">
        <v>0</v>
      </c>
      <c r="BX586" s="105">
        <v>0</v>
      </c>
      <c r="BY586" s="105">
        <v>0</v>
      </c>
      <c r="BZ586" s="105">
        <v>0</v>
      </c>
      <c r="CA586" s="105">
        <v>0</v>
      </c>
      <c r="CB586" s="105">
        <v>0</v>
      </c>
      <c r="CC586" s="105">
        <v>0</v>
      </c>
      <c r="CD586" s="105">
        <v>0</v>
      </c>
      <c r="CE586" s="105">
        <v>0</v>
      </c>
      <c r="CF586" s="105">
        <v>0</v>
      </c>
      <c r="CG586" s="105">
        <v>0</v>
      </c>
      <c r="CH586" s="105">
        <v>0</v>
      </c>
      <c r="CI586" s="105">
        <v>0</v>
      </c>
      <c r="CJ586" s="105">
        <v>0</v>
      </c>
      <c r="CK586" s="105">
        <v>0</v>
      </c>
      <c r="CL586" s="105">
        <v>0</v>
      </c>
      <c r="CM586" s="105">
        <v>0</v>
      </c>
    </row>
    <row r="587" spans="4:91" ht="25.95" customHeight="1">
      <c r="D587" s="105">
        <v>5692225.7999999998</v>
      </c>
      <c r="E587" s="105">
        <v>4598760</v>
      </c>
      <c r="F587" s="105">
        <v>1019600</v>
      </c>
      <c r="G587" s="105">
        <v>4816343.6100000003</v>
      </c>
      <c r="H587" s="105">
        <v>583475.26</v>
      </c>
      <c r="I587" s="105">
        <v>3313362.63</v>
      </c>
      <c r="J587" s="105">
        <v>11042399.77</v>
      </c>
      <c r="K587" s="105">
        <v>5863099.3399999999</v>
      </c>
      <c r="L587" s="105">
        <v>1808805</v>
      </c>
      <c r="M587" s="105">
        <v>3018095.11</v>
      </c>
      <c r="N587" s="105">
        <v>2156325.08</v>
      </c>
      <c r="O587" s="105">
        <v>1716125.27</v>
      </c>
      <c r="P587" s="105">
        <v>10096734.17</v>
      </c>
      <c r="Q587" s="105">
        <v>2400598.5499999998</v>
      </c>
      <c r="R587" s="105">
        <v>5318590.6500000004</v>
      </c>
      <c r="S587" s="105">
        <v>9071035.9199999999</v>
      </c>
      <c r="T587" s="105">
        <v>688337</v>
      </c>
      <c r="U587" s="105">
        <v>2009099.29</v>
      </c>
      <c r="V587" s="105">
        <v>3323130</v>
      </c>
      <c r="W587" s="105">
        <v>1713002.29</v>
      </c>
      <c r="X587" s="105">
        <v>10308944.560000001</v>
      </c>
      <c r="Y587" s="105">
        <v>3169218.6</v>
      </c>
      <c r="Z587" s="105">
        <v>2538310.1</v>
      </c>
      <c r="AA587" s="105">
        <v>1367396.96</v>
      </c>
      <c r="AB587" s="105">
        <v>630399.11</v>
      </c>
      <c r="AC587" s="105">
        <v>994700.4</v>
      </c>
      <c r="AD587" s="105">
        <v>500937.44000000006</v>
      </c>
      <c r="AE587" s="105">
        <v>3018551.03</v>
      </c>
      <c r="AF587" s="105">
        <v>1435914.1600000001</v>
      </c>
      <c r="AG587" s="105">
        <v>343000.15</v>
      </c>
      <c r="AH587" s="105">
        <v>173661</v>
      </c>
      <c r="AI587" s="105">
        <v>1429955.8399999999</v>
      </c>
      <c r="AJ587" s="105">
        <v>1190399</v>
      </c>
      <c r="AK587" s="105">
        <v>1329700.73</v>
      </c>
      <c r="AL587" s="105">
        <v>6497552.3399999999</v>
      </c>
      <c r="AM587" s="105">
        <v>3570549.35</v>
      </c>
      <c r="AN587" s="105">
        <v>150115.26</v>
      </c>
      <c r="AO587" s="105">
        <v>299518.68</v>
      </c>
      <c r="AP587" s="105">
        <v>1109411.5</v>
      </c>
      <c r="AQ587" s="105">
        <v>186209.66</v>
      </c>
      <c r="AR587" s="105">
        <v>283310</v>
      </c>
      <c r="AS587" s="105">
        <v>2631285</v>
      </c>
      <c r="AT587" s="105">
        <v>669094</v>
      </c>
      <c r="AU587" s="105">
        <v>577880</v>
      </c>
      <c r="AV587" s="105">
        <v>253598.84</v>
      </c>
      <c r="AW587" s="105">
        <v>1173652</v>
      </c>
      <c r="AX587" s="105">
        <v>41620</v>
      </c>
      <c r="AY587" s="105">
        <v>273374</v>
      </c>
      <c r="AZ587" s="105">
        <v>600869.19999999995</v>
      </c>
      <c r="BA587" s="105">
        <v>253809</v>
      </c>
      <c r="BB587" s="105">
        <v>0</v>
      </c>
      <c r="BC587" s="105">
        <v>1052464</v>
      </c>
      <c r="BD587" s="105">
        <v>10293207.439999999</v>
      </c>
      <c r="BE587" s="105">
        <v>0</v>
      </c>
      <c r="BF587" s="105">
        <v>1545004</v>
      </c>
      <c r="BG587" s="105">
        <v>2872038.26</v>
      </c>
      <c r="BH587" s="105">
        <v>162150.9</v>
      </c>
      <c r="BI587" s="105">
        <v>509908</v>
      </c>
      <c r="BJ587" s="105">
        <v>49609.05</v>
      </c>
      <c r="BK587" s="105">
        <v>36000</v>
      </c>
      <c r="BL587" s="105">
        <v>21000</v>
      </c>
      <c r="BM587" s="105">
        <v>507600</v>
      </c>
      <c r="BN587" s="105">
        <v>715254</v>
      </c>
      <c r="BO587" s="105">
        <v>774868</v>
      </c>
      <c r="BP587" s="105">
        <v>506080</v>
      </c>
      <c r="BQ587" s="105">
        <v>1306799.74</v>
      </c>
      <c r="BR587" s="105">
        <v>823190</v>
      </c>
      <c r="BS587" s="105">
        <v>31501989.649999999</v>
      </c>
      <c r="BT587" s="105">
        <v>619430.54</v>
      </c>
      <c r="BU587" s="105">
        <v>707800</v>
      </c>
      <c r="BV587" s="105">
        <v>3834698.53</v>
      </c>
      <c r="BW587" s="105">
        <v>0</v>
      </c>
      <c r="BX587" s="105">
        <v>2055124</v>
      </c>
      <c r="BY587" s="105">
        <v>1971454.23</v>
      </c>
      <c r="BZ587" s="105">
        <v>323796.14</v>
      </c>
      <c r="CA587" s="105">
        <v>1435816.86</v>
      </c>
      <c r="CB587" s="105">
        <v>2224860.2000000002</v>
      </c>
      <c r="CC587" s="105">
        <v>2609774.2999999998</v>
      </c>
      <c r="CD587" s="105">
        <v>3307092.8</v>
      </c>
      <c r="CE587" s="105">
        <v>2602154.75</v>
      </c>
      <c r="CF587" s="105">
        <v>908500</v>
      </c>
      <c r="CG587" s="105">
        <v>607004.49</v>
      </c>
      <c r="CH587" s="105">
        <v>989241.6</v>
      </c>
      <c r="CI587" s="105">
        <v>28178</v>
      </c>
      <c r="CJ587" s="105">
        <v>863960.15</v>
      </c>
      <c r="CK587" s="105">
        <v>1663545.1199999999</v>
      </c>
      <c r="CL587" s="105">
        <v>102940</v>
      </c>
      <c r="CM587" s="105">
        <v>768352.81</v>
      </c>
    </row>
    <row r="588" spans="4:91" ht="25.95" customHeight="1">
      <c r="D588" s="105">
        <v>358229100.80000001</v>
      </c>
      <c r="E588" s="105">
        <v>0</v>
      </c>
      <c r="F588" s="105">
        <v>0</v>
      </c>
      <c r="G588" s="105">
        <v>0</v>
      </c>
      <c r="H588" s="105">
        <v>0</v>
      </c>
      <c r="I588" s="105">
        <v>0</v>
      </c>
      <c r="J588" s="105">
        <v>0</v>
      </c>
      <c r="K588" s="105">
        <v>0</v>
      </c>
      <c r="L588" s="105">
        <v>0</v>
      </c>
      <c r="M588" s="105">
        <v>80.25</v>
      </c>
      <c r="N588" s="105">
        <v>0</v>
      </c>
      <c r="O588" s="105">
        <v>0</v>
      </c>
      <c r="P588" s="105">
        <v>1508829.69</v>
      </c>
      <c r="Q588" s="105">
        <v>0</v>
      </c>
      <c r="R588" s="105">
        <v>0</v>
      </c>
      <c r="S588" s="105">
        <v>0</v>
      </c>
      <c r="T588" s="105">
        <v>0</v>
      </c>
      <c r="U588" s="105">
        <v>0</v>
      </c>
      <c r="V588" s="105">
        <v>0</v>
      </c>
      <c r="W588" s="105">
        <v>0</v>
      </c>
      <c r="X588" s="105">
        <v>210740.3</v>
      </c>
      <c r="Y588" s="105">
        <v>0</v>
      </c>
      <c r="Z588" s="105">
        <v>0</v>
      </c>
      <c r="AA588" s="105">
        <v>0</v>
      </c>
      <c r="AB588" s="105">
        <v>0</v>
      </c>
      <c r="AC588" s="105">
        <v>0</v>
      </c>
      <c r="AD588" s="105">
        <v>0</v>
      </c>
      <c r="AE588" s="105">
        <v>0</v>
      </c>
      <c r="AF588" s="105">
        <v>0</v>
      </c>
      <c r="AG588" s="105">
        <v>0</v>
      </c>
      <c r="AH588" s="105">
        <v>0</v>
      </c>
      <c r="AI588" s="105">
        <v>0</v>
      </c>
      <c r="AJ588" s="105">
        <v>0</v>
      </c>
      <c r="AK588" s="105">
        <v>0</v>
      </c>
      <c r="AL588" s="105">
        <v>0</v>
      </c>
      <c r="AM588" s="105">
        <v>0</v>
      </c>
      <c r="AN588" s="105">
        <v>0</v>
      </c>
      <c r="AO588" s="105">
        <v>0</v>
      </c>
      <c r="AP588" s="105">
        <v>0</v>
      </c>
      <c r="AQ588" s="105">
        <v>0</v>
      </c>
      <c r="AR588" s="105">
        <v>0</v>
      </c>
      <c r="AS588" s="105">
        <v>1637928</v>
      </c>
      <c r="AT588" s="105">
        <v>520866.5</v>
      </c>
      <c r="AU588" s="105">
        <v>0</v>
      </c>
      <c r="AV588" s="105">
        <v>0</v>
      </c>
      <c r="AW588" s="105">
        <v>0</v>
      </c>
      <c r="AX588" s="105">
        <v>0</v>
      </c>
      <c r="AY588" s="105">
        <v>0</v>
      </c>
      <c r="AZ588" s="105">
        <v>0</v>
      </c>
      <c r="BA588" s="105">
        <v>0</v>
      </c>
      <c r="BB588" s="105">
        <v>0</v>
      </c>
      <c r="BC588" s="105">
        <v>0</v>
      </c>
      <c r="BD588" s="105">
        <v>107647.48</v>
      </c>
      <c r="BE588" s="105">
        <v>0</v>
      </c>
      <c r="BF588" s="105">
        <v>0</v>
      </c>
      <c r="BG588" s="105">
        <v>0</v>
      </c>
      <c r="BH588" s="105">
        <v>10387.06</v>
      </c>
      <c r="BI588" s="105">
        <v>0</v>
      </c>
      <c r="BJ588" s="105">
        <v>0</v>
      </c>
      <c r="BK588" s="105">
        <v>0</v>
      </c>
      <c r="BL588" s="105">
        <v>0</v>
      </c>
      <c r="BM588" s="105">
        <v>320626599.21000004</v>
      </c>
      <c r="BN588" s="105">
        <v>0</v>
      </c>
      <c r="BO588" s="105">
        <v>0</v>
      </c>
      <c r="BP588" s="105">
        <v>0</v>
      </c>
      <c r="BQ588" s="105">
        <v>0</v>
      </c>
      <c r="BR588" s="105">
        <v>0</v>
      </c>
      <c r="BS588" s="105">
        <v>5674423.4299999997</v>
      </c>
      <c r="BT588" s="105">
        <v>0</v>
      </c>
      <c r="BU588" s="105">
        <v>0</v>
      </c>
      <c r="BV588" s="105">
        <v>259363.45</v>
      </c>
      <c r="BW588" s="105">
        <v>0</v>
      </c>
      <c r="BX588" s="105">
        <v>0</v>
      </c>
      <c r="BY588" s="105">
        <v>0</v>
      </c>
      <c r="BZ588" s="105">
        <v>0</v>
      </c>
      <c r="CA588" s="105">
        <v>0</v>
      </c>
      <c r="CB588" s="105">
        <v>0</v>
      </c>
      <c r="CC588" s="105">
        <v>0</v>
      </c>
      <c r="CD588" s="105">
        <v>0</v>
      </c>
      <c r="CE588" s="105">
        <v>0</v>
      </c>
      <c r="CF588" s="105">
        <v>0</v>
      </c>
      <c r="CG588" s="105">
        <v>0</v>
      </c>
      <c r="CH588" s="105">
        <v>0</v>
      </c>
      <c r="CI588" s="105">
        <v>0</v>
      </c>
      <c r="CJ588" s="105">
        <v>0</v>
      </c>
      <c r="CK588" s="105">
        <v>0</v>
      </c>
      <c r="CL588" s="105">
        <v>0</v>
      </c>
      <c r="CM588" s="105">
        <v>0</v>
      </c>
    </row>
    <row r="589" spans="4:91" ht="25.95" customHeight="1">
      <c r="D589" s="105">
        <v>4332648.88</v>
      </c>
      <c r="E589" s="105">
        <v>65507.86</v>
      </c>
      <c r="F589" s="105">
        <v>140006.5</v>
      </c>
      <c r="G589" s="105">
        <v>57002.26</v>
      </c>
      <c r="H589" s="105">
        <v>60127.399999999994</v>
      </c>
      <c r="I589" s="105">
        <v>61204.639999999999</v>
      </c>
      <c r="J589" s="105">
        <v>15417.410000000002</v>
      </c>
      <c r="K589" s="105">
        <v>194798.51</v>
      </c>
      <c r="L589" s="105">
        <v>61318.14</v>
      </c>
      <c r="M589" s="105">
        <v>60884.61</v>
      </c>
      <c r="N589" s="105">
        <v>296837.56</v>
      </c>
      <c r="O589" s="105">
        <v>8865.24</v>
      </c>
      <c r="P589" s="105">
        <v>1245295.46</v>
      </c>
      <c r="Q589" s="105">
        <v>339765.63</v>
      </c>
      <c r="R589" s="105">
        <v>40291.25</v>
      </c>
      <c r="S589" s="105">
        <v>116845.64000000001</v>
      </c>
      <c r="T589" s="105">
        <v>220420.57</v>
      </c>
      <c r="U589" s="105">
        <v>106115.57</v>
      </c>
      <c r="V589" s="105">
        <v>88694.239999999991</v>
      </c>
      <c r="W589" s="105">
        <v>30449.83</v>
      </c>
      <c r="X589" s="105">
        <v>2332164.35</v>
      </c>
      <c r="Y589" s="105">
        <v>59492.610000000008</v>
      </c>
      <c r="Z589" s="105">
        <v>127638.27</v>
      </c>
      <c r="AA589" s="105">
        <v>116096.73000000001</v>
      </c>
      <c r="AB589" s="105">
        <v>31664.84</v>
      </c>
      <c r="AC589" s="105">
        <v>222226.07</v>
      </c>
      <c r="AD589" s="105">
        <v>127430.07999999999</v>
      </c>
      <c r="AE589" s="105">
        <v>376255.7</v>
      </c>
      <c r="AF589" s="105">
        <v>80794.37</v>
      </c>
      <c r="AG589" s="105">
        <v>159357.02000000002</v>
      </c>
      <c r="AH589" s="105">
        <v>87950.540000000008</v>
      </c>
      <c r="AI589" s="105">
        <v>163953.58000000002</v>
      </c>
      <c r="AJ589" s="105">
        <v>92619.420000000013</v>
      </c>
      <c r="AK589" s="105">
        <v>323796.52</v>
      </c>
      <c r="AL589" s="105">
        <v>5253853.3600000003</v>
      </c>
      <c r="AM589" s="105">
        <v>92648.27</v>
      </c>
      <c r="AN589" s="105">
        <v>72832.22</v>
      </c>
      <c r="AO589" s="105">
        <v>1310659.9099999999</v>
      </c>
      <c r="AP589" s="105">
        <v>206916.4</v>
      </c>
      <c r="AQ589" s="105">
        <v>104508.4</v>
      </c>
      <c r="AR589" s="105">
        <v>11618.59</v>
      </c>
      <c r="AS589" s="105">
        <v>2253648.98</v>
      </c>
      <c r="AT589" s="105">
        <v>1846849.3399999999</v>
      </c>
      <c r="AU589" s="105">
        <v>279916.06</v>
      </c>
      <c r="AV589" s="105">
        <v>51462.2</v>
      </c>
      <c r="AW589" s="105">
        <v>46698.070000000007</v>
      </c>
      <c r="AX589" s="105">
        <v>1767963.8499999999</v>
      </c>
      <c r="AY589" s="105">
        <v>102574.34</v>
      </c>
      <c r="AZ589" s="105">
        <v>75633.960000000006</v>
      </c>
      <c r="BA589" s="105">
        <v>54571.19</v>
      </c>
      <c r="BB589" s="105">
        <v>11008228.34</v>
      </c>
      <c r="BC589" s="105">
        <v>57595.360000000001</v>
      </c>
      <c r="BD589" s="105">
        <v>1506746.17</v>
      </c>
      <c r="BE589" s="105">
        <v>696178.6399999999</v>
      </c>
      <c r="BF589" s="105">
        <v>177277.22999999998</v>
      </c>
      <c r="BG589" s="105">
        <v>98856.510000000009</v>
      </c>
      <c r="BH589" s="105">
        <v>1224974.82</v>
      </c>
      <c r="BI589" s="105">
        <v>20448.61</v>
      </c>
      <c r="BJ589" s="105">
        <v>72289.98</v>
      </c>
      <c r="BK589" s="105">
        <v>167928.17</v>
      </c>
      <c r="BL589" s="105">
        <v>44085.37</v>
      </c>
      <c r="BM589" s="105">
        <v>1884387.9500000002</v>
      </c>
      <c r="BN589" s="105">
        <v>141421.22</v>
      </c>
      <c r="BO589" s="105">
        <v>39645.119999999995</v>
      </c>
      <c r="BP589" s="105">
        <v>66641.960000000006</v>
      </c>
      <c r="BQ589" s="105">
        <v>97263.1</v>
      </c>
      <c r="BR589" s="105">
        <v>333663.15000000002</v>
      </c>
      <c r="BS589" s="105">
        <v>5661187.5099999998</v>
      </c>
      <c r="BT589" s="105">
        <v>147596.21</v>
      </c>
      <c r="BU589" s="105">
        <v>160375.03999999998</v>
      </c>
      <c r="BV589" s="105">
        <v>1184287.28</v>
      </c>
      <c r="BW589" s="105">
        <v>99773.73000000001</v>
      </c>
      <c r="BX589" s="105">
        <v>95639.6</v>
      </c>
      <c r="BY589" s="105">
        <v>387575.91000000003</v>
      </c>
      <c r="BZ589" s="105">
        <v>48184.75</v>
      </c>
      <c r="CA589" s="105">
        <v>60079.29</v>
      </c>
      <c r="CB589" s="105">
        <v>160646.82</v>
      </c>
      <c r="CC589" s="105">
        <v>656536.93999999994</v>
      </c>
      <c r="CD589" s="105">
        <v>621992.49</v>
      </c>
      <c r="CE589" s="105">
        <v>252769.08000000002</v>
      </c>
      <c r="CF589" s="105">
        <v>267632.33999999997</v>
      </c>
      <c r="CG589" s="105">
        <v>160591.66</v>
      </c>
      <c r="CH589" s="105">
        <v>92957.22</v>
      </c>
      <c r="CI589" s="105">
        <v>36694.01</v>
      </c>
      <c r="CJ589" s="105">
        <v>33431.1</v>
      </c>
      <c r="CK589" s="105">
        <v>284037.03000000003</v>
      </c>
      <c r="CL589" s="105">
        <v>18781.91</v>
      </c>
      <c r="CM589" s="105">
        <v>49428.57</v>
      </c>
    </row>
    <row r="590" spans="4:91" ht="25.95" customHeight="1">
      <c r="D590" s="105">
        <v>39271770.039999992</v>
      </c>
      <c r="E590" s="105">
        <v>4557109</v>
      </c>
      <c r="F590" s="105">
        <v>2362374.5499999998</v>
      </c>
      <c r="G590" s="105">
        <v>6177683.2199999997</v>
      </c>
      <c r="H590" s="105">
        <v>2918264.56</v>
      </c>
      <c r="I590" s="105">
        <v>2942926.0000000005</v>
      </c>
      <c r="J590" s="105">
        <v>4097536.01</v>
      </c>
      <c r="K590" s="105">
        <v>8656397.4600000009</v>
      </c>
      <c r="L590" s="105">
        <v>5179851.51</v>
      </c>
      <c r="M590" s="105">
        <v>6477996.0299999993</v>
      </c>
      <c r="N590" s="105">
        <v>21032873.940000001</v>
      </c>
      <c r="O590" s="105">
        <v>3490102.9500000007</v>
      </c>
      <c r="P590" s="105">
        <v>47883069.009999998</v>
      </c>
      <c r="Q590" s="105">
        <v>4259921.629999999</v>
      </c>
      <c r="R590" s="105">
        <v>6639719.5600000005</v>
      </c>
      <c r="S590" s="105">
        <v>14893563.580000002</v>
      </c>
      <c r="T590" s="105">
        <v>4524334.72</v>
      </c>
      <c r="U590" s="105">
        <v>5168679.0000000009</v>
      </c>
      <c r="V590" s="105">
        <v>2537077.3000000003</v>
      </c>
      <c r="W590" s="105">
        <v>2203382.6399999997</v>
      </c>
      <c r="X590" s="105">
        <v>72439552.139999986</v>
      </c>
      <c r="Y590" s="105">
        <v>5601900.0700000003</v>
      </c>
      <c r="Z590" s="105">
        <v>15369022.049999999</v>
      </c>
      <c r="AA590" s="105">
        <v>6353488.9699999997</v>
      </c>
      <c r="AB590" s="105">
        <v>2441534.1999999997</v>
      </c>
      <c r="AC590" s="105">
        <v>2495962.35</v>
      </c>
      <c r="AD590" s="105">
        <v>3639880.6400000006</v>
      </c>
      <c r="AE590" s="105">
        <v>14371443.629999999</v>
      </c>
      <c r="AF590" s="105">
        <v>3425937.06</v>
      </c>
      <c r="AG590" s="105">
        <v>3554260.7199999997</v>
      </c>
      <c r="AH590" s="105">
        <v>3772090.6</v>
      </c>
      <c r="AI590" s="105">
        <v>7904486.6500000013</v>
      </c>
      <c r="AJ590" s="105">
        <v>4305242.68</v>
      </c>
      <c r="AK590" s="105">
        <v>4600712.5699999994</v>
      </c>
      <c r="AL590" s="105">
        <v>102957385.50999999</v>
      </c>
      <c r="AM590" s="105">
        <v>4773441.46</v>
      </c>
      <c r="AN590" s="105">
        <v>3051168.64</v>
      </c>
      <c r="AO590" s="105">
        <v>10137292.229999999</v>
      </c>
      <c r="AP590" s="105">
        <v>7731478.3600000003</v>
      </c>
      <c r="AQ590" s="105">
        <v>5455542.3900000006</v>
      </c>
      <c r="AR590" s="105">
        <v>2582067.2900000005</v>
      </c>
      <c r="AS590" s="105">
        <v>29004239.420000002</v>
      </c>
      <c r="AT590" s="105">
        <v>4647684.09</v>
      </c>
      <c r="AU590" s="105">
        <v>7531378.8299999991</v>
      </c>
      <c r="AV590" s="105">
        <v>7496346.5000000019</v>
      </c>
      <c r="AW590" s="105">
        <v>4899631.7299999995</v>
      </c>
      <c r="AX590" s="105">
        <v>3690861.03</v>
      </c>
      <c r="AY590" s="105">
        <v>4549437.63</v>
      </c>
      <c r="AZ590" s="105">
        <v>4593020.7800000012</v>
      </c>
      <c r="BA590" s="105">
        <v>5725083.1600000001</v>
      </c>
      <c r="BB590" s="105">
        <v>42199455.009999998</v>
      </c>
      <c r="BC590" s="105">
        <v>5930068.9799999995</v>
      </c>
      <c r="BD590" s="105">
        <v>73118801.180000007</v>
      </c>
      <c r="BE590" s="105">
        <v>14972704.530000001</v>
      </c>
      <c r="BF590" s="105">
        <v>2610771.8000000003</v>
      </c>
      <c r="BG590" s="105">
        <v>9139598.0999999996</v>
      </c>
      <c r="BH590" s="105">
        <v>40197931.689999998</v>
      </c>
      <c r="BI590" s="105">
        <v>3351390.0799999996</v>
      </c>
      <c r="BJ590" s="105">
        <v>4593742.5</v>
      </c>
      <c r="BK590" s="105">
        <v>3438833.33</v>
      </c>
      <c r="BL590" s="105">
        <v>4896141.9899999993</v>
      </c>
      <c r="BM590" s="105">
        <v>26598457.640000001</v>
      </c>
      <c r="BN590" s="105">
        <v>7594265.6799999997</v>
      </c>
      <c r="BO590" s="105">
        <v>6456039.04</v>
      </c>
      <c r="BP590" s="105">
        <v>9456780.1600000001</v>
      </c>
      <c r="BQ590" s="105">
        <v>7161094.7400000012</v>
      </c>
      <c r="BR590" s="105">
        <v>4696138.5600000005</v>
      </c>
      <c r="BS590" s="105">
        <v>131799629.87</v>
      </c>
      <c r="BT590" s="105">
        <v>5570685.3399999999</v>
      </c>
      <c r="BU590" s="105">
        <v>2873233.9099999992</v>
      </c>
      <c r="BV590" s="105">
        <v>35467894.109999999</v>
      </c>
      <c r="BW590" s="105">
        <v>4068945.1</v>
      </c>
      <c r="BX590" s="105">
        <v>4949079.03</v>
      </c>
      <c r="BY590" s="105">
        <v>18654968.820000004</v>
      </c>
      <c r="BZ590" s="105">
        <v>2856660.5600000005</v>
      </c>
      <c r="CA590" s="105">
        <v>3366905.14</v>
      </c>
      <c r="CB590" s="105">
        <v>5692038.5499999989</v>
      </c>
      <c r="CC590" s="105">
        <v>5483829.7000000011</v>
      </c>
      <c r="CD590" s="105">
        <v>16362510.240000002</v>
      </c>
      <c r="CE590" s="105">
        <v>4847309.29</v>
      </c>
      <c r="CF590" s="105">
        <v>14362331.149999999</v>
      </c>
      <c r="CG590" s="105">
        <v>3528066.56</v>
      </c>
      <c r="CH590" s="105">
        <v>2772200.36</v>
      </c>
      <c r="CI590" s="105">
        <v>3350179</v>
      </c>
      <c r="CJ590" s="105">
        <v>1871517.8</v>
      </c>
      <c r="CK590" s="105">
        <v>19255681.240000002</v>
      </c>
      <c r="CL590" s="105">
        <v>3470081.42</v>
      </c>
      <c r="CM590" s="105">
        <v>3345798.8399999989</v>
      </c>
    </row>
    <row r="591" spans="4:91" ht="25.95" customHeight="1">
      <c r="D591" s="105">
        <v>892884344.63</v>
      </c>
      <c r="E591" s="105">
        <v>64064540.320000015</v>
      </c>
      <c r="F591" s="105">
        <v>88913316.459999979</v>
      </c>
      <c r="G591" s="105">
        <v>71405626.989999995</v>
      </c>
      <c r="H591" s="105">
        <v>47126400.579999998</v>
      </c>
      <c r="I591" s="105">
        <v>73714357.089999989</v>
      </c>
      <c r="J591" s="105">
        <v>96131362.909999996</v>
      </c>
      <c r="K591" s="105">
        <v>145527218.73999998</v>
      </c>
      <c r="L591" s="105">
        <v>73290762.560000002</v>
      </c>
      <c r="M591" s="105">
        <v>84932844.589999989</v>
      </c>
      <c r="N591" s="105">
        <v>187117908.59000006</v>
      </c>
      <c r="O591" s="105">
        <v>30634057.219999995</v>
      </c>
      <c r="P591" s="105">
        <v>418844338.06999999</v>
      </c>
      <c r="Q591" s="105">
        <v>76699353.439999983</v>
      </c>
      <c r="R591" s="105">
        <v>98320371.840000004</v>
      </c>
      <c r="S591" s="105">
        <v>142999854.58000001</v>
      </c>
      <c r="T591" s="105">
        <v>69541877.419999987</v>
      </c>
      <c r="U591" s="105">
        <v>68486489.730000004</v>
      </c>
      <c r="V591" s="105">
        <v>66589019.119999997</v>
      </c>
      <c r="W591" s="105">
        <v>37240592.520000003</v>
      </c>
      <c r="X591" s="105">
        <v>715893707.31999993</v>
      </c>
      <c r="Y591" s="105">
        <v>53748023.960000001</v>
      </c>
      <c r="Z591" s="105">
        <v>101351392.8</v>
      </c>
      <c r="AA591" s="105">
        <v>75951293.439999998</v>
      </c>
      <c r="AB591" s="105">
        <v>35212128.030000001</v>
      </c>
      <c r="AC591" s="105">
        <v>42934908.440000005</v>
      </c>
      <c r="AD591" s="105">
        <v>53703443.410000004</v>
      </c>
      <c r="AE591" s="105">
        <v>183740399.68999997</v>
      </c>
      <c r="AF591" s="105">
        <v>53729490.449999996</v>
      </c>
      <c r="AG591" s="105">
        <v>54381668.149999999</v>
      </c>
      <c r="AH591" s="105">
        <v>65334561.350000001</v>
      </c>
      <c r="AI591" s="105">
        <v>112914915.44</v>
      </c>
      <c r="AJ591" s="105">
        <v>54253206.600000001</v>
      </c>
      <c r="AK591" s="105">
        <v>60396794.419999994</v>
      </c>
      <c r="AL591" s="105">
        <v>1681755693.1599998</v>
      </c>
      <c r="AM591" s="105">
        <v>70018814.220000014</v>
      </c>
      <c r="AN591" s="105">
        <v>48279347.240000002</v>
      </c>
      <c r="AO591" s="105">
        <v>140306630.27000001</v>
      </c>
      <c r="AP591" s="105">
        <v>132305707.20999999</v>
      </c>
      <c r="AQ591" s="105">
        <v>68697122.239999995</v>
      </c>
      <c r="AR591" s="105">
        <v>31732536.730000004</v>
      </c>
      <c r="AS591" s="105">
        <v>354126170.60000008</v>
      </c>
      <c r="AT591" s="105">
        <v>67835776.37999998</v>
      </c>
      <c r="AU591" s="105">
        <v>119498646.62</v>
      </c>
      <c r="AV591" s="105">
        <v>122650402.19</v>
      </c>
      <c r="AW591" s="105">
        <v>60850723.859999999</v>
      </c>
      <c r="AX591" s="105">
        <v>42801216.260000005</v>
      </c>
      <c r="AY591" s="105">
        <v>79419687.160000011</v>
      </c>
      <c r="AZ591" s="105">
        <v>61756051.580000013</v>
      </c>
      <c r="BA591" s="105">
        <v>51086236.770000011</v>
      </c>
      <c r="BB591" s="105">
        <v>372946264.65999997</v>
      </c>
      <c r="BC591" s="105">
        <v>55468635.639999993</v>
      </c>
      <c r="BD591" s="105">
        <v>745200578.33000016</v>
      </c>
      <c r="BE591" s="105">
        <v>162838887.40000001</v>
      </c>
      <c r="BF591" s="105">
        <v>52896684.199999988</v>
      </c>
      <c r="BG591" s="105">
        <v>69046580.069999993</v>
      </c>
      <c r="BH591" s="105">
        <v>387241587.88999993</v>
      </c>
      <c r="BI591" s="105">
        <v>41838552.149999991</v>
      </c>
      <c r="BJ591" s="105">
        <v>34573944.109999999</v>
      </c>
      <c r="BK591" s="105">
        <v>44418518.199999996</v>
      </c>
      <c r="BL591" s="105">
        <v>48087547.429999992</v>
      </c>
      <c r="BM591" s="105">
        <v>778731283.13</v>
      </c>
      <c r="BN591" s="105">
        <v>103000635.34999999</v>
      </c>
      <c r="BO591" s="105">
        <v>82258005.030000001</v>
      </c>
      <c r="BP591" s="105">
        <v>126166807.35000001</v>
      </c>
      <c r="BQ591" s="105">
        <v>80735141.289999992</v>
      </c>
      <c r="BR591" s="105">
        <v>66054703.649999999</v>
      </c>
      <c r="BS591" s="105">
        <v>2250241137.9400001</v>
      </c>
      <c r="BT591" s="105">
        <v>84370894.88000001</v>
      </c>
      <c r="BU591" s="105">
        <v>71079896.040000007</v>
      </c>
      <c r="BV591" s="105">
        <v>366390020.73999995</v>
      </c>
      <c r="BW591" s="105">
        <v>26719109.820000004</v>
      </c>
      <c r="BX591" s="105">
        <v>67583267.61999999</v>
      </c>
      <c r="BY591" s="105">
        <v>210355300.62999994</v>
      </c>
      <c r="BZ591" s="105">
        <v>46640058.020000003</v>
      </c>
      <c r="CA591" s="105">
        <v>50582706.140000008</v>
      </c>
      <c r="CB591" s="105">
        <v>63984602.25</v>
      </c>
      <c r="CC591" s="105">
        <v>95782585.379999995</v>
      </c>
      <c r="CD591" s="105">
        <v>185343828.98999998</v>
      </c>
      <c r="CE591" s="105">
        <v>85842214.349999994</v>
      </c>
      <c r="CF591" s="105">
        <v>154588024.41</v>
      </c>
      <c r="CG591" s="105">
        <v>46028262.399999991</v>
      </c>
      <c r="CH591" s="105">
        <v>44652338.219999999</v>
      </c>
      <c r="CI591" s="105">
        <v>44160846.350000001</v>
      </c>
      <c r="CJ591" s="105">
        <v>45852810.610000007</v>
      </c>
      <c r="CK591" s="105">
        <v>222289116.01000002</v>
      </c>
      <c r="CL591" s="105">
        <v>37256826.50999999</v>
      </c>
      <c r="CM591" s="105">
        <v>35723275.32</v>
      </c>
    </row>
  </sheetData>
  <autoFilter ref="A4:CM472"/>
  <mergeCells count="1">
    <mergeCell ref="A498:A5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zoomScale="50" zoomScaleNormal="5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D81" sqref="D81"/>
    </sheetView>
  </sheetViews>
  <sheetFormatPr defaultColWidth="8.6640625" defaultRowHeight="23.4"/>
  <cols>
    <col min="1" max="1" width="11.5546875" style="160" customWidth="1"/>
    <col min="2" max="2" width="11.6640625" style="234" customWidth="1"/>
    <col min="3" max="3" width="7.6640625" style="234" customWidth="1"/>
    <col min="4" max="5" width="15.44140625" style="160" customWidth="1"/>
    <col min="6" max="6" width="35.21875" style="160" customWidth="1"/>
    <col min="7" max="25" width="23.88671875" style="160" customWidth="1"/>
    <col min="26" max="26" width="23.88671875" style="399" customWidth="1"/>
    <col min="27" max="16384" width="8.6640625" style="160"/>
  </cols>
  <sheetData>
    <row r="1" spans="1:26">
      <c r="B1" s="235"/>
      <c r="C1" s="235"/>
      <c r="D1" s="203"/>
      <c r="E1" s="203"/>
      <c r="F1" s="204"/>
      <c r="G1" s="428" t="s">
        <v>672</v>
      </c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144"/>
      <c r="W1" s="145"/>
      <c r="X1" s="146"/>
      <c r="Y1" s="146"/>
      <c r="Z1" s="395" t="s">
        <v>673</v>
      </c>
    </row>
    <row r="2" spans="1:26" s="236" customFormat="1" ht="76.2" customHeight="1">
      <c r="B2" s="217"/>
      <c r="C2" s="217"/>
      <c r="D2" s="217"/>
      <c r="E2" s="217"/>
      <c r="F2" s="218"/>
      <c r="G2" s="429" t="s">
        <v>266</v>
      </c>
      <c r="H2" s="429"/>
      <c r="I2" s="429"/>
      <c r="J2" s="429"/>
      <c r="K2" s="246" t="s">
        <v>270</v>
      </c>
      <c r="L2" s="246" t="s">
        <v>269</v>
      </c>
      <c r="M2" s="246" t="s">
        <v>674</v>
      </c>
      <c r="N2" s="246" t="s">
        <v>675</v>
      </c>
      <c r="O2" s="246" t="s">
        <v>676</v>
      </c>
      <c r="P2" s="246" t="s">
        <v>677</v>
      </c>
      <c r="Q2" s="246" t="s">
        <v>138</v>
      </c>
      <c r="R2" s="246" t="s">
        <v>678</v>
      </c>
      <c r="S2" s="246" t="s">
        <v>679</v>
      </c>
      <c r="T2" s="246" t="s">
        <v>680</v>
      </c>
      <c r="U2" s="246" t="s">
        <v>681</v>
      </c>
      <c r="V2" s="219" t="s">
        <v>682</v>
      </c>
      <c r="W2" s="220" t="s">
        <v>683</v>
      </c>
      <c r="X2" s="216" t="s">
        <v>684</v>
      </c>
      <c r="Y2" s="216" t="s">
        <v>685</v>
      </c>
      <c r="Z2" s="396" t="s">
        <v>1317</v>
      </c>
    </row>
    <row r="3" spans="1:26" s="237" customFormat="1" ht="88.8" customHeight="1">
      <c r="A3" s="228" t="s">
        <v>1324</v>
      </c>
      <c r="B3" s="228" t="s">
        <v>1323</v>
      </c>
      <c r="C3" s="229" t="s">
        <v>243</v>
      </c>
      <c r="D3" s="229" t="s">
        <v>41</v>
      </c>
      <c r="E3" s="229" t="s">
        <v>160</v>
      </c>
      <c r="F3" s="229" t="s">
        <v>1322</v>
      </c>
      <c r="G3" s="249" t="s">
        <v>686</v>
      </c>
      <c r="H3" s="249" t="s">
        <v>687</v>
      </c>
      <c r="I3" s="249" t="s">
        <v>688</v>
      </c>
      <c r="J3" s="249" t="s">
        <v>689</v>
      </c>
      <c r="K3" s="205">
        <v>5</v>
      </c>
      <c r="L3" s="205">
        <v>6</v>
      </c>
      <c r="M3" s="205">
        <v>7</v>
      </c>
      <c r="N3" s="205">
        <v>8</v>
      </c>
      <c r="O3" s="205">
        <v>9</v>
      </c>
      <c r="P3" s="205">
        <v>10</v>
      </c>
      <c r="Q3" s="205">
        <v>11</v>
      </c>
      <c r="R3" s="205">
        <v>12</v>
      </c>
      <c r="S3" s="205">
        <v>13</v>
      </c>
      <c r="T3" s="205">
        <v>14</v>
      </c>
      <c r="U3" s="205">
        <v>15</v>
      </c>
      <c r="V3" s="149">
        <v>16</v>
      </c>
      <c r="W3" s="150">
        <v>17</v>
      </c>
      <c r="X3" s="148">
        <v>18</v>
      </c>
      <c r="Y3" s="148">
        <v>19</v>
      </c>
      <c r="Z3" s="397"/>
    </row>
    <row r="4" spans="1:26">
      <c r="A4" s="230">
        <v>72</v>
      </c>
      <c r="B4" s="231">
        <v>1</v>
      </c>
      <c r="C4" s="231">
        <v>1</v>
      </c>
      <c r="D4" s="232" t="s">
        <v>43</v>
      </c>
      <c r="E4" s="232" t="s">
        <v>155</v>
      </c>
      <c r="F4" s="233" t="s">
        <v>1363</v>
      </c>
      <c r="G4" s="105">
        <v>7873652.7000000002</v>
      </c>
      <c r="H4" s="105">
        <v>741365</v>
      </c>
      <c r="I4" s="105">
        <v>736905.45</v>
      </c>
      <c r="J4" s="105">
        <v>0</v>
      </c>
      <c r="K4" s="105">
        <v>227747</v>
      </c>
      <c r="L4" s="105">
        <v>8013628.1900000004</v>
      </c>
      <c r="M4" s="105">
        <v>60022</v>
      </c>
      <c r="N4" s="105">
        <v>0</v>
      </c>
      <c r="O4" s="105">
        <v>1591189.24</v>
      </c>
      <c r="P4" s="105">
        <v>983</v>
      </c>
      <c r="Q4" s="105">
        <v>396823</v>
      </c>
      <c r="R4" s="105">
        <v>12193.25</v>
      </c>
      <c r="S4" s="105">
        <v>74457.08</v>
      </c>
      <c r="T4" s="105">
        <v>7364.11</v>
      </c>
      <c r="U4" s="105">
        <v>972190</v>
      </c>
      <c r="V4" s="105">
        <v>7834740.9699999997</v>
      </c>
      <c r="W4" s="105">
        <v>314806.5</v>
      </c>
      <c r="X4" s="105">
        <v>0</v>
      </c>
      <c r="Y4" s="105">
        <v>3796062.7399999998</v>
      </c>
      <c r="Z4" s="398">
        <f t="shared" ref="Z4:Z35" si="0">SUM(G4:Y4)</f>
        <v>32654130.229999993</v>
      </c>
    </row>
    <row r="5" spans="1:26">
      <c r="A5" s="230">
        <v>41</v>
      </c>
      <c r="B5" s="231">
        <v>2</v>
      </c>
      <c r="C5" s="231">
        <v>1</v>
      </c>
      <c r="D5" s="232" t="s">
        <v>47</v>
      </c>
      <c r="E5" s="232" t="s">
        <v>158</v>
      </c>
      <c r="F5" s="233" t="s">
        <v>1364</v>
      </c>
      <c r="G5" s="105">
        <v>9698440.2399999984</v>
      </c>
      <c r="H5" s="105">
        <v>432640.07999999996</v>
      </c>
      <c r="I5" s="105">
        <v>5398362.7999999998</v>
      </c>
      <c r="J5" s="105">
        <v>81900</v>
      </c>
      <c r="K5" s="105">
        <v>362415.19000000006</v>
      </c>
      <c r="L5" s="105">
        <v>2431508.9300000002</v>
      </c>
      <c r="M5" s="105">
        <v>125937</v>
      </c>
      <c r="N5" s="105">
        <v>0</v>
      </c>
      <c r="O5" s="105">
        <v>860358.37</v>
      </c>
      <c r="P5" s="105">
        <v>4918</v>
      </c>
      <c r="Q5" s="105">
        <v>346524.5</v>
      </c>
      <c r="R5" s="105">
        <v>0</v>
      </c>
      <c r="S5" s="105">
        <v>3437694.04</v>
      </c>
      <c r="T5" s="105">
        <v>124086.68</v>
      </c>
      <c r="U5" s="105">
        <v>1800</v>
      </c>
      <c r="V5" s="105">
        <v>11327586.67</v>
      </c>
      <c r="W5" s="105">
        <v>488099.9</v>
      </c>
      <c r="X5" s="105">
        <v>0</v>
      </c>
      <c r="Y5" s="105">
        <v>2332115.9699999997</v>
      </c>
      <c r="Z5" s="398">
        <f t="shared" si="0"/>
        <v>37454388.369999997</v>
      </c>
    </row>
    <row r="6" spans="1:26">
      <c r="A6" s="230">
        <v>25</v>
      </c>
      <c r="B6" s="231">
        <v>3</v>
      </c>
      <c r="C6" s="231">
        <v>1</v>
      </c>
      <c r="D6" s="232" t="s">
        <v>51</v>
      </c>
      <c r="E6" s="232" t="s">
        <v>156</v>
      </c>
      <c r="F6" s="233" t="s">
        <v>1365</v>
      </c>
      <c r="G6" s="105">
        <v>11312246.240000002</v>
      </c>
      <c r="H6" s="105">
        <v>302091</v>
      </c>
      <c r="I6" s="105">
        <v>1299669.07</v>
      </c>
      <c r="J6" s="105">
        <v>83200</v>
      </c>
      <c r="K6" s="105">
        <v>394462.5</v>
      </c>
      <c r="L6" s="105">
        <v>1751565.34</v>
      </c>
      <c r="M6" s="105">
        <v>101933.5</v>
      </c>
      <c r="N6" s="105">
        <v>8527.5</v>
      </c>
      <c r="O6" s="105">
        <v>355474.63</v>
      </c>
      <c r="P6" s="105">
        <v>500</v>
      </c>
      <c r="Q6" s="105">
        <v>609386</v>
      </c>
      <c r="R6" s="105">
        <v>116818.63999999998</v>
      </c>
      <c r="S6" s="105">
        <v>2111681.9500000002</v>
      </c>
      <c r="T6" s="105">
        <v>5108707.5999999996</v>
      </c>
      <c r="U6" s="105">
        <v>0</v>
      </c>
      <c r="V6" s="105">
        <v>13086838.07</v>
      </c>
      <c r="W6" s="105">
        <v>516724.7</v>
      </c>
      <c r="X6" s="105">
        <v>0</v>
      </c>
      <c r="Y6" s="105">
        <v>6660776.8100000005</v>
      </c>
      <c r="Z6" s="398">
        <f t="shared" si="0"/>
        <v>43820603.550000012</v>
      </c>
    </row>
    <row r="7" spans="1:26">
      <c r="A7" s="230">
        <v>12</v>
      </c>
      <c r="B7" s="231">
        <v>4</v>
      </c>
      <c r="C7" s="231">
        <v>1</v>
      </c>
      <c r="D7" s="232" t="s">
        <v>49</v>
      </c>
      <c r="E7" s="232" t="s">
        <v>159</v>
      </c>
      <c r="F7" s="233" t="s">
        <v>1366</v>
      </c>
      <c r="G7" s="105">
        <v>11321897.380000001</v>
      </c>
      <c r="H7" s="105">
        <v>731477</v>
      </c>
      <c r="I7" s="105">
        <v>2938944.31</v>
      </c>
      <c r="J7" s="105">
        <v>54350</v>
      </c>
      <c r="K7" s="105">
        <v>276871.79999999993</v>
      </c>
      <c r="L7" s="105">
        <v>2062798.97</v>
      </c>
      <c r="M7" s="105">
        <v>140192.25</v>
      </c>
      <c r="N7" s="105">
        <v>0</v>
      </c>
      <c r="O7" s="105">
        <v>355345.20999999996</v>
      </c>
      <c r="P7" s="105">
        <v>9279.5</v>
      </c>
      <c r="Q7" s="105">
        <v>306466</v>
      </c>
      <c r="R7" s="105">
        <v>0</v>
      </c>
      <c r="S7" s="105">
        <v>1246905.58</v>
      </c>
      <c r="T7" s="105">
        <v>851471.51</v>
      </c>
      <c r="U7" s="105">
        <v>0</v>
      </c>
      <c r="V7" s="105">
        <v>8555263.2200000007</v>
      </c>
      <c r="W7" s="105">
        <v>366347.5</v>
      </c>
      <c r="X7" s="105">
        <v>0</v>
      </c>
      <c r="Y7" s="105">
        <v>1790190.05</v>
      </c>
      <c r="Z7" s="398">
        <f t="shared" si="0"/>
        <v>31007800.280000005</v>
      </c>
    </row>
    <row r="8" spans="1:26">
      <c r="A8" s="230">
        <v>59</v>
      </c>
      <c r="B8" s="231">
        <v>5</v>
      </c>
      <c r="C8" s="231">
        <v>1</v>
      </c>
      <c r="D8" s="232" t="s">
        <v>45</v>
      </c>
      <c r="E8" s="232" t="s">
        <v>157</v>
      </c>
      <c r="F8" s="233" t="s">
        <v>1367</v>
      </c>
      <c r="G8" s="105">
        <v>13621474.66</v>
      </c>
      <c r="H8" s="105">
        <v>1070319.0599999998</v>
      </c>
      <c r="I8" s="105">
        <v>1530969.7</v>
      </c>
      <c r="J8" s="105">
        <v>0</v>
      </c>
      <c r="K8" s="105">
        <v>147616.09999999998</v>
      </c>
      <c r="L8" s="105">
        <v>2655771.7200000002</v>
      </c>
      <c r="M8" s="105">
        <v>269451</v>
      </c>
      <c r="N8" s="105">
        <v>0</v>
      </c>
      <c r="O8" s="105">
        <v>253632.75999999998</v>
      </c>
      <c r="P8" s="105">
        <v>0</v>
      </c>
      <c r="Q8" s="105">
        <v>525147</v>
      </c>
      <c r="R8" s="105">
        <v>6541.5</v>
      </c>
      <c r="S8" s="105">
        <v>1286191.54</v>
      </c>
      <c r="T8" s="105">
        <v>1683709.48</v>
      </c>
      <c r="U8" s="105">
        <v>125570</v>
      </c>
      <c r="V8" s="105">
        <v>9432219.0299999993</v>
      </c>
      <c r="W8" s="105">
        <v>395312.22</v>
      </c>
      <c r="X8" s="105">
        <v>0</v>
      </c>
      <c r="Y8" s="105">
        <v>1997655.5899999999</v>
      </c>
      <c r="Z8" s="398">
        <f t="shared" si="0"/>
        <v>35001581.359999999</v>
      </c>
    </row>
    <row r="9" spans="1:26">
      <c r="A9" s="230">
        <v>20</v>
      </c>
      <c r="B9" s="231">
        <v>6</v>
      </c>
      <c r="C9" s="231">
        <v>1</v>
      </c>
      <c r="D9" s="232" t="s">
        <v>53</v>
      </c>
      <c r="E9" s="232" t="s">
        <v>154</v>
      </c>
      <c r="F9" s="233" t="s">
        <v>1368</v>
      </c>
      <c r="G9" s="105">
        <v>10370072.220000001</v>
      </c>
      <c r="H9" s="105">
        <v>373972.43999999994</v>
      </c>
      <c r="I9" s="105">
        <v>4970772.8499999996</v>
      </c>
      <c r="J9" s="105">
        <v>59100</v>
      </c>
      <c r="K9" s="105">
        <v>280196.32</v>
      </c>
      <c r="L9" s="105">
        <v>3106300.95</v>
      </c>
      <c r="M9" s="105">
        <v>184224</v>
      </c>
      <c r="N9" s="105">
        <v>0</v>
      </c>
      <c r="O9" s="105">
        <v>430823.43999999994</v>
      </c>
      <c r="P9" s="105">
        <v>-19408.5</v>
      </c>
      <c r="Q9" s="105">
        <v>1344532.5</v>
      </c>
      <c r="R9" s="105">
        <v>48614.080000000016</v>
      </c>
      <c r="S9" s="105">
        <v>2213778.3199999998</v>
      </c>
      <c r="T9" s="105">
        <v>1587085.96</v>
      </c>
      <c r="U9" s="105">
        <v>0</v>
      </c>
      <c r="V9" s="105">
        <v>13085856.66</v>
      </c>
      <c r="W9" s="105">
        <v>517863.2</v>
      </c>
      <c r="X9" s="105">
        <v>0</v>
      </c>
      <c r="Y9" s="105">
        <v>4109334.25</v>
      </c>
      <c r="Z9" s="398">
        <f t="shared" si="0"/>
        <v>42663118.690000005</v>
      </c>
    </row>
    <row r="10" spans="1:26">
      <c r="A10" s="230">
        <v>88</v>
      </c>
      <c r="B10" s="231">
        <v>7</v>
      </c>
      <c r="C10" s="231">
        <v>2</v>
      </c>
      <c r="D10" s="232" t="s">
        <v>43</v>
      </c>
      <c r="E10" s="232" t="s">
        <v>162</v>
      </c>
      <c r="F10" s="233" t="s">
        <v>1369</v>
      </c>
      <c r="G10" s="105">
        <v>19014648.07</v>
      </c>
      <c r="H10" s="105">
        <v>1473139.12</v>
      </c>
      <c r="I10" s="105">
        <v>2417163.46</v>
      </c>
      <c r="J10" s="105">
        <v>23550</v>
      </c>
      <c r="K10" s="105">
        <v>669153.44999999995</v>
      </c>
      <c r="L10" s="105">
        <v>2791892.19</v>
      </c>
      <c r="M10" s="105">
        <v>173084.15</v>
      </c>
      <c r="N10" s="105">
        <v>0</v>
      </c>
      <c r="O10" s="105">
        <v>779688.01</v>
      </c>
      <c r="P10" s="105">
        <v>4414</v>
      </c>
      <c r="Q10" s="105">
        <v>630803.85</v>
      </c>
      <c r="R10" s="105">
        <v>641.75</v>
      </c>
      <c r="S10" s="105">
        <v>1590057.06</v>
      </c>
      <c r="T10" s="105">
        <v>5248008.32</v>
      </c>
      <c r="U10" s="105">
        <v>0</v>
      </c>
      <c r="V10" s="105">
        <v>9210734.8399999999</v>
      </c>
      <c r="W10" s="105">
        <v>369277.65</v>
      </c>
      <c r="X10" s="105">
        <v>0</v>
      </c>
      <c r="Y10" s="105">
        <v>1416764.32</v>
      </c>
      <c r="Z10" s="398">
        <f t="shared" si="0"/>
        <v>45813020.24000001</v>
      </c>
    </row>
    <row r="11" spans="1:26">
      <c r="A11" s="230">
        <v>87</v>
      </c>
      <c r="B11" s="231">
        <v>8</v>
      </c>
      <c r="C11" s="231">
        <v>2</v>
      </c>
      <c r="D11" s="232" t="s">
        <v>43</v>
      </c>
      <c r="E11" s="232" t="s">
        <v>161</v>
      </c>
      <c r="F11" s="233" t="s">
        <v>1370</v>
      </c>
      <c r="G11" s="105">
        <v>17457843.609999999</v>
      </c>
      <c r="H11" s="105">
        <v>240639.66999999998</v>
      </c>
      <c r="I11" s="105">
        <v>4218529.91</v>
      </c>
      <c r="J11" s="105">
        <v>13500</v>
      </c>
      <c r="K11" s="105">
        <v>337765.6</v>
      </c>
      <c r="L11" s="105">
        <v>2161906.65</v>
      </c>
      <c r="M11" s="105">
        <v>181324.68</v>
      </c>
      <c r="N11" s="105">
        <v>0</v>
      </c>
      <c r="O11" s="105">
        <v>360911.82000000007</v>
      </c>
      <c r="P11" s="105">
        <v>0</v>
      </c>
      <c r="Q11" s="105">
        <v>522838.1</v>
      </c>
      <c r="R11" s="105">
        <v>0</v>
      </c>
      <c r="S11" s="105">
        <v>1194246.22</v>
      </c>
      <c r="T11" s="105">
        <v>2841889.79</v>
      </c>
      <c r="U11" s="105">
        <v>44530</v>
      </c>
      <c r="V11" s="105">
        <v>11129658.49</v>
      </c>
      <c r="W11" s="105">
        <v>475399.72</v>
      </c>
      <c r="X11" s="105">
        <v>0</v>
      </c>
      <c r="Y11" s="105">
        <v>2361403.94</v>
      </c>
      <c r="Z11" s="398">
        <f t="shared" si="0"/>
        <v>43542388.199999996</v>
      </c>
    </row>
    <row r="12" spans="1:26">
      <c r="A12" s="230">
        <v>5</v>
      </c>
      <c r="B12" s="231">
        <v>9</v>
      </c>
      <c r="C12" s="231">
        <v>2</v>
      </c>
      <c r="D12" s="232" t="s">
        <v>49</v>
      </c>
      <c r="E12" s="232" t="s">
        <v>165</v>
      </c>
      <c r="F12" s="233" t="s">
        <v>1371</v>
      </c>
      <c r="G12" s="105">
        <v>22156634.210000005</v>
      </c>
      <c r="H12" s="105">
        <v>1024218.3400000001</v>
      </c>
      <c r="I12" s="105">
        <v>7351482.2400000002</v>
      </c>
      <c r="J12" s="105">
        <v>15200</v>
      </c>
      <c r="K12" s="105">
        <v>249817.38</v>
      </c>
      <c r="L12" s="105">
        <v>1682549.1600000001</v>
      </c>
      <c r="M12" s="105">
        <v>195562.75</v>
      </c>
      <c r="N12" s="105">
        <v>0</v>
      </c>
      <c r="O12" s="105">
        <v>321831.26</v>
      </c>
      <c r="P12" s="105">
        <v>15859.5</v>
      </c>
      <c r="Q12" s="105">
        <v>548313.5</v>
      </c>
      <c r="R12" s="105">
        <v>8017.5</v>
      </c>
      <c r="S12" s="105">
        <v>1217159.5</v>
      </c>
      <c r="T12" s="105">
        <v>1415705.04</v>
      </c>
      <c r="U12" s="105">
        <v>972362</v>
      </c>
      <c r="V12" s="105">
        <v>18309940.800000001</v>
      </c>
      <c r="W12" s="105">
        <v>806757.66999999993</v>
      </c>
      <c r="X12" s="105">
        <v>0</v>
      </c>
      <c r="Y12" s="105">
        <v>2101093.54</v>
      </c>
      <c r="Z12" s="398">
        <f t="shared" si="0"/>
        <v>58392504.390000008</v>
      </c>
    </row>
    <row r="13" spans="1:26">
      <c r="A13" s="230">
        <v>47</v>
      </c>
      <c r="B13" s="231">
        <v>10</v>
      </c>
      <c r="C13" s="231">
        <v>2</v>
      </c>
      <c r="D13" s="232" t="s">
        <v>47</v>
      </c>
      <c r="E13" s="232" t="s">
        <v>164</v>
      </c>
      <c r="F13" s="233" t="s">
        <v>1372</v>
      </c>
      <c r="G13" s="105">
        <v>17955583.029999997</v>
      </c>
      <c r="H13" s="105">
        <v>871323.8600000001</v>
      </c>
      <c r="I13" s="105">
        <v>2113407.2800000003</v>
      </c>
      <c r="J13" s="105">
        <v>38100</v>
      </c>
      <c r="K13" s="105">
        <v>854345.1399999999</v>
      </c>
      <c r="L13" s="105">
        <v>2578993.1500000004</v>
      </c>
      <c r="M13" s="105">
        <v>306193</v>
      </c>
      <c r="N13" s="105">
        <v>18826.5</v>
      </c>
      <c r="O13" s="105">
        <v>426758.53</v>
      </c>
      <c r="P13" s="105">
        <v>2385</v>
      </c>
      <c r="Q13" s="105">
        <v>733547.5</v>
      </c>
      <c r="R13" s="105">
        <v>642.04999999999995</v>
      </c>
      <c r="S13" s="105">
        <v>3791818.66</v>
      </c>
      <c r="T13" s="105">
        <v>858865.62</v>
      </c>
      <c r="U13" s="105">
        <v>0</v>
      </c>
      <c r="V13" s="105">
        <v>14584287.83</v>
      </c>
      <c r="W13" s="105">
        <v>601472.38</v>
      </c>
      <c r="X13" s="105">
        <v>0</v>
      </c>
      <c r="Y13" s="105">
        <v>2669820.63</v>
      </c>
      <c r="Z13" s="398">
        <f t="shared" si="0"/>
        <v>48406370.160000011</v>
      </c>
    </row>
    <row r="14" spans="1:26">
      <c r="A14" s="230">
        <v>26</v>
      </c>
      <c r="B14" s="231">
        <v>11</v>
      </c>
      <c r="C14" s="231">
        <v>2</v>
      </c>
      <c r="D14" s="232" t="s">
        <v>51</v>
      </c>
      <c r="E14" s="232" t="s">
        <v>201</v>
      </c>
      <c r="F14" s="233" t="s">
        <v>1373</v>
      </c>
      <c r="G14" s="105">
        <v>18137421.700000003</v>
      </c>
      <c r="H14" s="105">
        <v>1168790.1399999999</v>
      </c>
      <c r="I14" s="105">
        <v>2970447.1100000003</v>
      </c>
      <c r="J14" s="105">
        <v>101800</v>
      </c>
      <c r="K14" s="105">
        <v>766241.89</v>
      </c>
      <c r="L14" s="105">
        <v>3096212.27</v>
      </c>
      <c r="M14" s="105">
        <v>204625</v>
      </c>
      <c r="N14" s="105">
        <v>2563</v>
      </c>
      <c r="O14" s="105">
        <v>796200.53</v>
      </c>
      <c r="P14" s="105">
        <v>23532</v>
      </c>
      <c r="Q14" s="105">
        <v>1332157</v>
      </c>
      <c r="R14" s="105">
        <v>119527.88</v>
      </c>
      <c r="S14" s="105">
        <v>2606345.36</v>
      </c>
      <c r="T14" s="105">
        <v>2303033.84</v>
      </c>
      <c r="U14" s="105">
        <v>10450</v>
      </c>
      <c r="V14" s="105">
        <v>15099154.619999999</v>
      </c>
      <c r="W14" s="105">
        <v>563403.44999999995</v>
      </c>
      <c r="X14" s="105">
        <v>0</v>
      </c>
      <c r="Y14" s="105">
        <v>3971924.14</v>
      </c>
      <c r="Z14" s="398">
        <f t="shared" si="0"/>
        <v>53273829.93</v>
      </c>
    </row>
    <row r="15" spans="1:26">
      <c r="A15" s="230">
        <v>85</v>
      </c>
      <c r="B15" s="231">
        <v>12</v>
      </c>
      <c r="C15" s="231">
        <v>2</v>
      </c>
      <c r="D15" s="232" t="s">
        <v>43</v>
      </c>
      <c r="E15" s="232" t="s">
        <v>195</v>
      </c>
      <c r="F15" s="233" t="s">
        <v>1374</v>
      </c>
      <c r="G15" s="105">
        <v>17024119.689999998</v>
      </c>
      <c r="H15" s="105">
        <v>2922016.24</v>
      </c>
      <c r="I15" s="105">
        <v>1726540.8599999999</v>
      </c>
      <c r="J15" s="105">
        <v>12450</v>
      </c>
      <c r="K15" s="105">
        <v>604220.42000000004</v>
      </c>
      <c r="L15" s="105">
        <v>3202724.0100000002</v>
      </c>
      <c r="M15" s="105">
        <v>191151</v>
      </c>
      <c r="N15" s="105">
        <v>0</v>
      </c>
      <c r="O15" s="105">
        <v>583158.39</v>
      </c>
      <c r="P15" s="105">
        <v>0</v>
      </c>
      <c r="Q15" s="105">
        <v>696052</v>
      </c>
      <c r="R15" s="105">
        <v>641.75</v>
      </c>
      <c r="S15" s="105">
        <v>1423532.61</v>
      </c>
      <c r="T15" s="105">
        <v>1977717.99</v>
      </c>
      <c r="U15" s="105">
        <v>0</v>
      </c>
      <c r="V15" s="105">
        <v>16037891.939999999</v>
      </c>
      <c r="W15" s="105">
        <v>674405.86</v>
      </c>
      <c r="X15" s="105">
        <v>0</v>
      </c>
      <c r="Y15" s="105">
        <v>14200828.84</v>
      </c>
      <c r="Z15" s="398">
        <f t="shared" si="0"/>
        <v>61277451.599999994</v>
      </c>
    </row>
    <row r="16" spans="1:26">
      <c r="A16" s="230">
        <v>58</v>
      </c>
      <c r="B16" s="231">
        <v>13</v>
      </c>
      <c r="C16" s="231">
        <v>2</v>
      </c>
      <c r="D16" s="232" t="s">
        <v>45</v>
      </c>
      <c r="E16" s="232" t="s">
        <v>163</v>
      </c>
      <c r="F16" s="233" t="s">
        <v>1375</v>
      </c>
      <c r="G16" s="105">
        <v>26871281.600000001</v>
      </c>
      <c r="H16" s="105">
        <v>786930.93</v>
      </c>
      <c r="I16" s="105">
        <v>2812628.5999999996</v>
      </c>
      <c r="J16" s="105">
        <v>53400</v>
      </c>
      <c r="K16" s="105">
        <v>378614.74999999994</v>
      </c>
      <c r="L16" s="105">
        <v>996334.24</v>
      </c>
      <c r="M16" s="105">
        <v>237652.5</v>
      </c>
      <c r="N16" s="105">
        <v>0</v>
      </c>
      <c r="O16" s="105">
        <v>198841.16</v>
      </c>
      <c r="P16" s="105">
        <v>3354.4</v>
      </c>
      <c r="Q16" s="105">
        <v>623087.5</v>
      </c>
      <c r="R16" s="105">
        <v>3507.59</v>
      </c>
      <c r="S16" s="105">
        <v>1321791.1299999999</v>
      </c>
      <c r="T16" s="105">
        <v>2509182.33</v>
      </c>
      <c r="U16" s="105">
        <v>0</v>
      </c>
      <c r="V16" s="105">
        <v>13313461.24</v>
      </c>
      <c r="W16" s="105">
        <v>541792.4</v>
      </c>
      <c r="X16" s="105">
        <v>0</v>
      </c>
      <c r="Y16" s="105">
        <v>2686773.05</v>
      </c>
      <c r="Z16" s="398">
        <f t="shared" si="0"/>
        <v>53338633.419999994</v>
      </c>
    </row>
    <row r="17" spans="1:26">
      <c r="A17" s="230">
        <v>34</v>
      </c>
      <c r="B17" s="231">
        <v>14</v>
      </c>
      <c r="C17" s="231">
        <v>2</v>
      </c>
      <c r="D17" s="232" t="s">
        <v>51</v>
      </c>
      <c r="E17" s="232" t="s">
        <v>209</v>
      </c>
      <c r="F17" s="233" t="s">
        <v>1376</v>
      </c>
      <c r="G17" s="105">
        <v>21635137.750000004</v>
      </c>
      <c r="H17" s="105">
        <v>2860512.14</v>
      </c>
      <c r="I17" s="105">
        <v>3622961.23</v>
      </c>
      <c r="J17" s="105">
        <v>371650</v>
      </c>
      <c r="K17" s="105">
        <v>1034639.44</v>
      </c>
      <c r="L17" s="105">
        <v>9560289.4499999993</v>
      </c>
      <c r="M17" s="105">
        <v>670884</v>
      </c>
      <c r="N17" s="105">
        <v>317864</v>
      </c>
      <c r="O17" s="105">
        <v>1378639.1099999999</v>
      </c>
      <c r="P17" s="105">
        <v>4793</v>
      </c>
      <c r="Q17" s="105">
        <v>1921337.5</v>
      </c>
      <c r="R17" s="105">
        <v>23265.64</v>
      </c>
      <c r="S17" s="105">
        <v>3296155.31</v>
      </c>
      <c r="T17" s="105">
        <v>8805594.9199999999</v>
      </c>
      <c r="U17" s="105">
        <v>0</v>
      </c>
      <c r="V17" s="105">
        <v>13172613.439999999</v>
      </c>
      <c r="W17" s="105">
        <v>471803.49</v>
      </c>
      <c r="X17" s="105">
        <v>0</v>
      </c>
      <c r="Y17" s="105">
        <v>2054090.7500000002</v>
      </c>
      <c r="Z17" s="398">
        <f t="shared" si="0"/>
        <v>71202231.170000002</v>
      </c>
    </row>
    <row r="18" spans="1:26">
      <c r="A18" s="230">
        <v>83</v>
      </c>
      <c r="B18" s="231">
        <v>15</v>
      </c>
      <c r="C18" s="231">
        <v>2</v>
      </c>
      <c r="D18" s="232" t="s">
        <v>43</v>
      </c>
      <c r="E18" s="232" t="s">
        <v>193</v>
      </c>
      <c r="F18" s="233" t="s">
        <v>1377</v>
      </c>
      <c r="G18" s="105">
        <v>18287808.460000005</v>
      </c>
      <c r="H18" s="105">
        <v>631079.5</v>
      </c>
      <c r="I18" s="105">
        <v>3370548.3400000003</v>
      </c>
      <c r="J18" s="105">
        <v>26450</v>
      </c>
      <c r="K18" s="105">
        <v>620508.75</v>
      </c>
      <c r="L18" s="105">
        <v>2542359.79</v>
      </c>
      <c r="M18" s="105">
        <v>261424</v>
      </c>
      <c r="N18" s="105">
        <v>0</v>
      </c>
      <c r="O18" s="105">
        <v>381891.24</v>
      </c>
      <c r="P18" s="105">
        <v>5303</v>
      </c>
      <c r="Q18" s="105">
        <v>881170</v>
      </c>
      <c r="R18" s="105">
        <v>0</v>
      </c>
      <c r="S18" s="105">
        <v>0</v>
      </c>
      <c r="T18" s="105">
        <v>80000</v>
      </c>
      <c r="U18" s="105">
        <v>600</v>
      </c>
      <c r="V18" s="105">
        <v>16426430.6</v>
      </c>
      <c r="W18" s="105">
        <v>632349.98</v>
      </c>
      <c r="X18" s="105">
        <v>0</v>
      </c>
      <c r="Y18" s="105">
        <v>2189179.38</v>
      </c>
      <c r="Z18" s="398">
        <f t="shared" si="0"/>
        <v>46337103.039999999</v>
      </c>
    </row>
    <row r="19" spans="1:26">
      <c r="A19" s="230">
        <v>84</v>
      </c>
      <c r="B19" s="231">
        <v>16</v>
      </c>
      <c r="C19" s="231">
        <v>2</v>
      </c>
      <c r="D19" s="232" t="s">
        <v>43</v>
      </c>
      <c r="E19" s="232" t="s">
        <v>194</v>
      </c>
      <c r="F19" s="233" t="s">
        <v>1378</v>
      </c>
      <c r="G19" s="105">
        <v>23640194.279999997</v>
      </c>
      <c r="H19" s="105">
        <v>205080.59</v>
      </c>
      <c r="I19" s="105">
        <v>6244331.5899999999</v>
      </c>
      <c r="J19" s="105">
        <v>38200</v>
      </c>
      <c r="K19" s="105">
        <v>501875.6</v>
      </c>
      <c r="L19" s="105">
        <v>1878909.63</v>
      </c>
      <c r="M19" s="105">
        <v>237346</v>
      </c>
      <c r="N19" s="105">
        <v>0</v>
      </c>
      <c r="O19" s="105">
        <v>314895.17</v>
      </c>
      <c r="P19" s="105">
        <v>8400</v>
      </c>
      <c r="Q19" s="105">
        <v>584706.25</v>
      </c>
      <c r="R19" s="105">
        <v>35413.47</v>
      </c>
      <c r="S19" s="105">
        <v>1444000</v>
      </c>
      <c r="T19" s="105">
        <v>3400746.21</v>
      </c>
      <c r="U19" s="105">
        <v>0</v>
      </c>
      <c r="V19" s="105">
        <v>12593631.699999999</v>
      </c>
      <c r="W19" s="105">
        <v>548526.05000000005</v>
      </c>
      <c r="X19" s="105">
        <v>0</v>
      </c>
      <c r="Y19" s="105">
        <v>2386890.85</v>
      </c>
      <c r="Z19" s="398">
        <f t="shared" si="0"/>
        <v>54063147.389999993</v>
      </c>
    </row>
    <row r="20" spans="1:26">
      <c r="A20" s="230">
        <v>55</v>
      </c>
      <c r="B20" s="231">
        <v>17</v>
      </c>
      <c r="C20" s="231">
        <v>2</v>
      </c>
      <c r="D20" s="232" t="s">
        <v>45</v>
      </c>
      <c r="E20" s="232" t="s">
        <v>212</v>
      </c>
      <c r="F20" s="233" t="s">
        <v>1379</v>
      </c>
      <c r="G20" s="105">
        <v>19274746.039999999</v>
      </c>
      <c r="H20" s="105">
        <v>860307.29999999993</v>
      </c>
      <c r="I20" s="105">
        <v>2273628.1100000003</v>
      </c>
      <c r="J20" s="105">
        <v>39700</v>
      </c>
      <c r="K20" s="105">
        <v>507530.58999999997</v>
      </c>
      <c r="L20" s="105">
        <v>4590788.53</v>
      </c>
      <c r="M20" s="105">
        <v>623095</v>
      </c>
      <c r="N20" s="105">
        <v>0</v>
      </c>
      <c r="O20" s="105">
        <v>665899.87999999989</v>
      </c>
      <c r="P20" s="105">
        <v>30410.499999999996</v>
      </c>
      <c r="Q20" s="105">
        <v>1659576</v>
      </c>
      <c r="R20" s="105">
        <v>180307.18999999997</v>
      </c>
      <c r="S20" s="105">
        <v>1278540.77</v>
      </c>
      <c r="T20" s="105">
        <v>2029393.37</v>
      </c>
      <c r="U20" s="105">
        <v>44740</v>
      </c>
      <c r="V20" s="105">
        <v>18460363.870000001</v>
      </c>
      <c r="W20" s="105">
        <v>720486.92</v>
      </c>
      <c r="X20" s="105">
        <v>0</v>
      </c>
      <c r="Y20" s="105">
        <v>7457164.1699999999</v>
      </c>
      <c r="Z20" s="398">
        <f t="shared" si="0"/>
        <v>60696678.24000001</v>
      </c>
    </row>
    <row r="21" spans="1:26">
      <c r="A21" s="230">
        <v>82</v>
      </c>
      <c r="B21" s="231">
        <v>18</v>
      </c>
      <c r="C21" s="231">
        <v>3</v>
      </c>
      <c r="D21" s="232" t="s">
        <v>43</v>
      </c>
      <c r="E21" s="232" t="s">
        <v>192</v>
      </c>
      <c r="F21" s="233" t="s">
        <v>1380</v>
      </c>
      <c r="G21" s="105">
        <v>24043085.109999999</v>
      </c>
      <c r="H21" s="105">
        <v>1744661.74</v>
      </c>
      <c r="I21" s="105">
        <v>2904023.8</v>
      </c>
      <c r="J21" s="105">
        <v>118050</v>
      </c>
      <c r="K21" s="105">
        <v>319900</v>
      </c>
      <c r="L21" s="105">
        <v>6863303.1699999999</v>
      </c>
      <c r="M21" s="105">
        <v>81327</v>
      </c>
      <c r="N21" s="105">
        <v>6026</v>
      </c>
      <c r="O21" s="105">
        <v>984884.96</v>
      </c>
      <c r="P21" s="105">
        <v>7440</v>
      </c>
      <c r="Q21" s="105">
        <v>724163.5</v>
      </c>
      <c r="R21" s="105">
        <v>433.5</v>
      </c>
      <c r="S21" s="105">
        <v>1824851.61</v>
      </c>
      <c r="T21" s="105">
        <v>3230538.35</v>
      </c>
      <c r="U21" s="105">
        <v>0</v>
      </c>
      <c r="V21" s="105">
        <v>13334516.449999999</v>
      </c>
      <c r="W21" s="105">
        <v>560906.16</v>
      </c>
      <c r="X21" s="105">
        <v>0</v>
      </c>
      <c r="Y21" s="105">
        <v>2346473.7400000002</v>
      </c>
      <c r="Z21" s="398">
        <f t="shared" si="0"/>
        <v>59094585.089999996</v>
      </c>
    </row>
    <row r="22" spans="1:26">
      <c r="A22" s="230">
        <v>22</v>
      </c>
      <c r="B22" s="231">
        <v>19</v>
      </c>
      <c r="C22" s="231">
        <v>3</v>
      </c>
      <c r="D22" s="232" t="s">
        <v>51</v>
      </c>
      <c r="E22" s="232" t="s">
        <v>198</v>
      </c>
      <c r="F22" s="233" t="s">
        <v>1381</v>
      </c>
      <c r="G22" s="105">
        <v>32501957.940000001</v>
      </c>
      <c r="H22" s="105">
        <v>844616.48</v>
      </c>
      <c r="I22" s="105">
        <v>2566374.31</v>
      </c>
      <c r="J22" s="105">
        <v>271500</v>
      </c>
      <c r="K22" s="105">
        <v>878612.62000000011</v>
      </c>
      <c r="L22" s="105">
        <v>3657131.33</v>
      </c>
      <c r="M22" s="105">
        <v>195226</v>
      </c>
      <c r="N22" s="105">
        <v>6293</v>
      </c>
      <c r="O22" s="105">
        <v>642162.15999999992</v>
      </c>
      <c r="P22" s="105">
        <v>12340</v>
      </c>
      <c r="Q22" s="105">
        <v>1332493.5</v>
      </c>
      <c r="R22" s="105">
        <v>169730.98</v>
      </c>
      <c r="S22" s="105">
        <v>3212578.33</v>
      </c>
      <c r="T22" s="105">
        <v>8698279.3000000007</v>
      </c>
      <c r="U22" s="105">
        <v>78740</v>
      </c>
      <c r="V22" s="105">
        <v>14661590</v>
      </c>
      <c r="W22" s="105">
        <v>635087.69999999995</v>
      </c>
      <c r="X22" s="105">
        <v>0</v>
      </c>
      <c r="Y22" s="105">
        <v>22637533.150000002</v>
      </c>
      <c r="Z22" s="398">
        <f t="shared" si="0"/>
        <v>93002246.799999997</v>
      </c>
    </row>
    <row r="23" spans="1:26">
      <c r="A23" s="230">
        <v>61</v>
      </c>
      <c r="B23" s="231">
        <v>20</v>
      </c>
      <c r="C23" s="231">
        <v>3</v>
      </c>
      <c r="D23" s="232" t="s">
        <v>45</v>
      </c>
      <c r="E23" s="232" t="s">
        <v>216</v>
      </c>
      <c r="F23" s="233" t="s">
        <v>1382</v>
      </c>
      <c r="G23" s="105">
        <v>30853091.859999999</v>
      </c>
      <c r="H23" s="105">
        <v>697318.02</v>
      </c>
      <c r="I23" s="105">
        <v>2339513.14</v>
      </c>
      <c r="J23" s="105">
        <v>71750</v>
      </c>
      <c r="K23" s="105">
        <v>340250.81</v>
      </c>
      <c r="L23" s="105">
        <v>2537597.75</v>
      </c>
      <c r="M23" s="105">
        <v>395508</v>
      </c>
      <c r="N23" s="105">
        <v>22984</v>
      </c>
      <c r="O23" s="105">
        <v>652766.28999999992</v>
      </c>
      <c r="P23" s="105">
        <v>25375</v>
      </c>
      <c r="Q23" s="105">
        <v>1357344.5</v>
      </c>
      <c r="R23" s="105">
        <v>1932.5</v>
      </c>
      <c r="S23" s="105">
        <v>4500923.88</v>
      </c>
      <c r="T23" s="105">
        <v>8610148.7699999996</v>
      </c>
      <c r="U23" s="105">
        <v>38293</v>
      </c>
      <c r="V23" s="105">
        <v>11449094.140000001</v>
      </c>
      <c r="W23" s="105">
        <v>478698.57</v>
      </c>
      <c r="X23" s="105">
        <v>0</v>
      </c>
      <c r="Y23" s="105">
        <v>7714097.8100000005</v>
      </c>
      <c r="Z23" s="398">
        <f t="shared" si="0"/>
        <v>72086688.039999992</v>
      </c>
    </row>
    <row r="24" spans="1:26">
      <c r="A24" s="230">
        <v>56</v>
      </c>
      <c r="B24" s="231">
        <v>21</v>
      </c>
      <c r="C24" s="231">
        <v>3</v>
      </c>
      <c r="D24" s="232" t="s">
        <v>45</v>
      </c>
      <c r="E24" s="232" t="s">
        <v>213</v>
      </c>
      <c r="F24" s="233" t="s">
        <v>1383</v>
      </c>
      <c r="G24" s="105">
        <v>22084982.669999998</v>
      </c>
      <c r="H24" s="105">
        <v>6749874.5800000001</v>
      </c>
      <c r="I24" s="105">
        <v>7652379.8599999994</v>
      </c>
      <c r="J24" s="105">
        <v>25500</v>
      </c>
      <c r="K24" s="105">
        <v>670661.75000000012</v>
      </c>
      <c r="L24" s="105">
        <v>4349213.42</v>
      </c>
      <c r="M24" s="105">
        <v>280330.5</v>
      </c>
      <c r="N24" s="105">
        <v>9649.25</v>
      </c>
      <c r="O24" s="105">
        <v>1271505.76</v>
      </c>
      <c r="P24" s="105">
        <v>13002.1</v>
      </c>
      <c r="Q24" s="105">
        <v>1205453.75</v>
      </c>
      <c r="R24" s="105">
        <v>194151.59</v>
      </c>
      <c r="S24" s="105">
        <v>5661446.4299999997</v>
      </c>
      <c r="T24" s="105">
        <v>3049938.8</v>
      </c>
      <c r="U24" s="105">
        <v>35190</v>
      </c>
      <c r="V24" s="105">
        <v>18762280</v>
      </c>
      <c r="W24" s="105">
        <v>803564.67</v>
      </c>
      <c r="X24" s="105">
        <v>0</v>
      </c>
      <c r="Y24" s="105">
        <v>6805510.04</v>
      </c>
      <c r="Z24" s="398">
        <f t="shared" si="0"/>
        <v>79624635.170000017</v>
      </c>
    </row>
    <row r="25" spans="1:26">
      <c r="A25" s="230">
        <v>27</v>
      </c>
      <c r="B25" s="231">
        <v>22</v>
      </c>
      <c r="C25" s="231">
        <v>3</v>
      </c>
      <c r="D25" s="232" t="s">
        <v>51</v>
      </c>
      <c r="E25" s="232" t="s">
        <v>202</v>
      </c>
      <c r="F25" s="233" t="s">
        <v>1384</v>
      </c>
      <c r="G25" s="105">
        <v>17436683.41</v>
      </c>
      <c r="H25" s="105">
        <v>499351.42</v>
      </c>
      <c r="I25" s="105">
        <v>4219682.66</v>
      </c>
      <c r="J25" s="105">
        <v>454650</v>
      </c>
      <c r="K25" s="105">
        <v>483339.32000000007</v>
      </c>
      <c r="L25" s="105">
        <v>3749958.66</v>
      </c>
      <c r="M25" s="105">
        <v>135757</v>
      </c>
      <c r="N25" s="105">
        <v>55618</v>
      </c>
      <c r="O25" s="105">
        <v>581903.81000000006</v>
      </c>
      <c r="P25" s="105">
        <v>11965</v>
      </c>
      <c r="Q25" s="105">
        <v>4809409</v>
      </c>
      <c r="R25" s="105">
        <v>822790.46</v>
      </c>
      <c r="S25" s="105">
        <v>2627497.1</v>
      </c>
      <c r="T25" s="105">
        <v>1400435.74</v>
      </c>
      <c r="U25" s="105">
        <v>4000</v>
      </c>
      <c r="V25" s="105">
        <v>18293707.52</v>
      </c>
      <c r="W25" s="105">
        <v>672426.4</v>
      </c>
      <c r="X25" s="105">
        <v>0</v>
      </c>
      <c r="Y25" s="105">
        <v>1974935.8</v>
      </c>
      <c r="Z25" s="398">
        <f t="shared" si="0"/>
        <v>58234111.300000004</v>
      </c>
    </row>
    <row r="26" spans="1:26">
      <c r="A26" s="230">
        <v>75</v>
      </c>
      <c r="B26" s="231">
        <v>23</v>
      </c>
      <c r="C26" s="231">
        <v>3</v>
      </c>
      <c r="D26" s="232" t="s">
        <v>43</v>
      </c>
      <c r="E26" s="232" t="s">
        <v>185</v>
      </c>
      <c r="F26" s="233" t="s">
        <v>1385</v>
      </c>
      <c r="G26" s="105">
        <v>25561709.300000001</v>
      </c>
      <c r="H26" s="105">
        <v>626428.64</v>
      </c>
      <c r="I26" s="105">
        <v>2866143.87</v>
      </c>
      <c r="J26" s="105">
        <v>148100</v>
      </c>
      <c r="K26" s="105">
        <v>619173</v>
      </c>
      <c r="L26" s="105">
        <v>2896572.06</v>
      </c>
      <c r="M26" s="105">
        <v>179057</v>
      </c>
      <c r="N26" s="105">
        <v>43777</v>
      </c>
      <c r="O26" s="105">
        <v>651995.98</v>
      </c>
      <c r="P26" s="105">
        <v>896</v>
      </c>
      <c r="Q26" s="105">
        <v>669418</v>
      </c>
      <c r="R26" s="105">
        <v>385.05</v>
      </c>
      <c r="S26" s="105">
        <v>940770</v>
      </c>
      <c r="T26" s="105">
        <v>1217186</v>
      </c>
      <c r="U26" s="105">
        <v>0</v>
      </c>
      <c r="V26" s="105">
        <v>15465341.300000001</v>
      </c>
      <c r="W26" s="105">
        <v>795396.55999999994</v>
      </c>
      <c r="X26" s="105">
        <v>0</v>
      </c>
      <c r="Y26" s="105">
        <v>6829939.71</v>
      </c>
      <c r="Z26" s="398">
        <f t="shared" si="0"/>
        <v>59512289.470000006</v>
      </c>
    </row>
    <row r="27" spans="1:26">
      <c r="A27" s="230">
        <v>67</v>
      </c>
      <c r="B27" s="231">
        <v>24</v>
      </c>
      <c r="C27" s="231">
        <v>4</v>
      </c>
      <c r="D27" s="232" t="s">
        <v>85</v>
      </c>
      <c r="E27" s="232" t="s">
        <v>178</v>
      </c>
      <c r="F27" s="233" t="s">
        <v>1386</v>
      </c>
      <c r="G27" s="105">
        <v>34283142.830000006</v>
      </c>
      <c r="H27" s="105">
        <v>3013875.7500000005</v>
      </c>
      <c r="I27" s="105">
        <v>1756191.95</v>
      </c>
      <c r="J27" s="105">
        <v>12400</v>
      </c>
      <c r="K27" s="105">
        <v>364421.39999999997</v>
      </c>
      <c r="L27" s="105">
        <v>4458699.13</v>
      </c>
      <c r="M27" s="105">
        <v>104678.5</v>
      </c>
      <c r="N27" s="105">
        <v>0</v>
      </c>
      <c r="O27" s="105">
        <v>1187169.0699999996</v>
      </c>
      <c r="P27" s="105">
        <v>18461</v>
      </c>
      <c r="Q27" s="105">
        <v>1638957.51</v>
      </c>
      <c r="R27" s="105">
        <v>8493.17</v>
      </c>
      <c r="S27" s="105">
        <v>1482627.63</v>
      </c>
      <c r="T27" s="105">
        <v>8986521.8599999994</v>
      </c>
      <c r="U27" s="105">
        <v>0</v>
      </c>
      <c r="V27" s="105">
        <v>17147079.789999999</v>
      </c>
      <c r="W27" s="105">
        <v>782889.32</v>
      </c>
      <c r="X27" s="105">
        <v>0</v>
      </c>
      <c r="Y27" s="105">
        <v>3954638.5700000003</v>
      </c>
      <c r="Z27" s="398">
        <f t="shared" si="0"/>
        <v>79200247.479999989</v>
      </c>
    </row>
    <row r="28" spans="1:26">
      <c r="A28" s="230">
        <v>37</v>
      </c>
      <c r="B28" s="231">
        <v>25</v>
      </c>
      <c r="C28" s="231">
        <v>3</v>
      </c>
      <c r="D28" s="232" t="s">
        <v>47</v>
      </c>
      <c r="E28" s="232" t="s">
        <v>219</v>
      </c>
      <c r="F28" s="233" t="s">
        <v>1387</v>
      </c>
      <c r="G28" s="105">
        <v>19642329.630000003</v>
      </c>
      <c r="H28" s="105">
        <v>3158437.5100000002</v>
      </c>
      <c r="I28" s="105">
        <v>2779103.24</v>
      </c>
      <c r="J28" s="105">
        <v>10900</v>
      </c>
      <c r="K28" s="105">
        <v>556971.83999999985</v>
      </c>
      <c r="L28" s="105">
        <v>7064186.459999999</v>
      </c>
      <c r="M28" s="105">
        <v>293948</v>
      </c>
      <c r="N28" s="105">
        <v>0</v>
      </c>
      <c r="O28" s="105">
        <v>2001236.98</v>
      </c>
      <c r="P28" s="105">
        <v>10865</v>
      </c>
      <c r="Q28" s="105">
        <v>945726.25</v>
      </c>
      <c r="R28" s="105">
        <v>642.04999999999995</v>
      </c>
      <c r="S28" s="105">
        <v>3320948.89</v>
      </c>
      <c r="T28" s="105">
        <v>5657941.6500000004</v>
      </c>
      <c r="U28" s="105">
        <v>43840</v>
      </c>
      <c r="V28" s="105">
        <v>17375635.510000002</v>
      </c>
      <c r="W28" s="105">
        <v>796673.76</v>
      </c>
      <c r="X28" s="105">
        <v>0</v>
      </c>
      <c r="Y28" s="105">
        <v>5546035.6299999999</v>
      </c>
      <c r="Z28" s="398">
        <f t="shared" si="0"/>
        <v>69205422.399999991</v>
      </c>
    </row>
    <row r="29" spans="1:26">
      <c r="A29" s="230">
        <v>76</v>
      </c>
      <c r="B29" s="231">
        <v>26</v>
      </c>
      <c r="C29" s="231">
        <v>3</v>
      </c>
      <c r="D29" s="232" t="s">
        <v>43</v>
      </c>
      <c r="E29" s="232" t="s">
        <v>186</v>
      </c>
      <c r="F29" s="233" t="s">
        <v>1388</v>
      </c>
      <c r="G29" s="105">
        <v>30139926.259999998</v>
      </c>
      <c r="H29" s="105">
        <v>525114.07999999996</v>
      </c>
      <c r="I29" s="105">
        <v>3799139.21</v>
      </c>
      <c r="J29" s="105">
        <v>69900</v>
      </c>
      <c r="K29" s="105">
        <v>396599</v>
      </c>
      <c r="L29" s="105">
        <v>2475932.2600000002</v>
      </c>
      <c r="M29" s="105">
        <v>97783</v>
      </c>
      <c r="N29" s="105">
        <v>0</v>
      </c>
      <c r="O29" s="105">
        <v>535443.27</v>
      </c>
      <c r="P29" s="105">
        <v>0</v>
      </c>
      <c r="Q29" s="105">
        <v>754463.92</v>
      </c>
      <c r="R29" s="105">
        <v>4542.25</v>
      </c>
      <c r="S29" s="105">
        <v>2063639.59</v>
      </c>
      <c r="T29" s="105">
        <v>5535050.7199999997</v>
      </c>
      <c r="U29" s="105">
        <v>0</v>
      </c>
      <c r="V29" s="105">
        <v>16480914.52</v>
      </c>
      <c r="W29" s="105">
        <v>732478.73</v>
      </c>
      <c r="X29" s="105">
        <v>0</v>
      </c>
      <c r="Y29" s="105">
        <v>4425510.33</v>
      </c>
      <c r="Z29" s="398">
        <f t="shared" si="0"/>
        <v>68036437.140000001</v>
      </c>
    </row>
    <row r="30" spans="1:26">
      <c r="A30" s="230">
        <v>30</v>
      </c>
      <c r="B30" s="231">
        <v>27</v>
      </c>
      <c r="C30" s="231">
        <v>4</v>
      </c>
      <c r="D30" s="232" t="s">
        <v>51</v>
      </c>
      <c r="E30" s="232" t="s">
        <v>205</v>
      </c>
      <c r="F30" s="233" t="s">
        <v>1389</v>
      </c>
      <c r="G30" s="105">
        <v>28060025.140000001</v>
      </c>
      <c r="H30" s="105">
        <v>386931.22000000003</v>
      </c>
      <c r="I30" s="105">
        <v>6135826.9199999999</v>
      </c>
      <c r="J30" s="105">
        <v>107700</v>
      </c>
      <c r="K30" s="105">
        <v>640560.35</v>
      </c>
      <c r="L30" s="105">
        <v>2929967.5</v>
      </c>
      <c r="M30" s="105">
        <v>142007</v>
      </c>
      <c r="N30" s="105">
        <v>67735</v>
      </c>
      <c r="O30" s="105">
        <v>1053619.95</v>
      </c>
      <c r="P30" s="105">
        <v>3669</v>
      </c>
      <c r="Q30" s="105">
        <v>1333866.3799999999</v>
      </c>
      <c r="R30" s="105">
        <v>0</v>
      </c>
      <c r="S30" s="105">
        <v>2906486.18</v>
      </c>
      <c r="T30" s="105">
        <v>5317685.51</v>
      </c>
      <c r="U30" s="105">
        <v>48690</v>
      </c>
      <c r="V30" s="105">
        <v>16773795.76</v>
      </c>
      <c r="W30" s="105">
        <v>698301.8</v>
      </c>
      <c r="X30" s="105">
        <v>0</v>
      </c>
      <c r="Y30" s="105">
        <v>24008803.050000001</v>
      </c>
      <c r="Z30" s="398">
        <f t="shared" si="0"/>
        <v>90615670.760000005</v>
      </c>
    </row>
    <row r="31" spans="1:26" s="238" customFormat="1">
      <c r="A31" s="230">
        <v>29</v>
      </c>
      <c r="B31" s="231">
        <v>28</v>
      </c>
      <c r="C31" s="231">
        <v>4</v>
      </c>
      <c r="D31" s="232" t="s">
        <v>51</v>
      </c>
      <c r="E31" s="232" t="s">
        <v>204</v>
      </c>
      <c r="F31" s="233" t="s">
        <v>1390</v>
      </c>
      <c r="G31" s="105">
        <v>30565766.870000001</v>
      </c>
      <c r="H31" s="105">
        <v>753294.45</v>
      </c>
      <c r="I31" s="105">
        <v>1976493.5</v>
      </c>
      <c r="J31" s="105">
        <v>220950</v>
      </c>
      <c r="K31" s="105">
        <v>583249.82000000018</v>
      </c>
      <c r="L31" s="105">
        <v>2251344.0299999998</v>
      </c>
      <c r="M31" s="105">
        <v>141804.25</v>
      </c>
      <c r="N31" s="105">
        <v>19928.5</v>
      </c>
      <c r="O31" s="105">
        <v>524629.65</v>
      </c>
      <c r="P31" s="105">
        <v>7020</v>
      </c>
      <c r="Q31" s="105">
        <v>795045.75</v>
      </c>
      <c r="R31" s="105">
        <v>0</v>
      </c>
      <c r="S31" s="105">
        <v>2740393.46</v>
      </c>
      <c r="T31" s="105">
        <v>3266055.56</v>
      </c>
      <c r="U31" s="105">
        <v>0</v>
      </c>
      <c r="V31" s="105">
        <v>19462923.870000001</v>
      </c>
      <c r="W31" s="105">
        <v>732110.14</v>
      </c>
      <c r="X31" s="105">
        <v>0</v>
      </c>
      <c r="Y31" s="105">
        <v>6082655.2800000003</v>
      </c>
      <c r="Z31" s="398">
        <f t="shared" si="0"/>
        <v>70123665.13000001</v>
      </c>
    </row>
    <row r="32" spans="1:26">
      <c r="A32" s="230">
        <v>50</v>
      </c>
      <c r="B32" s="231">
        <v>29</v>
      </c>
      <c r="C32" s="231">
        <v>4</v>
      </c>
      <c r="D32" s="232" t="s">
        <v>47</v>
      </c>
      <c r="E32" s="232" t="s">
        <v>230</v>
      </c>
      <c r="F32" s="233" t="s">
        <v>1391</v>
      </c>
      <c r="G32" s="105">
        <v>27464683.809999995</v>
      </c>
      <c r="H32" s="105">
        <v>290633.25</v>
      </c>
      <c r="I32" s="105">
        <v>2772464.7199999997</v>
      </c>
      <c r="J32" s="105">
        <v>56800</v>
      </c>
      <c r="K32" s="105">
        <v>626918.32000000007</v>
      </c>
      <c r="L32" s="105">
        <v>3611090.6599999997</v>
      </c>
      <c r="M32" s="105">
        <v>249543</v>
      </c>
      <c r="N32" s="105">
        <v>0</v>
      </c>
      <c r="O32" s="105">
        <v>728671.91999999993</v>
      </c>
      <c r="P32" s="105">
        <v>3030</v>
      </c>
      <c r="Q32" s="105">
        <v>637313</v>
      </c>
      <c r="R32" s="105">
        <v>3850.3</v>
      </c>
      <c r="S32" s="105">
        <v>800000</v>
      </c>
      <c r="T32" s="105">
        <v>3173754.2</v>
      </c>
      <c r="U32" s="105">
        <v>0</v>
      </c>
      <c r="V32" s="105">
        <v>15223154.84</v>
      </c>
      <c r="W32" s="105">
        <v>698344.5</v>
      </c>
      <c r="X32" s="105">
        <v>0</v>
      </c>
      <c r="Y32" s="105">
        <v>4466458.95</v>
      </c>
      <c r="Z32" s="398">
        <f t="shared" si="0"/>
        <v>60806711.469999999</v>
      </c>
    </row>
    <row r="33" spans="1:26">
      <c r="A33" s="230">
        <v>60</v>
      </c>
      <c r="B33" s="231">
        <v>30</v>
      </c>
      <c r="C33" s="231">
        <v>4</v>
      </c>
      <c r="D33" s="232" t="s">
        <v>45</v>
      </c>
      <c r="E33" s="232" t="s">
        <v>215</v>
      </c>
      <c r="F33" s="233" t="s">
        <v>1392</v>
      </c>
      <c r="G33" s="105">
        <v>37863722.429999992</v>
      </c>
      <c r="H33" s="105">
        <v>1542279.5400000005</v>
      </c>
      <c r="I33" s="105">
        <v>3133495.4</v>
      </c>
      <c r="J33" s="105">
        <v>81000</v>
      </c>
      <c r="K33" s="105">
        <v>260880.34999999995</v>
      </c>
      <c r="L33" s="105">
        <v>2524603.16</v>
      </c>
      <c r="M33" s="105">
        <v>605593</v>
      </c>
      <c r="N33" s="105">
        <v>0</v>
      </c>
      <c r="O33" s="105">
        <v>451585.39</v>
      </c>
      <c r="P33" s="105">
        <v>0</v>
      </c>
      <c r="Q33" s="105">
        <v>1373711</v>
      </c>
      <c r="R33" s="105">
        <v>0</v>
      </c>
      <c r="S33" s="105">
        <v>4899329.46</v>
      </c>
      <c r="T33" s="105">
        <v>3520702.15</v>
      </c>
      <c r="U33" s="105">
        <v>480</v>
      </c>
      <c r="V33" s="105">
        <v>11581941.289999999</v>
      </c>
      <c r="W33" s="105">
        <v>521931.26</v>
      </c>
      <c r="X33" s="105">
        <v>0</v>
      </c>
      <c r="Y33" s="105">
        <v>3863707.63</v>
      </c>
      <c r="Z33" s="398">
        <f t="shared" si="0"/>
        <v>72224962.059999987</v>
      </c>
    </row>
    <row r="34" spans="1:26">
      <c r="A34" s="230">
        <v>33</v>
      </c>
      <c r="B34" s="231">
        <v>31</v>
      </c>
      <c r="C34" s="231">
        <v>4</v>
      </c>
      <c r="D34" s="232" t="s">
        <v>51</v>
      </c>
      <c r="E34" s="232" t="s">
        <v>208</v>
      </c>
      <c r="F34" s="233" t="s">
        <v>1393</v>
      </c>
      <c r="G34" s="105">
        <v>33516095.760000005</v>
      </c>
      <c r="H34" s="105">
        <v>1216140.5100000002</v>
      </c>
      <c r="I34" s="105">
        <v>1775446.04</v>
      </c>
      <c r="J34" s="105">
        <v>85600</v>
      </c>
      <c r="K34" s="105">
        <v>815900.21000000008</v>
      </c>
      <c r="L34" s="105">
        <v>3125851.85</v>
      </c>
      <c r="M34" s="105">
        <v>198638</v>
      </c>
      <c r="N34" s="105">
        <v>11682</v>
      </c>
      <c r="O34" s="105">
        <v>694115.42</v>
      </c>
      <c r="P34" s="105">
        <v>35288</v>
      </c>
      <c r="Q34" s="105">
        <v>1212763.08</v>
      </c>
      <c r="R34" s="105">
        <v>-10655</v>
      </c>
      <c r="S34" s="105">
        <v>2267120.2799999998</v>
      </c>
      <c r="T34" s="105">
        <v>3898962.82</v>
      </c>
      <c r="U34" s="105">
        <v>0</v>
      </c>
      <c r="V34" s="105">
        <v>16836409.350000001</v>
      </c>
      <c r="W34" s="105">
        <v>659111.33000000007</v>
      </c>
      <c r="X34" s="105">
        <v>0</v>
      </c>
      <c r="Y34" s="105">
        <v>3312618.9499999997</v>
      </c>
      <c r="Z34" s="398">
        <f t="shared" si="0"/>
        <v>69651088.600000009</v>
      </c>
    </row>
    <row r="35" spans="1:26">
      <c r="A35" s="230">
        <v>52</v>
      </c>
      <c r="B35" s="231">
        <v>32</v>
      </c>
      <c r="C35" s="231">
        <v>4</v>
      </c>
      <c r="D35" s="232" t="s">
        <v>47</v>
      </c>
      <c r="E35" s="232" t="s">
        <v>232</v>
      </c>
      <c r="F35" s="233" t="s">
        <v>1394</v>
      </c>
      <c r="G35" s="105">
        <v>28185640.770000003</v>
      </c>
      <c r="H35" s="105">
        <v>1727799.45</v>
      </c>
      <c r="I35" s="105">
        <v>1847200.47</v>
      </c>
      <c r="J35" s="105">
        <v>76700</v>
      </c>
      <c r="K35" s="105">
        <v>456084.45999999996</v>
      </c>
      <c r="L35" s="105">
        <v>2817004.8600000003</v>
      </c>
      <c r="M35" s="105">
        <v>183658</v>
      </c>
      <c r="N35" s="105">
        <v>30138.81</v>
      </c>
      <c r="O35" s="105">
        <v>524284.17999999993</v>
      </c>
      <c r="P35" s="105">
        <v>3500</v>
      </c>
      <c r="Q35" s="105">
        <v>908308</v>
      </c>
      <c r="R35" s="105">
        <v>8915.89</v>
      </c>
      <c r="S35" s="105">
        <v>4524503.21</v>
      </c>
      <c r="T35" s="105">
        <v>2882981.73</v>
      </c>
      <c r="U35" s="105">
        <v>56000</v>
      </c>
      <c r="V35" s="105">
        <v>16755465.27</v>
      </c>
      <c r="W35" s="105">
        <v>774791.3899999999</v>
      </c>
      <c r="X35" s="105">
        <v>0</v>
      </c>
      <c r="Y35" s="105">
        <v>10694213.609999999</v>
      </c>
      <c r="Z35" s="398">
        <f t="shared" si="0"/>
        <v>72457190.100000009</v>
      </c>
    </row>
    <row r="36" spans="1:26">
      <c r="A36" s="230">
        <v>46</v>
      </c>
      <c r="B36" s="231">
        <v>33</v>
      </c>
      <c r="C36" s="231">
        <v>4</v>
      </c>
      <c r="D36" s="232" t="s">
        <v>47</v>
      </c>
      <c r="E36" s="232" t="s">
        <v>227</v>
      </c>
      <c r="F36" s="233" t="s">
        <v>1395</v>
      </c>
      <c r="G36" s="105">
        <v>29487267.84</v>
      </c>
      <c r="H36" s="105">
        <v>628481.16</v>
      </c>
      <c r="I36" s="105">
        <v>2515015.25</v>
      </c>
      <c r="J36" s="105">
        <v>232300</v>
      </c>
      <c r="K36" s="105">
        <v>371731.81999999995</v>
      </c>
      <c r="L36" s="105">
        <v>3718748.46</v>
      </c>
      <c r="M36" s="105">
        <v>229726</v>
      </c>
      <c r="N36" s="105">
        <v>0</v>
      </c>
      <c r="O36" s="105">
        <v>1005090.73</v>
      </c>
      <c r="P36" s="105">
        <v>8905</v>
      </c>
      <c r="Q36" s="105">
        <v>1556926.4</v>
      </c>
      <c r="R36" s="105">
        <v>1900.58</v>
      </c>
      <c r="S36" s="105">
        <v>2831199.4</v>
      </c>
      <c r="T36" s="105">
        <v>5621772.1200000001</v>
      </c>
      <c r="U36" s="105">
        <v>3380</v>
      </c>
      <c r="V36" s="105">
        <v>19796837</v>
      </c>
      <c r="W36" s="105">
        <v>773087.5</v>
      </c>
      <c r="X36" s="105">
        <v>0</v>
      </c>
      <c r="Y36" s="105">
        <v>14368759.629999999</v>
      </c>
      <c r="Z36" s="398">
        <f t="shared" ref="Z36:Z67" si="1">SUM(G36:Y36)</f>
        <v>83151128.889999986</v>
      </c>
    </row>
    <row r="37" spans="1:26">
      <c r="A37" s="230">
        <v>49</v>
      </c>
      <c r="B37" s="231">
        <v>34</v>
      </c>
      <c r="C37" s="231">
        <v>4</v>
      </c>
      <c r="D37" s="232" t="s">
        <v>47</v>
      </c>
      <c r="E37" s="232" t="s">
        <v>229</v>
      </c>
      <c r="F37" s="233" t="s">
        <v>1396</v>
      </c>
      <c r="G37" s="105">
        <v>31762046.479999997</v>
      </c>
      <c r="H37" s="105">
        <v>546547.57999999996</v>
      </c>
      <c r="I37" s="105">
        <v>4025764.72</v>
      </c>
      <c r="J37" s="105">
        <v>84400</v>
      </c>
      <c r="K37" s="105">
        <v>231826.87</v>
      </c>
      <c r="L37" s="105">
        <v>5083601.0699999994</v>
      </c>
      <c r="M37" s="105">
        <v>257555</v>
      </c>
      <c r="N37" s="105">
        <v>0</v>
      </c>
      <c r="O37" s="105">
        <v>649415.05000000005</v>
      </c>
      <c r="P37" s="105">
        <v>10633</v>
      </c>
      <c r="Q37" s="105">
        <v>848801.75</v>
      </c>
      <c r="R37" s="105">
        <v>3316</v>
      </c>
      <c r="S37" s="105">
        <v>3786512.06</v>
      </c>
      <c r="T37" s="105">
        <v>3603743.92</v>
      </c>
      <c r="U37" s="105">
        <v>0</v>
      </c>
      <c r="V37" s="105">
        <v>19836495.010000002</v>
      </c>
      <c r="W37" s="105">
        <v>787798.93</v>
      </c>
      <c r="X37" s="105">
        <v>0</v>
      </c>
      <c r="Y37" s="105">
        <v>3165140.5700000003</v>
      </c>
      <c r="Z37" s="398">
        <f t="shared" si="1"/>
        <v>74683598.00999999</v>
      </c>
    </row>
    <row r="38" spans="1:26">
      <c r="A38" s="230">
        <v>77</v>
      </c>
      <c r="B38" s="231">
        <v>35</v>
      </c>
      <c r="C38" s="231">
        <v>4</v>
      </c>
      <c r="D38" s="232" t="s">
        <v>43</v>
      </c>
      <c r="E38" s="232" t="s">
        <v>187</v>
      </c>
      <c r="F38" s="233" t="s">
        <v>1397</v>
      </c>
      <c r="G38" s="105">
        <v>28337100.889999997</v>
      </c>
      <c r="H38" s="105">
        <v>1921444.4299999997</v>
      </c>
      <c r="I38" s="105">
        <v>3139198.1799999997</v>
      </c>
      <c r="J38" s="105">
        <v>22150</v>
      </c>
      <c r="K38" s="105">
        <v>609608.6</v>
      </c>
      <c r="L38" s="105">
        <v>5724709.5800000001</v>
      </c>
      <c r="M38" s="105">
        <v>438854.5</v>
      </c>
      <c r="N38" s="105">
        <v>33752.5</v>
      </c>
      <c r="O38" s="105">
        <v>1190583.8099999998</v>
      </c>
      <c r="P38" s="105">
        <v>6670</v>
      </c>
      <c r="Q38" s="105">
        <v>819616</v>
      </c>
      <c r="R38" s="105">
        <v>0</v>
      </c>
      <c r="S38" s="105">
        <v>1956500</v>
      </c>
      <c r="T38" s="105">
        <v>1686081.28</v>
      </c>
      <c r="U38" s="105">
        <v>0</v>
      </c>
      <c r="V38" s="105">
        <v>21346583.870000001</v>
      </c>
      <c r="W38" s="105">
        <v>10654615.9</v>
      </c>
      <c r="X38" s="105">
        <v>0</v>
      </c>
      <c r="Y38" s="105">
        <v>3699675.65</v>
      </c>
      <c r="Z38" s="398">
        <f t="shared" si="1"/>
        <v>81587145.190000013</v>
      </c>
    </row>
    <row r="39" spans="1:26">
      <c r="A39" s="230">
        <v>48</v>
      </c>
      <c r="B39" s="231">
        <v>36</v>
      </c>
      <c r="C39" s="231">
        <v>4</v>
      </c>
      <c r="D39" s="232" t="s">
        <v>47</v>
      </c>
      <c r="E39" s="232" t="s">
        <v>228</v>
      </c>
      <c r="F39" s="233" t="s">
        <v>1398</v>
      </c>
      <c r="G39" s="105">
        <v>24111448.289999999</v>
      </c>
      <c r="H39" s="105">
        <v>6213884.2499999991</v>
      </c>
      <c r="I39" s="105">
        <v>3816965.13</v>
      </c>
      <c r="J39" s="105">
        <v>36450</v>
      </c>
      <c r="K39" s="105">
        <v>1268316.8</v>
      </c>
      <c r="L39" s="105">
        <v>13977622.279999999</v>
      </c>
      <c r="M39" s="105">
        <v>239972</v>
      </c>
      <c r="N39" s="105">
        <v>28853.75</v>
      </c>
      <c r="O39" s="105">
        <v>1723541.38</v>
      </c>
      <c r="P39" s="105">
        <v>4084</v>
      </c>
      <c r="Q39" s="105">
        <v>1349220</v>
      </c>
      <c r="R39" s="105">
        <v>642.04999999999995</v>
      </c>
      <c r="S39" s="105">
        <v>2802491.62</v>
      </c>
      <c r="T39" s="105">
        <v>944953.08</v>
      </c>
      <c r="U39" s="105">
        <v>0</v>
      </c>
      <c r="V39" s="105">
        <v>23757010.129999999</v>
      </c>
      <c r="W39" s="105">
        <v>1111332.75</v>
      </c>
      <c r="X39" s="105">
        <v>0</v>
      </c>
      <c r="Y39" s="105">
        <v>4458083.92</v>
      </c>
      <c r="Z39" s="398">
        <f t="shared" si="1"/>
        <v>85844871.429999992</v>
      </c>
    </row>
    <row r="40" spans="1:26">
      <c r="A40" s="230">
        <v>19</v>
      </c>
      <c r="B40" s="231">
        <v>37</v>
      </c>
      <c r="C40" s="231">
        <v>4</v>
      </c>
      <c r="D40" s="232" t="s">
        <v>53</v>
      </c>
      <c r="E40" s="232" t="s">
        <v>172</v>
      </c>
      <c r="F40" s="233" t="s">
        <v>1399</v>
      </c>
      <c r="G40" s="105">
        <v>26756674.789999999</v>
      </c>
      <c r="H40" s="105">
        <v>2246931.12</v>
      </c>
      <c r="I40" s="105">
        <v>3212074.5</v>
      </c>
      <c r="J40" s="105">
        <v>110350</v>
      </c>
      <c r="K40" s="105">
        <v>651519.16999999993</v>
      </c>
      <c r="L40" s="105">
        <v>5110051.9400000004</v>
      </c>
      <c r="M40" s="105">
        <v>280104</v>
      </c>
      <c r="N40" s="105">
        <v>0</v>
      </c>
      <c r="O40" s="105">
        <v>1205651.4099999999</v>
      </c>
      <c r="P40" s="105">
        <v>18640</v>
      </c>
      <c r="Q40" s="105">
        <v>1419312</v>
      </c>
      <c r="R40" s="105">
        <v>0</v>
      </c>
      <c r="S40" s="105">
        <v>2862480.23</v>
      </c>
      <c r="T40" s="105">
        <v>4916659.7699999996</v>
      </c>
      <c r="U40" s="105">
        <v>44080</v>
      </c>
      <c r="V40" s="105">
        <v>19932720</v>
      </c>
      <c r="W40" s="105">
        <v>841634.79999999993</v>
      </c>
      <c r="X40" s="105">
        <v>0</v>
      </c>
      <c r="Y40" s="105">
        <v>4164524.35</v>
      </c>
      <c r="Z40" s="398">
        <f t="shared" si="1"/>
        <v>73773408.079999983</v>
      </c>
    </row>
    <row r="41" spans="1:26">
      <c r="A41" s="230">
        <v>43</v>
      </c>
      <c r="B41" s="231">
        <v>38</v>
      </c>
      <c r="C41" s="231">
        <v>4</v>
      </c>
      <c r="D41" s="232" t="s">
        <v>47</v>
      </c>
      <c r="E41" s="232" t="s">
        <v>224</v>
      </c>
      <c r="F41" s="233" t="s">
        <v>1400</v>
      </c>
      <c r="G41" s="105">
        <v>34811866.280000001</v>
      </c>
      <c r="H41" s="105">
        <v>4476360.62</v>
      </c>
      <c r="I41" s="105">
        <v>2118312.96</v>
      </c>
      <c r="J41" s="105">
        <v>162000</v>
      </c>
      <c r="K41" s="105">
        <v>692685.28999999992</v>
      </c>
      <c r="L41" s="105">
        <v>5469593.0699999994</v>
      </c>
      <c r="M41" s="105">
        <v>889248</v>
      </c>
      <c r="N41" s="105">
        <v>8511</v>
      </c>
      <c r="O41" s="105">
        <v>1975214.71</v>
      </c>
      <c r="P41" s="105">
        <v>3232</v>
      </c>
      <c r="Q41" s="105">
        <v>2425511.88</v>
      </c>
      <c r="R41" s="105">
        <v>0</v>
      </c>
      <c r="S41" s="105">
        <v>0</v>
      </c>
      <c r="T41" s="105">
        <v>5140332.17</v>
      </c>
      <c r="U41" s="105">
        <v>0</v>
      </c>
      <c r="V41" s="105">
        <v>18926612.809999999</v>
      </c>
      <c r="W41" s="105">
        <v>803715.74</v>
      </c>
      <c r="X41" s="105">
        <v>0</v>
      </c>
      <c r="Y41" s="105">
        <v>3875136.71</v>
      </c>
      <c r="Z41" s="398">
        <f t="shared" si="1"/>
        <v>81778333.239999995</v>
      </c>
    </row>
    <row r="42" spans="1:26">
      <c r="A42" s="230">
        <v>18</v>
      </c>
      <c r="B42" s="231">
        <v>39</v>
      </c>
      <c r="C42" s="231">
        <v>5</v>
      </c>
      <c r="D42" s="232" t="s">
        <v>53</v>
      </c>
      <c r="E42" s="232" t="s">
        <v>171</v>
      </c>
      <c r="F42" s="233" t="s">
        <v>1401</v>
      </c>
      <c r="G42" s="105">
        <v>29860166.609999996</v>
      </c>
      <c r="H42" s="105">
        <v>667377.01</v>
      </c>
      <c r="I42" s="105">
        <v>6646279.3599999994</v>
      </c>
      <c r="J42" s="105">
        <v>81700</v>
      </c>
      <c r="K42" s="105">
        <v>881528.47000000009</v>
      </c>
      <c r="L42" s="105">
        <v>5338272.45</v>
      </c>
      <c r="M42" s="105">
        <v>387511.08999999997</v>
      </c>
      <c r="N42" s="105">
        <v>23230</v>
      </c>
      <c r="O42" s="105">
        <v>1083579.57</v>
      </c>
      <c r="P42" s="105">
        <v>1971</v>
      </c>
      <c r="Q42" s="105">
        <v>3792159.6100000003</v>
      </c>
      <c r="R42" s="105">
        <v>130155.20999999999</v>
      </c>
      <c r="S42" s="105">
        <v>3211422.24</v>
      </c>
      <c r="T42" s="105">
        <v>4873608.84</v>
      </c>
      <c r="U42" s="105">
        <v>5382</v>
      </c>
      <c r="V42" s="105">
        <v>19331966.18</v>
      </c>
      <c r="W42" s="105">
        <v>785761.4</v>
      </c>
      <c r="X42" s="105">
        <v>0</v>
      </c>
      <c r="Y42" s="105">
        <v>6048588.5199999996</v>
      </c>
      <c r="Z42" s="398">
        <f t="shared" si="1"/>
        <v>83150659.560000017</v>
      </c>
    </row>
    <row r="43" spans="1:26">
      <c r="A43" s="230">
        <v>40</v>
      </c>
      <c r="B43" s="231">
        <v>40</v>
      </c>
      <c r="C43" s="231">
        <v>5</v>
      </c>
      <c r="D43" s="232" t="s">
        <v>47</v>
      </c>
      <c r="E43" s="232" t="s">
        <v>222</v>
      </c>
      <c r="F43" s="233" t="s">
        <v>1402</v>
      </c>
      <c r="G43" s="105">
        <v>39473549.279999994</v>
      </c>
      <c r="H43" s="105">
        <v>1360177.88</v>
      </c>
      <c r="I43" s="105">
        <v>4615205.33</v>
      </c>
      <c r="J43" s="105">
        <v>245450</v>
      </c>
      <c r="K43" s="105">
        <v>508167.77999999997</v>
      </c>
      <c r="L43" s="105">
        <v>4993421.54</v>
      </c>
      <c r="M43" s="105">
        <v>711794</v>
      </c>
      <c r="N43" s="105">
        <v>24318</v>
      </c>
      <c r="O43" s="105">
        <v>887274.29</v>
      </c>
      <c r="P43" s="105">
        <v>19454</v>
      </c>
      <c r="Q43" s="105">
        <v>1818886.5</v>
      </c>
      <c r="R43" s="105">
        <v>7700.9800000000014</v>
      </c>
      <c r="S43" s="105">
        <v>2906678.74</v>
      </c>
      <c r="T43" s="105">
        <v>194000</v>
      </c>
      <c r="U43" s="105">
        <v>0</v>
      </c>
      <c r="V43" s="105">
        <v>20781686.670000002</v>
      </c>
      <c r="W43" s="105">
        <v>904282.75</v>
      </c>
      <c r="X43" s="105">
        <v>0</v>
      </c>
      <c r="Y43" s="105">
        <v>5794483.3300000001</v>
      </c>
      <c r="Z43" s="398">
        <f t="shared" si="1"/>
        <v>85246531.069999993</v>
      </c>
    </row>
    <row r="44" spans="1:26">
      <c r="A44" s="230">
        <v>17</v>
      </c>
      <c r="B44" s="231">
        <v>41</v>
      </c>
      <c r="C44" s="231">
        <v>5</v>
      </c>
      <c r="D44" s="232" t="s">
        <v>53</v>
      </c>
      <c r="E44" s="232" t="s">
        <v>170</v>
      </c>
      <c r="F44" s="233" t="s">
        <v>1403</v>
      </c>
      <c r="G44" s="105">
        <v>30149812.460000005</v>
      </c>
      <c r="H44" s="105">
        <v>3401381.83</v>
      </c>
      <c r="I44" s="105">
        <v>4464757.4700000007</v>
      </c>
      <c r="J44" s="105">
        <v>47850</v>
      </c>
      <c r="K44" s="105">
        <v>1003582.03</v>
      </c>
      <c r="L44" s="105">
        <v>4451134.72</v>
      </c>
      <c r="M44" s="105">
        <v>590131.5</v>
      </c>
      <c r="N44" s="105">
        <v>18442.25</v>
      </c>
      <c r="O44" s="105">
        <v>695981.85000000009</v>
      </c>
      <c r="P44" s="105">
        <v>30298.5</v>
      </c>
      <c r="Q44" s="105">
        <v>1874914.59</v>
      </c>
      <c r="R44" s="105">
        <v>25226.11</v>
      </c>
      <c r="S44" s="105">
        <v>1919621.83</v>
      </c>
      <c r="T44" s="105">
        <v>4830499.22</v>
      </c>
      <c r="U44" s="105">
        <v>52770</v>
      </c>
      <c r="V44" s="105">
        <v>21263649.239999998</v>
      </c>
      <c r="W44" s="105">
        <v>941379.79999999993</v>
      </c>
      <c r="X44" s="105">
        <v>0</v>
      </c>
      <c r="Y44" s="105">
        <v>5352111.34</v>
      </c>
      <c r="Z44" s="398">
        <f t="shared" si="1"/>
        <v>81113544.74000001</v>
      </c>
    </row>
    <row r="45" spans="1:26">
      <c r="A45" s="230">
        <v>2</v>
      </c>
      <c r="B45" s="231">
        <v>42</v>
      </c>
      <c r="C45" s="231">
        <v>5</v>
      </c>
      <c r="D45" s="232" t="s">
        <v>49</v>
      </c>
      <c r="E45" s="232" t="s">
        <v>234</v>
      </c>
      <c r="F45" s="233" t="s">
        <v>1404</v>
      </c>
      <c r="G45" s="105">
        <v>33404652.390000001</v>
      </c>
      <c r="H45" s="105">
        <v>6048706.3300000001</v>
      </c>
      <c r="I45" s="105">
        <v>3427911.29</v>
      </c>
      <c r="J45" s="105">
        <v>77400</v>
      </c>
      <c r="K45" s="105">
        <v>525271.32999999996</v>
      </c>
      <c r="L45" s="105">
        <v>5026291.47</v>
      </c>
      <c r="M45" s="105">
        <v>146696.5</v>
      </c>
      <c r="N45" s="105">
        <v>0</v>
      </c>
      <c r="O45" s="105">
        <v>809368.15000000014</v>
      </c>
      <c r="P45" s="105">
        <v>27480</v>
      </c>
      <c r="Q45" s="105">
        <v>800333.4</v>
      </c>
      <c r="R45" s="105">
        <v>12193.25</v>
      </c>
      <c r="S45" s="105">
        <v>2150745.5299999998</v>
      </c>
      <c r="T45" s="105">
        <v>4476488.8099999996</v>
      </c>
      <c r="U45" s="105">
        <v>0</v>
      </c>
      <c r="V45" s="105">
        <v>18775973.300000001</v>
      </c>
      <c r="W45" s="105">
        <v>786233.3</v>
      </c>
      <c r="X45" s="105">
        <v>0</v>
      </c>
      <c r="Y45" s="105">
        <v>1642597.7</v>
      </c>
      <c r="Z45" s="398">
        <f t="shared" si="1"/>
        <v>78138342.75</v>
      </c>
    </row>
    <row r="46" spans="1:26">
      <c r="A46" s="230">
        <v>24</v>
      </c>
      <c r="B46" s="231">
        <v>43</v>
      </c>
      <c r="C46" s="231">
        <v>5</v>
      </c>
      <c r="D46" s="232" t="s">
        <v>51</v>
      </c>
      <c r="E46" s="232" t="s">
        <v>200</v>
      </c>
      <c r="F46" s="233" t="s">
        <v>1405</v>
      </c>
      <c r="G46" s="105">
        <v>44605571.079999998</v>
      </c>
      <c r="H46" s="105">
        <v>1064684.77</v>
      </c>
      <c r="I46" s="105">
        <v>9403795.75</v>
      </c>
      <c r="J46" s="105">
        <v>302700</v>
      </c>
      <c r="K46" s="105">
        <v>654849.66000000015</v>
      </c>
      <c r="L46" s="105">
        <v>10354964.939999998</v>
      </c>
      <c r="M46" s="105">
        <v>296801</v>
      </c>
      <c r="N46" s="105">
        <v>646877.72</v>
      </c>
      <c r="O46" s="105">
        <v>1326590.51</v>
      </c>
      <c r="P46" s="105">
        <v>144815</v>
      </c>
      <c r="Q46" s="105">
        <v>3144816</v>
      </c>
      <c r="R46" s="105">
        <v>301479.49</v>
      </c>
      <c r="S46" s="105">
        <v>4400879.42</v>
      </c>
      <c r="T46" s="105">
        <v>9648225.7699999996</v>
      </c>
      <c r="U46" s="105">
        <v>40760</v>
      </c>
      <c r="V46" s="105">
        <v>19425446.550000001</v>
      </c>
      <c r="W46" s="105">
        <v>823511.27</v>
      </c>
      <c r="X46" s="105">
        <v>0</v>
      </c>
      <c r="Y46" s="105">
        <v>6044448.54</v>
      </c>
      <c r="Z46" s="398">
        <f t="shared" si="1"/>
        <v>112631217.47</v>
      </c>
    </row>
    <row r="47" spans="1:26">
      <c r="A47" s="230">
        <v>9</v>
      </c>
      <c r="B47" s="231">
        <v>44</v>
      </c>
      <c r="C47" s="231">
        <v>5</v>
      </c>
      <c r="D47" s="232" t="s">
        <v>49</v>
      </c>
      <c r="E47" s="232" t="s">
        <v>240</v>
      </c>
      <c r="F47" s="233" t="s">
        <v>1406</v>
      </c>
      <c r="G47" s="105">
        <v>34801366.740000002</v>
      </c>
      <c r="H47" s="105">
        <v>2111558.87</v>
      </c>
      <c r="I47" s="105">
        <v>3800943.9699999997</v>
      </c>
      <c r="J47" s="105">
        <v>129250</v>
      </c>
      <c r="K47" s="105">
        <v>351755.67999999993</v>
      </c>
      <c r="L47" s="105">
        <v>3819884.9499999997</v>
      </c>
      <c r="M47" s="105">
        <v>189432.14</v>
      </c>
      <c r="N47" s="105">
        <v>26115</v>
      </c>
      <c r="O47" s="105">
        <v>740108.07000000007</v>
      </c>
      <c r="P47" s="105">
        <v>29601.120000000003</v>
      </c>
      <c r="Q47" s="105">
        <v>1431719</v>
      </c>
      <c r="R47" s="105">
        <v>2828</v>
      </c>
      <c r="S47" s="105">
        <v>2873960.82</v>
      </c>
      <c r="T47" s="105">
        <v>4443592.1500000004</v>
      </c>
      <c r="U47" s="105">
        <v>9590</v>
      </c>
      <c r="V47" s="105">
        <v>21147211.940000001</v>
      </c>
      <c r="W47" s="105">
        <v>870795.15999999992</v>
      </c>
      <c r="X47" s="105">
        <v>0</v>
      </c>
      <c r="Y47" s="105">
        <v>3933156.24</v>
      </c>
      <c r="Z47" s="398">
        <f t="shared" si="1"/>
        <v>80712869.849999994</v>
      </c>
    </row>
    <row r="48" spans="1:26">
      <c r="A48" s="230">
        <v>6</v>
      </c>
      <c r="B48" s="231">
        <v>45</v>
      </c>
      <c r="C48" s="231">
        <v>5</v>
      </c>
      <c r="D48" s="232" t="s">
        <v>49</v>
      </c>
      <c r="E48" s="232" t="s">
        <v>237</v>
      </c>
      <c r="F48" s="233" t="s">
        <v>1407</v>
      </c>
      <c r="G48" s="105">
        <v>27867267.079999998</v>
      </c>
      <c r="H48" s="105">
        <v>4197668.49</v>
      </c>
      <c r="I48" s="105">
        <v>5921016.1699999999</v>
      </c>
      <c r="J48" s="105">
        <v>142600</v>
      </c>
      <c r="K48" s="105">
        <v>1434803.99</v>
      </c>
      <c r="L48" s="105">
        <v>13423955.699999999</v>
      </c>
      <c r="M48" s="105">
        <v>222345.25</v>
      </c>
      <c r="N48" s="105">
        <v>59970.75</v>
      </c>
      <c r="O48" s="105">
        <v>1582883.01</v>
      </c>
      <c r="P48" s="105">
        <v>66336</v>
      </c>
      <c r="Q48" s="105">
        <v>1187238.6499999999</v>
      </c>
      <c r="R48" s="105">
        <v>0</v>
      </c>
      <c r="S48" s="105">
        <v>3446188.62</v>
      </c>
      <c r="T48" s="105">
        <v>1323480.69</v>
      </c>
      <c r="U48" s="105">
        <v>119093</v>
      </c>
      <c r="V48" s="105">
        <v>24505607.82</v>
      </c>
      <c r="W48" s="105">
        <v>1076045.17</v>
      </c>
      <c r="X48" s="105">
        <v>0</v>
      </c>
      <c r="Y48" s="105">
        <v>6687829.5600000005</v>
      </c>
      <c r="Z48" s="398">
        <f t="shared" si="1"/>
        <v>93264329.950000003</v>
      </c>
    </row>
    <row r="49" spans="1:26">
      <c r="A49" s="230">
        <v>31</v>
      </c>
      <c r="B49" s="231">
        <v>46</v>
      </c>
      <c r="C49" s="231">
        <v>5</v>
      </c>
      <c r="D49" s="232" t="s">
        <v>51</v>
      </c>
      <c r="E49" s="232" t="s">
        <v>206</v>
      </c>
      <c r="F49" s="233" t="s">
        <v>1408</v>
      </c>
      <c r="G49" s="105">
        <v>43563605.11999999</v>
      </c>
      <c r="H49" s="105">
        <v>1075922.31</v>
      </c>
      <c r="I49" s="105">
        <v>8243989.5</v>
      </c>
      <c r="J49" s="105">
        <v>72450</v>
      </c>
      <c r="K49" s="105">
        <v>593985.15999999992</v>
      </c>
      <c r="L49" s="105">
        <v>3601959.64</v>
      </c>
      <c r="M49" s="105">
        <v>278327.40000000002</v>
      </c>
      <c r="N49" s="105">
        <v>2360</v>
      </c>
      <c r="O49" s="105">
        <v>515106.27999999997</v>
      </c>
      <c r="P49" s="105">
        <v>27934.17</v>
      </c>
      <c r="Q49" s="105">
        <v>1003559</v>
      </c>
      <c r="R49" s="105">
        <v>5005.6499999999996</v>
      </c>
      <c r="S49" s="105">
        <v>5372690.6799999997</v>
      </c>
      <c r="T49" s="105">
        <v>7902452.2400000002</v>
      </c>
      <c r="U49" s="105">
        <v>6569.5</v>
      </c>
      <c r="V49" s="105">
        <v>19117030.32</v>
      </c>
      <c r="W49" s="105">
        <v>866969.06</v>
      </c>
      <c r="X49" s="105">
        <v>0</v>
      </c>
      <c r="Y49" s="105">
        <v>2391650</v>
      </c>
      <c r="Z49" s="398">
        <f t="shared" si="1"/>
        <v>94641566.030000001</v>
      </c>
    </row>
    <row r="50" spans="1:26">
      <c r="A50" s="230">
        <v>73</v>
      </c>
      <c r="B50" s="231">
        <v>47</v>
      </c>
      <c r="C50" s="231">
        <v>5</v>
      </c>
      <c r="D50" s="232" t="s">
        <v>43</v>
      </c>
      <c r="E50" s="232" t="s">
        <v>183</v>
      </c>
      <c r="F50" s="233" t="s">
        <v>1409</v>
      </c>
      <c r="G50" s="105">
        <v>33794004.090000004</v>
      </c>
      <c r="H50" s="105">
        <v>409215.70999999996</v>
      </c>
      <c r="I50" s="105">
        <v>7324965.9299999997</v>
      </c>
      <c r="J50" s="105">
        <v>55350</v>
      </c>
      <c r="K50" s="105">
        <v>621638</v>
      </c>
      <c r="L50" s="105">
        <v>4497546.9000000004</v>
      </c>
      <c r="M50" s="105">
        <v>310277.5</v>
      </c>
      <c r="N50" s="105">
        <v>11961.27</v>
      </c>
      <c r="O50" s="105">
        <v>663406.91999999993</v>
      </c>
      <c r="P50" s="105">
        <v>12068</v>
      </c>
      <c r="Q50" s="105">
        <v>1059192.5</v>
      </c>
      <c r="R50" s="105">
        <v>0</v>
      </c>
      <c r="S50" s="105">
        <v>3530877</v>
      </c>
      <c r="T50" s="105">
        <v>2597258.29</v>
      </c>
      <c r="U50" s="105">
        <v>0</v>
      </c>
      <c r="V50" s="105">
        <v>22860216.190000001</v>
      </c>
      <c r="W50" s="105">
        <v>961432.33</v>
      </c>
      <c r="X50" s="105">
        <v>0</v>
      </c>
      <c r="Y50" s="105">
        <v>4967439.05</v>
      </c>
      <c r="Z50" s="398">
        <f t="shared" si="1"/>
        <v>83676849.680000007</v>
      </c>
    </row>
    <row r="51" spans="1:26">
      <c r="A51" s="230">
        <v>4</v>
      </c>
      <c r="B51" s="231">
        <v>48</v>
      </c>
      <c r="C51" s="231">
        <v>5</v>
      </c>
      <c r="D51" s="232" t="s">
        <v>49</v>
      </c>
      <c r="E51" s="232" t="s">
        <v>236</v>
      </c>
      <c r="F51" s="233" t="s">
        <v>1410</v>
      </c>
      <c r="G51" s="105">
        <v>26858783.399999995</v>
      </c>
      <c r="H51" s="105">
        <v>1135232.93</v>
      </c>
      <c r="I51" s="105">
        <v>7208196.1299999999</v>
      </c>
      <c r="J51" s="105">
        <v>93050</v>
      </c>
      <c r="K51" s="105">
        <v>371962.95999999996</v>
      </c>
      <c r="L51" s="105">
        <v>5158661.95</v>
      </c>
      <c r="M51" s="105">
        <v>84271</v>
      </c>
      <c r="N51" s="105">
        <v>54235</v>
      </c>
      <c r="O51" s="105">
        <v>797345.95</v>
      </c>
      <c r="P51" s="105">
        <v>33583.199999999997</v>
      </c>
      <c r="Q51" s="105">
        <v>3765772</v>
      </c>
      <c r="R51" s="105">
        <v>556831.32999999996</v>
      </c>
      <c r="S51" s="105">
        <v>1082877.45</v>
      </c>
      <c r="T51" s="105">
        <v>2143740.62</v>
      </c>
      <c r="U51" s="105">
        <v>60905</v>
      </c>
      <c r="V51" s="105">
        <v>22205153.940000001</v>
      </c>
      <c r="W51" s="105">
        <v>1040874</v>
      </c>
      <c r="X51" s="105">
        <v>0</v>
      </c>
      <c r="Y51" s="105">
        <v>4330639.57</v>
      </c>
      <c r="Z51" s="398">
        <f t="shared" si="1"/>
        <v>76982116.430000007</v>
      </c>
    </row>
    <row r="52" spans="1:26">
      <c r="A52" s="230">
        <v>36</v>
      </c>
      <c r="B52" s="231">
        <v>49</v>
      </c>
      <c r="C52" s="231">
        <v>6</v>
      </c>
      <c r="D52" s="232" t="s">
        <v>47</v>
      </c>
      <c r="E52" s="232" t="s">
        <v>218</v>
      </c>
      <c r="F52" s="233" t="s">
        <v>1411</v>
      </c>
      <c r="G52" s="105">
        <v>41357622.469999999</v>
      </c>
      <c r="H52" s="105">
        <v>1535968.84</v>
      </c>
      <c r="I52" s="105">
        <v>3391677.44</v>
      </c>
      <c r="J52" s="105">
        <v>19600</v>
      </c>
      <c r="K52" s="105">
        <v>1082424.8999999999</v>
      </c>
      <c r="L52" s="105">
        <v>6416129.8200000003</v>
      </c>
      <c r="M52" s="105">
        <v>250450.5</v>
      </c>
      <c r="N52" s="105">
        <v>0</v>
      </c>
      <c r="O52" s="105">
        <v>1490917.88</v>
      </c>
      <c r="P52" s="105">
        <v>1890</v>
      </c>
      <c r="Q52" s="105">
        <v>666001</v>
      </c>
      <c r="R52" s="105">
        <v>1483</v>
      </c>
      <c r="S52" s="105">
        <v>8182338.0099999998</v>
      </c>
      <c r="T52" s="105">
        <v>9628798.6199999992</v>
      </c>
      <c r="U52" s="105">
        <v>0</v>
      </c>
      <c r="V52" s="105">
        <v>20385242.329999998</v>
      </c>
      <c r="W52" s="105">
        <v>909566.97</v>
      </c>
      <c r="X52" s="105">
        <v>0</v>
      </c>
      <c r="Y52" s="105">
        <v>10722611.82</v>
      </c>
      <c r="Z52" s="398">
        <f t="shared" si="1"/>
        <v>106042723.59999999</v>
      </c>
    </row>
    <row r="53" spans="1:26">
      <c r="A53" s="230">
        <v>3</v>
      </c>
      <c r="B53" s="231">
        <v>50</v>
      </c>
      <c r="C53" s="231">
        <v>6</v>
      </c>
      <c r="D53" s="232" t="s">
        <v>49</v>
      </c>
      <c r="E53" s="232" t="s">
        <v>235</v>
      </c>
      <c r="F53" s="233" t="s">
        <v>1412</v>
      </c>
      <c r="G53" s="105">
        <v>33718963.640000001</v>
      </c>
      <c r="H53" s="105">
        <v>848652.57</v>
      </c>
      <c r="I53" s="105">
        <v>4257300.3</v>
      </c>
      <c r="J53" s="105">
        <v>182950</v>
      </c>
      <c r="K53" s="105">
        <v>350703.98</v>
      </c>
      <c r="L53" s="105">
        <v>4256088.3600000003</v>
      </c>
      <c r="M53" s="105">
        <v>140900</v>
      </c>
      <c r="N53" s="105">
        <v>0</v>
      </c>
      <c r="O53" s="105">
        <v>570596.09</v>
      </c>
      <c r="P53" s="105">
        <v>266965</v>
      </c>
      <c r="Q53" s="105">
        <v>1247021.5</v>
      </c>
      <c r="R53" s="105">
        <v>100741.41</v>
      </c>
      <c r="S53" s="105">
        <v>1109100.6299999999</v>
      </c>
      <c r="T53" s="105">
        <v>1130480.8999999999</v>
      </c>
      <c r="U53" s="105">
        <v>480</v>
      </c>
      <c r="V53" s="105">
        <v>44506821.289999999</v>
      </c>
      <c r="W53" s="105">
        <v>918547.48</v>
      </c>
      <c r="X53" s="105">
        <v>0</v>
      </c>
      <c r="Y53" s="105">
        <v>3600340.35</v>
      </c>
      <c r="Z53" s="398">
        <f t="shared" si="1"/>
        <v>97206653.499999985</v>
      </c>
    </row>
    <row r="54" spans="1:26">
      <c r="A54" s="230">
        <v>64</v>
      </c>
      <c r="B54" s="231">
        <v>51</v>
      </c>
      <c r="C54" s="231">
        <v>6</v>
      </c>
      <c r="D54" s="232" t="s">
        <v>85</v>
      </c>
      <c r="E54" s="232" t="s">
        <v>175</v>
      </c>
      <c r="F54" s="233" t="s">
        <v>1413</v>
      </c>
      <c r="G54" s="105">
        <v>40151660.82</v>
      </c>
      <c r="H54" s="105">
        <v>5307939.7399999993</v>
      </c>
      <c r="I54" s="105">
        <v>4339660.79</v>
      </c>
      <c r="J54" s="105">
        <v>185200</v>
      </c>
      <c r="K54" s="105">
        <v>1011603.69</v>
      </c>
      <c r="L54" s="105">
        <v>4169661.82</v>
      </c>
      <c r="M54" s="105">
        <v>88326.63</v>
      </c>
      <c r="N54" s="105">
        <v>2704</v>
      </c>
      <c r="O54" s="105">
        <v>1076797.98</v>
      </c>
      <c r="P54" s="105">
        <v>910</v>
      </c>
      <c r="Q54" s="105">
        <v>1105474.19</v>
      </c>
      <c r="R54" s="105">
        <v>3969.75</v>
      </c>
      <c r="S54" s="105">
        <v>3304817.06</v>
      </c>
      <c r="T54" s="105">
        <v>8984093.7100000009</v>
      </c>
      <c r="U54" s="105">
        <v>81950</v>
      </c>
      <c r="V54" s="105">
        <v>25061235.440000001</v>
      </c>
      <c r="W54" s="105">
        <v>1077662.74</v>
      </c>
      <c r="X54" s="105">
        <v>0</v>
      </c>
      <c r="Y54" s="105">
        <v>6350575.3399999999</v>
      </c>
      <c r="Z54" s="398">
        <f t="shared" si="1"/>
        <v>102304243.7</v>
      </c>
    </row>
    <row r="55" spans="1:26">
      <c r="A55" s="230">
        <v>14</v>
      </c>
      <c r="B55" s="231">
        <v>52</v>
      </c>
      <c r="C55" s="231">
        <v>6</v>
      </c>
      <c r="D55" s="232" t="s">
        <v>53</v>
      </c>
      <c r="E55" s="232" t="s">
        <v>167</v>
      </c>
      <c r="F55" s="233" t="s">
        <v>1414</v>
      </c>
      <c r="G55" s="105">
        <v>34534477.849999994</v>
      </c>
      <c r="H55" s="105">
        <v>1290875.27</v>
      </c>
      <c r="I55" s="105">
        <v>4741345.3599999994</v>
      </c>
      <c r="J55" s="105">
        <v>106400</v>
      </c>
      <c r="K55" s="105">
        <v>688977.88999999978</v>
      </c>
      <c r="L55" s="105">
        <v>4932277.29</v>
      </c>
      <c r="M55" s="105">
        <v>554342.17999999993</v>
      </c>
      <c r="N55" s="105">
        <v>480</v>
      </c>
      <c r="O55" s="105">
        <v>1255105.0700000003</v>
      </c>
      <c r="P55" s="105">
        <v>43964.619999999995</v>
      </c>
      <c r="Q55" s="105">
        <v>2251466.04</v>
      </c>
      <c r="R55" s="105">
        <v>0</v>
      </c>
      <c r="S55" s="105">
        <v>2445256.5699999998</v>
      </c>
      <c r="T55" s="105">
        <v>4182713.89</v>
      </c>
      <c r="U55" s="105">
        <v>0</v>
      </c>
      <c r="V55" s="105">
        <v>20891833.550000001</v>
      </c>
      <c r="W55" s="105">
        <v>879017.12</v>
      </c>
      <c r="X55" s="105">
        <v>0</v>
      </c>
      <c r="Y55" s="105">
        <v>6523847.9699999997</v>
      </c>
      <c r="Z55" s="398">
        <f t="shared" si="1"/>
        <v>85322380.670000002</v>
      </c>
    </row>
    <row r="56" spans="1:26">
      <c r="A56" s="230">
        <v>10</v>
      </c>
      <c r="B56" s="231">
        <v>53</v>
      </c>
      <c r="C56" s="231">
        <v>6</v>
      </c>
      <c r="D56" s="232" t="s">
        <v>49</v>
      </c>
      <c r="E56" s="232" t="s">
        <v>241</v>
      </c>
      <c r="F56" s="233" t="s">
        <v>1415</v>
      </c>
      <c r="G56" s="105">
        <v>48042258.130000003</v>
      </c>
      <c r="H56" s="105">
        <v>4444247.51</v>
      </c>
      <c r="I56" s="105">
        <v>6119069.4000000004</v>
      </c>
      <c r="J56" s="105">
        <v>108350</v>
      </c>
      <c r="K56" s="105">
        <v>644687.67000000004</v>
      </c>
      <c r="L56" s="105">
        <v>4189666.57</v>
      </c>
      <c r="M56" s="105">
        <v>650507</v>
      </c>
      <c r="N56" s="105">
        <v>0</v>
      </c>
      <c r="O56" s="105">
        <v>834274.96000000008</v>
      </c>
      <c r="P56" s="105">
        <v>17251</v>
      </c>
      <c r="Q56" s="105">
        <v>1294624</v>
      </c>
      <c r="R56" s="105">
        <v>7309.25</v>
      </c>
      <c r="S56" s="105">
        <v>3562835.27</v>
      </c>
      <c r="T56" s="105">
        <v>3514520.9</v>
      </c>
      <c r="U56" s="105">
        <v>44120</v>
      </c>
      <c r="V56" s="105">
        <v>22538534.989999998</v>
      </c>
      <c r="W56" s="105">
        <v>1001522.17</v>
      </c>
      <c r="X56" s="105">
        <v>0</v>
      </c>
      <c r="Y56" s="105">
        <v>2644376.2200000002</v>
      </c>
      <c r="Z56" s="398">
        <f t="shared" si="1"/>
        <v>99658155.040000007</v>
      </c>
    </row>
    <row r="57" spans="1:26">
      <c r="A57" s="230">
        <v>66</v>
      </c>
      <c r="B57" s="231">
        <v>54</v>
      </c>
      <c r="C57" s="231">
        <v>6</v>
      </c>
      <c r="D57" s="232" t="s">
        <v>85</v>
      </c>
      <c r="E57" s="232" t="s">
        <v>177</v>
      </c>
      <c r="F57" s="233" t="s">
        <v>1416</v>
      </c>
      <c r="G57" s="105">
        <v>49362998.160000011</v>
      </c>
      <c r="H57" s="105">
        <v>581761.73</v>
      </c>
      <c r="I57" s="105">
        <v>10200907.51</v>
      </c>
      <c r="J57" s="105">
        <v>74850</v>
      </c>
      <c r="K57" s="105">
        <v>453310.80000000005</v>
      </c>
      <c r="L57" s="105">
        <v>4259485.1100000003</v>
      </c>
      <c r="M57" s="105">
        <v>124202</v>
      </c>
      <c r="N57" s="105">
        <v>9430.1</v>
      </c>
      <c r="O57" s="105">
        <v>851886.19000000006</v>
      </c>
      <c r="P57" s="105">
        <v>22396.000000000004</v>
      </c>
      <c r="Q57" s="105">
        <v>1153681.69</v>
      </c>
      <c r="R57" s="105">
        <v>10229.549999999999</v>
      </c>
      <c r="S57" s="105">
        <v>3168984.53</v>
      </c>
      <c r="T57" s="105">
        <v>1532921.09</v>
      </c>
      <c r="U57" s="105">
        <v>42500</v>
      </c>
      <c r="V57" s="105">
        <v>24681036.239999998</v>
      </c>
      <c r="W57" s="105">
        <v>1035272.8</v>
      </c>
      <c r="X57" s="105">
        <v>0</v>
      </c>
      <c r="Y57" s="105">
        <v>13764200.99</v>
      </c>
      <c r="Z57" s="398">
        <f t="shared" si="1"/>
        <v>111330054.48999998</v>
      </c>
    </row>
    <row r="58" spans="1:26">
      <c r="A58" s="230">
        <v>78</v>
      </c>
      <c r="B58" s="231">
        <v>55</v>
      </c>
      <c r="C58" s="231">
        <v>7</v>
      </c>
      <c r="D58" s="232" t="s">
        <v>43</v>
      </c>
      <c r="E58" s="232" t="s">
        <v>188</v>
      </c>
      <c r="F58" s="233" t="s">
        <v>1417</v>
      </c>
      <c r="G58" s="105">
        <v>50497910.010000005</v>
      </c>
      <c r="H58" s="105">
        <v>10834055.640000001</v>
      </c>
      <c r="I58" s="105">
        <v>7303490.9100000001</v>
      </c>
      <c r="J58" s="105">
        <v>29900</v>
      </c>
      <c r="K58" s="105">
        <v>743551.19000000018</v>
      </c>
      <c r="L58" s="105">
        <v>8664945.8100000005</v>
      </c>
      <c r="M58" s="105">
        <v>328178</v>
      </c>
      <c r="N58" s="105">
        <v>52711</v>
      </c>
      <c r="O58" s="105">
        <v>3038800.72</v>
      </c>
      <c r="P58" s="105">
        <v>8800</v>
      </c>
      <c r="Q58" s="105">
        <v>1592197.85</v>
      </c>
      <c r="R58" s="105">
        <v>11551.5</v>
      </c>
      <c r="S58" s="105">
        <v>0</v>
      </c>
      <c r="T58" s="105">
        <v>3513253.63</v>
      </c>
      <c r="U58" s="105">
        <v>1000</v>
      </c>
      <c r="V58" s="105">
        <v>25700896.559999999</v>
      </c>
      <c r="W58" s="105">
        <v>1199375.25</v>
      </c>
      <c r="X58" s="105">
        <v>0</v>
      </c>
      <c r="Y58" s="105">
        <v>15425406.4</v>
      </c>
      <c r="Z58" s="398">
        <f t="shared" si="1"/>
        <v>128946024.47</v>
      </c>
    </row>
    <row r="59" spans="1:26">
      <c r="A59" s="230">
        <v>70</v>
      </c>
      <c r="B59" s="231">
        <v>56</v>
      </c>
      <c r="C59" s="231">
        <v>7</v>
      </c>
      <c r="D59" s="232" t="s">
        <v>43</v>
      </c>
      <c r="E59" s="232" t="s">
        <v>181</v>
      </c>
      <c r="F59" s="233" t="s">
        <v>1419</v>
      </c>
      <c r="G59" s="105">
        <v>39779358.230000012</v>
      </c>
      <c r="H59" s="105">
        <v>1120386.0399999998</v>
      </c>
      <c r="I59" s="105">
        <v>7879625.5700000003</v>
      </c>
      <c r="J59" s="105">
        <v>34250</v>
      </c>
      <c r="K59" s="105">
        <v>955650.88999999978</v>
      </c>
      <c r="L59" s="105">
        <v>3629180.5400000005</v>
      </c>
      <c r="M59" s="105">
        <v>235840</v>
      </c>
      <c r="N59" s="105">
        <v>28199.79</v>
      </c>
      <c r="O59" s="105">
        <v>812757.35</v>
      </c>
      <c r="P59" s="105">
        <v>1440</v>
      </c>
      <c r="Q59" s="105">
        <v>1463327.57</v>
      </c>
      <c r="R59" s="105">
        <v>8342.75</v>
      </c>
      <c r="S59" s="105">
        <v>0</v>
      </c>
      <c r="T59" s="105">
        <v>4004859.48</v>
      </c>
      <c r="U59" s="105">
        <v>34104.03</v>
      </c>
      <c r="V59" s="105">
        <v>25470146.760000002</v>
      </c>
      <c r="W59" s="105">
        <v>1132453.21</v>
      </c>
      <c r="X59" s="105">
        <v>0</v>
      </c>
      <c r="Y59" s="105">
        <v>4252431.38</v>
      </c>
      <c r="Z59" s="398">
        <f t="shared" si="1"/>
        <v>90842353.590000004</v>
      </c>
    </row>
    <row r="60" spans="1:26">
      <c r="A60" s="230">
        <v>7</v>
      </c>
      <c r="B60" s="231">
        <v>57</v>
      </c>
      <c r="C60" s="231">
        <v>7</v>
      </c>
      <c r="D60" s="232" t="s">
        <v>49</v>
      </c>
      <c r="E60" s="232" t="s">
        <v>238</v>
      </c>
      <c r="F60" s="233" t="s">
        <v>1420</v>
      </c>
      <c r="G60" s="105">
        <v>43508776.210000001</v>
      </c>
      <c r="H60" s="105">
        <v>1052118.2999999998</v>
      </c>
      <c r="I60" s="105">
        <v>8537611.1799999997</v>
      </c>
      <c r="J60" s="105">
        <v>85050</v>
      </c>
      <c r="K60" s="105">
        <v>437929.91000000003</v>
      </c>
      <c r="L60" s="105">
        <v>4447401.91</v>
      </c>
      <c r="M60" s="105">
        <v>387443.5</v>
      </c>
      <c r="N60" s="105">
        <v>5405.25</v>
      </c>
      <c r="O60" s="105">
        <v>748363.5199999999</v>
      </c>
      <c r="P60" s="105">
        <v>24480.5</v>
      </c>
      <c r="Q60" s="105">
        <v>1449397</v>
      </c>
      <c r="R60" s="105">
        <v>0</v>
      </c>
      <c r="S60" s="105">
        <v>5486315.3499999996</v>
      </c>
      <c r="T60" s="105">
        <v>3817271.04</v>
      </c>
      <c r="U60" s="105">
        <v>5970</v>
      </c>
      <c r="V60" s="105">
        <v>33148005.27</v>
      </c>
      <c r="W60" s="105">
        <v>1476150.4400000002</v>
      </c>
      <c r="X60" s="105">
        <v>0</v>
      </c>
      <c r="Y60" s="105">
        <v>5039973.6900000004</v>
      </c>
      <c r="Z60" s="398">
        <f t="shared" si="1"/>
        <v>109657663.06999999</v>
      </c>
    </row>
    <row r="61" spans="1:26">
      <c r="A61" s="230">
        <v>69</v>
      </c>
      <c r="B61" s="231">
        <v>58</v>
      </c>
      <c r="C61" s="231">
        <v>7</v>
      </c>
      <c r="D61" s="232" t="s">
        <v>43</v>
      </c>
      <c r="E61" s="232" t="s">
        <v>180</v>
      </c>
      <c r="F61" s="233" t="s">
        <v>1421</v>
      </c>
      <c r="G61" s="105">
        <v>39895146.600000001</v>
      </c>
      <c r="H61" s="105">
        <v>8141126.1399999997</v>
      </c>
      <c r="I61" s="105">
        <v>7762792.9499999993</v>
      </c>
      <c r="J61" s="105">
        <v>169250</v>
      </c>
      <c r="K61" s="105">
        <v>1568699.7999999996</v>
      </c>
      <c r="L61" s="105">
        <v>9605805.0199999996</v>
      </c>
      <c r="M61" s="105">
        <v>555691.66</v>
      </c>
      <c r="N61" s="105">
        <v>33859</v>
      </c>
      <c r="O61" s="105">
        <v>1268294.19</v>
      </c>
      <c r="P61" s="105">
        <v>35955</v>
      </c>
      <c r="Q61" s="105">
        <v>1387407.5</v>
      </c>
      <c r="R61" s="105">
        <v>0</v>
      </c>
      <c r="S61" s="105">
        <v>3114415.3</v>
      </c>
      <c r="T61" s="105">
        <v>5015597.4800000004</v>
      </c>
      <c r="U61" s="105">
        <v>0</v>
      </c>
      <c r="V61" s="105">
        <v>25086089.140000001</v>
      </c>
      <c r="W61" s="105">
        <v>1107019.9400000002</v>
      </c>
      <c r="X61" s="105">
        <v>0</v>
      </c>
      <c r="Y61" s="105">
        <v>3940304.19</v>
      </c>
      <c r="Z61" s="398">
        <f t="shared" si="1"/>
        <v>108687453.90999998</v>
      </c>
    </row>
    <row r="62" spans="1:26">
      <c r="A62" s="230">
        <v>80</v>
      </c>
      <c r="B62" s="231">
        <v>59</v>
      </c>
      <c r="C62" s="231">
        <v>7</v>
      </c>
      <c r="D62" s="232" t="s">
        <v>43</v>
      </c>
      <c r="E62" s="232" t="s">
        <v>190</v>
      </c>
      <c r="F62" s="233" t="s">
        <v>1422</v>
      </c>
      <c r="G62" s="105">
        <v>31499191.220000014</v>
      </c>
      <c r="H62" s="105">
        <v>674459.05999999994</v>
      </c>
      <c r="I62" s="105">
        <v>12895453.960000001</v>
      </c>
      <c r="J62" s="105">
        <v>69350</v>
      </c>
      <c r="K62" s="105">
        <v>1596275.5299999998</v>
      </c>
      <c r="L62" s="105">
        <v>5539301.1799999997</v>
      </c>
      <c r="M62" s="105">
        <v>407466</v>
      </c>
      <c r="N62" s="105">
        <v>12079.4</v>
      </c>
      <c r="O62" s="105">
        <v>988623.71</v>
      </c>
      <c r="P62" s="105">
        <v>13898</v>
      </c>
      <c r="Q62" s="105">
        <v>2137561.4699999997</v>
      </c>
      <c r="R62" s="105">
        <v>10519</v>
      </c>
      <c r="S62" s="105">
        <v>1944714.61</v>
      </c>
      <c r="T62" s="105">
        <v>6041313.25</v>
      </c>
      <c r="U62" s="105">
        <v>148270</v>
      </c>
      <c r="V62" s="105">
        <v>27733604.550000001</v>
      </c>
      <c r="W62" s="105">
        <v>1218925.7</v>
      </c>
      <c r="X62" s="105">
        <v>0</v>
      </c>
      <c r="Y62" s="105">
        <v>3059971.79</v>
      </c>
      <c r="Z62" s="398">
        <f t="shared" si="1"/>
        <v>95990978.430000022</v>
      </c>
    </row>
    <row r="63" spans="1:26">
      <c r="A63" s="230">
        <v>23</v>
      </c>
      <c r="B63" s="231">
        <v>60</v>
      </c>
      <c r="C63" s="231">
        <v>7</v>
      </c>
      <c r="D63" s="232" t="s">
        <v>51</v>
      </c>
      <c r="E63" s="232" t="s">
        <v>199</v>
      </c>
      <c r="F63" s="233" t="s">
        <v>1423</v>
      </c>
      <c r="G63" s="105">
        <v>52120226.859999999</v>
      </c>
      <c r="H63" s="105">
        <v>2237728.67</v>
      </c>
      <c r="I63" s="105">
        <v>5205423.7</v>
      </c>
      <c r="J63" s="105">
        <v>371150</v>
      </c>
      <c r="K63" s="105">
        <v>1070986.8600000001</v>
      </c>
      <c r="L63" s="105">
        <v>10946256.75</v>
      </c>
      <c r="M63" s="105">
        <v>938527</v>
      </c>
      <c r="N63" s="105">
        <v>22644</v>
      </c>
      <c r="O63" s="105">
        <v>2046928.68</v>
      </c>
      <c r="P63" s="105">
        <v>53638</v>
      </c>
      <c r="Q63" s="105">
        <v>5972269</v>
      </c>
      <c r="R63" s="105">
        <v>761526.74999999988</v>
      </c>
      <c r="S63" s="105">
        <v>5108885.13</v>
      </c>
      <c r="T63" s="105">
        <v>1954525.53</v>
      </c>
      <c r="U63" s="105">
        <v>0</v>
      </c>
      <c r="V63" s="105">
        <v>22628110.960000001</v>
      </c>
      <c r="W63" s="105">
        <v>962018.69</v>
      </c>
      <c r="X63" s="105">
        <v>0</v>
      </c>
      <c r="Y63" s="105">
        <v>3573286.1399999997</v>
      </c>
      <c r="Z63" s="398">
        <f t="shared" si="1"/>
        <v>115974132.72000001</v>
      </c>
    </row>
    <row r="64" spans="1:26">
      <c r="A64" s="230">
        <v>32</v>
      </c>
      <c r="B64" s="231">
        <v>61</v>
      </c>
      <c r="C64" s="231">
        <v>7</v>
      </c>
      <c r="D64" s="232" t="s">
        <v>51</v>
      </c>
      <c r="E64" s="232" t="s">
        <v>207</v>
      </c>
      <c r="F64" s="233" t="s">
        <v>1424</v>
      </c>
      <c r="G64" s="105">
        <v>38224161.780000001</v>
      </c>
      <c r="H64" s="105">
        <v>10308461.059999999</v>
      </c>
      <c r="I64" s="105">
        <v>9402376.5300000012</v>
      </c>
      <c r="J64" s="105">
        <v>222410</v>
      </c>
      <c r="K64" s="105">
        <v>1566048.5000000005</v>
      </c>
      <c r="L64" s="105">
        <v>11544044.600000001</v>
      </c>
      <c r="M64" s="105">
        <v>517264.2</v>
      </c>
      <c r="N64" s="105">
        <v>24549.4</v>
      </c>
      <c r="O64" s="105">
        <v>1069487.2</v>
      </c>
      <c r="P64" s="105">
        <v>75707.899999999994</v>
      </c>
      <c r="Q64" s="105">
        <v>5818183.0700000003</v>
      </c>
      <c r="R64" s="105">
        <v>151359.40999999997</v>
      </c>
      <c r="S64" s="105">
        <v>4474205.34</v>
      </c>
      <c r="T64" s="105">
        <v>3151678.52</v>
      </c>
      <c r="U64" s="105">
        <v>31350</v>
      </c>
      <c r="V64" s="105">
        <v>32788236.48</v>
      </c>
      <c r="W64" s="105">
        <v>1429234.92</v>
      </c>
      <c r="X64" s="105">
        <v>0</v>
      </c>
      <c r="Y64" s="105">
        <v>22153906.979999997</v>
      </c>
      <c r="Z64" s="398">
        <f t="shared" si="1"/>
        <v>142952665.89000002</v>
      </c>
    </row>
    <row r="65" spans="1:26">
      <c r="A65" s="230">
        <v>15</v>
      </c>
      <c r="B65" s="231">
        <v>62</v>
      </c>
      <c r="C65" s="231">
        <v>8</v>
      </c>
      <c r="D65" s="232" t="s">
        <v>53</v>
      </c>
      <c r="E65" s="232" t="s">
        <v>168</v>
      </c>
      <c r="F65" s="233" t="s">
        <v>1425</v>
      </c>
      <c r="G65" s="105">
        <v>56934153.879999995</v>
      </c>
      <c r="H65" s="105">
        <v>6604314.3700000001</v>
      </c>
      <c r="I65" s="105">
        <v>4230457</v>
      </c>
      <c r="J65" s="105">
        <v>101600</v>
      </c>
      <c r="K65" s="105">
        <v>1712409.1300000001</v>
      </c>
      <c r="L65" s="105">
        <v>12346094.93</v>
      </c>
      <c r="M65" s="105">
        <v>692026.25</v>
      </c>
      <c r="N65" s="105">
        <v>33868.75</v>
      </c>
      <c r="O65" s="105">
        <v>1507875.2500000002</v>
      </c>
      <c r="P65" s="105">
        <v>18144.5</v>
      </c>
      <c r="Q65" s="105">
        <v>1496280</v>
      </c>
      <c r="R65" s="105">
        <v>300</v>
      </c>
      <c r="S65" s="105">
        <v>4934637.51</v>
      </c>
      <c r="T65" s="105">
        <v>11591774.800000001</v>
      </c>
      <c r="U65" s="105">
        <v>96990</v>
      </c>
      <c r="V65" s="105">
        <v>21618348.379999999</v>
      </c>
      <c r="W65" s="105">
        <v>880228.4</v>
      </c>
      <c r="X65" s="105">
        <v>0</v>
      </c>
      <c r="Y65" s="105">
        <v>6087469.29</v>
      </c>
      <c r="Z65" s="398">
        <f t="shared" si="1"/>
        <v>130886972.44000001</v>
      </c>
    </row>
    <row r="66" spans="1:26" ht="26.4" customHeight="1">
      <c r="A66" s="230">
        <v>44</v>
      </c>
      <c r="B66" s="231">
        <v>63</v>
      </c>
      <c r="C66" s="231">
        <v>8</v>
      </c>
      <c r="D66" s="232" t="s">
        <v>47</v>
      </c>
      <c r="E66" s="232" t="s">
        <v>225</v>
      </c>
      <c r="F66" s="233" t="s">
        <v>1426</v>
      </c>
      <c r="G66" s="105">
        <v>54712739.090000004</v>
      </c>
      <c r="H66" s="105">
        <v>8823244.6500000004</v>
      </c>
      <c r="I66" s="105">
        <v>10443568.539999999</v>
      </c>
      <c r="J66" s="105">
        <v>203750</v>
      </c>
      <c r="K66" s="105">
        <v>1893202.8300000003</v>
      </c>
      <c r="L66" s="105">
        <v>11029990.57</v>
      </c>
      <c r="M66" s="105">
        <v>1223343</v>
      </c>
      <c r="N66" s="105">
        <v>75844.08</v>
      </c>
      <c r="O66" s="105">
        <v>3811424.24</v>
      </c>
      <c r="P66" s="105">
        <v>34633.379999999997</v>
      </c>
      <c r="Q66" s="105">
        <v>2511193.4299999997</v>
      </c>
      <c r="R66" s="105">
        <v>-450.77</v>
      </c>
      <c r="S66" s="105">
        <v>5499597.3399999999</v>
      </c>
      <c r="T66" s="105">
        <v>911544.08</v>
      </c>
      <c r="U66" s="105">
        <v>0</v>
      </c>
      <c r="V66" s="105">
        <v>28250408.469999999</v>
      </c>
      <c r="W66" s="105">
        <v>1229751.8299999998</v>
      </c>
      <c r="X66" s="105">
        <v>0</v>
      </c>
      <c r="Y66" s="105">
        <v>11204893.029999999</v>
      </c>
      <c r="Z66" s="398">
        <f t="shared" si="1"/>
        <v>141858677.78999999</v>
      </c>
    </row>
    <row r="67" spans="1:26">
      <c r="A67" s="230">
        <v>63</v>
      </c>
      <c r="B67" s="231">
        <v>64</v>
      </c>
      <c r="C67" s="231">
        <v>8</v>
      </c>
      <c r="D67" s="232" t="s">
        <v>85</v>
      </c>
      <c r="E67" s="232" t="s">
        <v>174</v>
      </c>
      <c r="F67" s="233" t="s">
        <v>1427</v>
      </c>
      <c r="G67" s="105">
        <v>57885319.289999992</v>
      </c>
      <c r="H67" s="105">
        <v>1274552.29</v>
      </c>
      <c r="I67" s="105">
        <v>5157943.33</v>
      </c>
      <c r="J67" s="105">
        <v>163400</v>
      </c>
      <c r="K67" s="105">
        <v>1407884.7999999998</v>
      </c>
      <c r="L67" s="105">
        <v>6204502.5200000005</v>
      </c>
      <c r="M67" s="105">
        <v>195547</v>
      </c>
      <c r="N67" s="105">
        <v>12264.5</v>
      </c>
      <c r="O67" s="105">
        <v>1304779.92</v>
      </c>
      <c r="P67" s="105">
        <v>56691.5</v>
      </c>
      <c r="Q67" s="105">
        <v>2900688.7</v>
      </c>
      <c r="R67" s="105">
        <v>1245</v>
      </c>
      <c r="S67" s="105">
        <v>4508345.6500000004</v>
      </c>
      <c r="T67" s="105">
        <v>7636923.3700000001</v>
      </c>
      <c r="U67" s="105">
        <v>85620</v>
      </c>
      <c r="V67" s="105">
        <v>31333379.899999999</v>
      </c>
      <c r="W67" s="105">
        <v>1392200.29</v>
      </c>
      <c r="X67" s="105">
        <v>0</v>
      </c>
      <c r="Y67" s="105">
        <v>3733585.5</v>
      </c>
      <c r="Z67" s="398">
        <f t="shared" si="1"/>
        <v>125254873.56000002</v>
      </c>
    </row>
    <row r="68" spans="1:26">
      <c r="A68" s="230">
        <v>45</v>
      </c>
      <c r="B68" s="231">
        <v>65</v>
      </c>
      <c r="C68" s="231">
        <v>8</v>
      </c>
      <c r="D68" s="232" t="s">
        <v>47</v>
      </c>
      <c r="E68" s="232" t="s">
        <v>226</v>
      </c>
      <c r="F68" s="233" t="s">
        <v>1428</v>
      </c>
      <c r="G68" s="105">
        <v>44764535.210000001</v>
      </c>
      <c r="H68" s="105">
        <v>8666977.4499999993</v>
      </c>
      <c r="I68" s="105">
        <v>5752181.8399999999</v>
      </c>
      <c r="J68" s="105">
        <v>286750</v>
      </c>
      <c r="K68" s="105">
        <v>1649081.48</v>
      </c>
      <c r="L68" s="105">
        <v>18624841.629999999</v>
      </c>
      <c r="M68" s="105">
        <v>524728</v>
      </c>
      <c r="N68" s="105">
        <v>77892.5</v>
      </c>
      <c r="O68" s="105">
        <v>3006036.0700000003</v>
      </c>
      <c r="P68" s="105">
        <v>22167.5</v>
      </c>
      <c r="Q68" s="105">
        <v>2473413.12</v>
      </c>
      <c r="R68" s="105">
        <v>9625.75</v>
      </c>
      <c r="S68" s="105">
        <v>3508018.24</v>
      </c>
      <c r="T68" s="105">
        <v>3490045.74</v>
      </c>
      <c r="U68" s="105">
        <v>13630</v>
      </c>
      <c r="V68" s="105">
        <v>38312989.68</v>
      </c>
      <c r="W68" s="105">
        <v>1685733.9100000001</v>
      </c>
      <c r="X68" s="105">
        <v>0</v>
      </c>
      <c r="Y68" s="105">
        <v>7559414</v>
      </c>
      <c r="Z68" s="398">
        <f t="shared" ref="Z68:Z91" si="2">SUM(G68:Y68)</f>
        <v>140428062.12</v>
      </c>
    </row>
    <row r="69" spans="1:26">
      <c r="A69" s="230">
        <v>39</v>
      </c>
      <c r="B69" s="231">
        <v>66</v>
      </c>
      <c r="C69" s="231">
        <v>8</v>
      </c>
      <c r="D69" s="232" t="s">
        <v>47</v>
      </c>
      <c r="E69" s="232" t="s">
        <v>221</v>
      </c>
      <c r="F69" s="233" t="s">
        <v>1429</v>
      </c>
      <c r="G69" s="105">
        <v>37166843.399999999</v>
      </c>
      <c r="H69" s="105">
        <v>6994932.79</v>
      </c>
      <c r="I69" s="105">
        <v>3873642.73</v>
      </c>
      <c r="J69" s="105">
        <v>260900</v>
      </c>
      <c r="K69" s="105">
        <v>3437202.23</v>
      </c>
      <c r="L69" s="105">
        <v>14825725.299999999</v>
      </c>
      <c r="M69" s="105">
        <v>1207995</v>
      </c>
      <c r="N69" s="105">
        <v>163044</v>
      </c>
      <c r="O69" s="105">
        <v>3273867.39</v>
      </c>
      <c r="P69" s="105">
        <v>52126.270000000004</v>
      </c>
      <c r="Q69" s="105">
        <v>5119253</v>
      </c>
      <c r="R69" s="105">
        <v>32779.22</v>
      </c>
      <c r="S69" s="105">
        <v>5835941.1900000004</v>
      </c>
      <c r="T69" s="105">
        <v>11768303.449999999</v>
      </c>
      <c r="U69" s="105">
        <v>88830</v>
      </c>
      <c r="V69" s="105">
        <v>33352655.190000001</v>
      </c>
      <c r="W69" s="105">
        <v>1457715.3</v>
      </c>
      <c r="X69" s="105">
        <v>0</v>
      </c>
      <c r="Y69" s="105">
        <v>5984128.0099999998</v>
      </c>
      <c r="Z69" s="398">
        <f t="shared" si="2"/>
        <v>134895884.46999997</v>
      </c>
    </row>
    <row r="70" spans="1:26">
      <c r="A70" s="230">
        <v>38</v>
      </c>
      <c r="B70" s="231">
        <v>67</v>
      </c>
      <c r="C70" s="231">
        <v>8</v>
      </c>
      <c r="D70" s="232" t="s">
        <v>47</v>
      </c>
      <c r="E70" s="232" t="s">
        <v>220</v>
      </c>
      <c r="F70" s="233" t="s">
        <v>1430</v>
      </c>
      <c r="G70" s="105">
        <v>33784081.18</v>
      </c>
      <c r="H70" s="105">
        <v>28738317.170000006</v>
      </c>
      <c r="I70" s="105">
        <v>7003163.9299999997</v>
      </c>
      <c r="J70" s="105">
        <v>106850</v>
      </c>
      <c r="K70" s="105">
        <v>1996105.0399999998</v>
      </c>
      <c r="L70" s="105">
        <v>19408389.639999997</v>
      </c>
      <c r="M70" s="105">
        <v>762739.72</v>
      </c>
      <c r="N70" s="105">
        <v>52505</v>
      </c>
      <c r="O70" s="105">
        <v>4100855.62</v>
      </c>
      <c r="P70" s="105">
        <v>6739</v>
      </c>
      <c r="Q70" s="105">
        <v>2100746.6399999997</v>
      </c>
      <c r="R70" s="105">
        <v>48397.22</v>
      </c>
      <c r="S70" s="105">
        <v>4304418.72</v>
      </c>
      <c r="T70" s="105">
        <v>549010.38</v>
      </c>
      <c r="U70" s="105">
        <v>10536186</v>
      </c>
      <c r="V70" s="105">
        <v>35160084.369999997</v>
      </c>
      <c r="W70" s="105">
        <v>1458009.46</v>
      </c>
      <c r="X70" s="105">
        <v>0</v>
      </c>
      <c r="Y70" s="105">
        <v>8826510.3200000003</v>
      </c>
      <c r="Z70" s="398">
        <f t="shared" si="2"/>
        <v>158943109.41</v>
      </c>
    </row>
    <row r="71" spans="1:26">
      <c r="A71" s="230">
        <v>8</v>
      </c>
      <c r="B71" s="231">
        <v>68</v>
      </c>
      <c r="C71" s="231">
        <v>8</v>
      </c>
      <c r="D71" s="232" t="s">
        <v>49</v>
      </c>
      <c r="E71" s="232" t="s">
        <v>239</v>
      </c>
      <c r="F71" s="233" t="s">
        <v>1431</v>
      </c>
      <c r="G71" s="105">
        <v>47303951.809999995</v>
      </c>
      <c r="H71" s="105">
        <v>23496278.690000001</v>
      </c>
      <c r="I71" s="105">
        <v>9123491.5899999999</v>
      </c>
      <c r="J71" s="105">
        <v>27550</v>
      </c>
      <c r="K71" s="105">
        <v>1964558.17</v>
      </c>
      <c r="L71" s="105">
        <v>11420523.77</v>
      </c>
      <c r="M71" s="105">
        <v>501975</v>
      </c>
      <c r="N71" s="105">
        <v>36254</v>
      </c>
      <c r="O71" s="105">
        <v>2800763.3200000003</v>
      </c>
      <c r="P71" s="105">
        <v>119821.8</v>
      </c>
      <c r="Q71" s="105">
        <v>2877452</v>
      </c>
      <c r="R71" s="105">
        <v>54027.01</v>
      </c>
      <c r="S71" s="105">
        <v>6141229.5099999998</v>
      </c>
      <c r="T71" s="105">
        <v>5107686.37</v>
      </c>
      <c r="U71" s="105">
        <v>10360</v>
      </c>
      <c r="V71" s="105">
        <v>33615718.840000004</v>
      </c>
      <c r="W71" s="105">
        <v>1484034.43</v>
      </c>
      <c r="X71" s="105">
        <v>0</v>
      </c>
      <c r="Y71" s="105">
        <v>13500128.790000001</v>
      </c>
      <c r="Z71" s="398">
        <f t="shared" si="2"/>
        <v>159585805.09999999</v>
      </c>
    </row>
    <row r="72" spans="1:26">
      <c r="A72" s="230">
        <v>16</v>
      </c>
      <c r="B72" s="231">
        <v>69</v>
      </c>
      <c r="C72" s="231">
        <v>9</v>
      </c>
      <c r="D72" s="232" t="s">
        <v>53</v>
      </c>
      <c r="E72" s="232" t="s">
        <v>169</v>
      </c>
      <c r="F72" s="233" t="s">
        <v>1432</v>
      </c>
      <c r="G72" s="105">
        <v>59628520.659999989</v>
      </c>
      <c r="H72" s="105">
        <v>5794824.75</v>
      </c>
      <c r="I72" s="105">
        <v>13252632.800000001</v>
      </c>
      <c r="J72" s="105">
        <v>49350</v>
      </c>
      <c r="K72" s="105">
        <v>1562985.87</v>
      </c>
      <c r="L72" s="105">
        <v>16084576.359999999</v>
      </c>
      <c r="M72" s="105">
        <v>677656.25</v>
      </c>
      <c r="N72" s="105">
        <v>191170</v>
      </c>
      <c r="O72" s="105">
        <v>3594363.4</v>
      </c>
      <c r="P72" s="105">
        <v>15700</v>
      </c>
      <c r="Q72" s="105">
        <v>5039291.0999999996</v>
      </c>
      <c r="R72" s="105">
        <v>5437</v>
      </c>
      <c r="S72" s="105">
        <v>4844366.22</v>
      </c>
      <c r="T72" s="105">
        <v>7089604.9900000002</v>
      </c>
      <c r="U72" s="105">
        <v>15570</v>
      </c>
      <c r="V72" s="105">
        <v>34004871.189999998</v>
      </c>
      <c r="W72" s="105">
        <v>1495098.7699999998</v>
      </c>
      <c r="X72" s="105">
        <v>0</v>
      </c>
      <c r="Y72" s="105">
        <v>8286380.54</v>
      </c>
      <c r="Z72" s="398">
        <f t="shared" si="2"/>
        <v>161632399.89999998</v>
      </c>
    </row>
    <row r="73" spans="1:26">
      <c r="A73" s="230">
        <v>65</v>
      </c>
      <c r="B73" s="231">
        <v>70</v>
      </c>
      <c r="C73" s="231">
        <v>9</v>
      </c>
      <c r="D73" s="232" t="s">
        <v>85</v>
      </c>
      <c r="E73" s="232" t="s">
        <v>176</v>
      </c>
      <c r="F73" s="233" t="s">
        <v>1433</v>
      </c>
      <c r="G73" s="105">
        <v>75045566.970000014</v>
      </c>
      <c r="H73" s="105">
        <v>1899272.92</v>
      </c>
      <c r="I73" s="105">
        <v>5090730.37</v>
      </c>
      <c r="J73" s="105">
        <v>177950</v>
      </c>
      <c r="K73" s="105">
        <v>1541148.8700000003</v>
      </c>
      <c r="L73" s="105">
        <v>7081859.0599999996</v>
      </c>
      <c r="M73" s="105">
        <v>732620.5</v>
      </c>
      <c r="N73" s="105">
        <v>35979</v>
      </c>
      <c r="O73" s="105">
        <v>1361009.08</v>
      </c>
      <c r="P73" s="105">
        <v>10443</v>
      </c>
      <c r="Q73" s="105">
        <v>3431917</v>
      </c>
      <c r="R73" s="105">
        <v>3813</v>
      </c>
      <c r="S73" s="105">
        <v>6430000</v>
      </c>
      <c r="T73" s="105">
        <v>7642301.9100000001</v>
      </c>
      <c r="U73" s="105">
        <v>5780</v>
      </c>
      <c r="V73" s="105">
        <v>35015986.07</v>
      </c>
      <c r="W73" s="105">
        <v>1586495.21</v>
      </c>
      <c r="X73" s="105">
        <v>0</v>
      </c>
      <c r="Y73" s="105">
        <v>3674153.64</v>
      </c>
      <c r="Z73" s="398">
        <f t="shared" si="2"/>
        <v>150767026.60000002</v>
      </c>
    </row>
    <row r="74" spans="1:26">
      <c r="A74" s="230">
        <v>54</v>
      </c>
      <c r="B74" s="231">
        <v>71</v>
      </c>
      <c r="C74" s="231">
        <v>9</v>
      </c>
      <c r="D74" s="232" t="s">
        <v>45</v>
      </c>
      <c r="E74" s="232" t="s">
        <v>211</v>
      </c>
      <c r="F74" s="233" t="s">
        <v>1434</v>
      </c>
      <c r="G74" s="105">
        <v>55492243.050000004</v>
      </c>
      <c r="H74" s="105">
        <v>13915978.030000001</v>
      </c>
      <c r="I74" s="105">
        <v>8672154.6400000006</v>
      </c>
      <c r="J74" s="105">
        <v>107200</v>
      </c>
      <c r="K74" s="105">
        <v>1520708.2299999993</v>
      </c>
      <c r="L74" s="105">
        <v>15967001.799999999</v>
      </c>
      <c r="M74" s="105">
        <v>1385105.1</v>
      </c>
      <c r="N74" s="105">
        <v>285018.5</v>
      </c>
      <c r="O74" s="105">
        <v>2207496.96</v>
      </c>
      <c r="P74" s="105">
        <v>41470.5</v>
      </c>
      <c r="Q74" s="105">
        <v>8452790.3000000007</v>
      </c>
      <c r="R74" s="105">
        <v>285904.23</v>
      </c>
      <c r="S74" s="105">
        <v>4844485.8499999996</v>
      </c>
      <c r="T74" s="105">
        <v>2668041.29</v>
      </c>
      <c r="U74" s="105">
        <v>939787.72</v>
      </c>
      <c r="V74" s="105">
        <v>46792629.539999999</v>
      </c>
      <c r="W74" s="105">
        <v>2060789.7400000002</v>
      </c>
      <c r="X74" s="105">
        <v>0</v>
      </c>
      <c r="Y74" s="105">
        <v>23824252.75</v>
      </c>
      <c r="Z74" s="398">
        <f t="shared" si="2"/>
        <v>189463058.23000002</v>
      </c>
    </row>
    <row r="75" spans="1:26">
      <c r="A75" s="230">
        <v>81</v>
      </c>
      <c r="B75" s="231">
        <v>72</v>
      </c>
      <c r="C75" s="231">
        <v>9</v>
      </c>
      <c r="D75" s="232" t="s">
        <v>43</v>
      </c>
      <c r="E75" s="232" t="s">
        <v>191</v>
      </c>
      <c r="F75" s="233" t="s">
        <v>1435</v>
      </c>
      <c r="G75" s="105">
        <v>78025907.780000001</v>
      </c>
      <c r="H75" s="105">
        <v>5200840.5500000007</v>
      </c>
      <c r="I75" s="105">
        <v>9180690.5299999993</v>
      </c>
      <c r="J75" s="105">
        <v>149150</v>
      </c>
      <c r="K75" s="105">
        <v>5382427.5999999996</v>
      </c>
      <c r="L75" s="105">
        <v>13124644.739999998</v>
      </c>
      <c r="M75" s="105">
        <v>1173683.5</v>
      </c>
      <c r="N75" s="105">
        <v>127781.5</v>
      </c>
      <c r="O75" s="105">
        <v>2087916.4400000002</v>
      </c>
      <c r="P75" s="105">
        <v>57052.44</v>
      </c>
      <c r="Q75" s="105">
        <v>5047164.5</v>
      </c>
      <c r="R75" s="105">
        <v>0</v>
      </c>
      <c r="S75" s="105">
        <v>7683785.7999999998</v>
      </c>
      <c r="T75" s="105">
        <v>10851025.76</v>
      </c>
      <c r="U75" s="105">
        <v>98133.08</v>
      </c>
      <c r="V75" s="105">
        <v>38353953.280000001</v>
      </c>
      <c r="W75" s="105">
        <v>1666001.0799999998</v>
      </c>
      <c r="X75" s="105">
        <v>0</v>
      </c>
      <c r="Y75" s="105">
        <v>8451556.9100000001</v>
      </c>
      <c r="Z75" s="398">
        <f t="shared" si="2"/>
        <v>186661715.49000001</v>
      </c>
    </row>
    <row r="76" spans="1:26">
      <c r="A76" s="230">
        <v>11</v>
      </c>
      <c r="B76" s="231">
        <v>73</v>
      </c>
      <c r="C76" s="231">
        <v>9</v>
      </c>
      <c r="D76" s="232" t="s">
        <v>49</v>
      </c>
      <c r="E76" s="232" t="s">
        <v>242</v>
      </c>
      <c r="F76" s="233" t="s">
        <v>1436</v>
      </c>
      <c r="G76" s="105">
        <v>71020302.510000005</v>
      </c>
      <c r="H76" s="105">
        <v>8829435.3000000007</v>
      </c>
      <c r="I76" s="105">
        <v>9404926.0800000001</v>
      </c>
      <c r="J76" s="105">
        <v>443700</v>
      </c>
      <c r="K76" s="105">
        <v>1945267.9499999993</v>
      </c>
      <c r="L76" s="105">
        <v>31453495.75</v>
      </c>
      <c r="M76" s="105">
        <v>1650966</v>
      </c>
      <c r="N76" s="105">
        <v>285347</v>
      </c>
      <c r="O76" s="105">
        <v>3430642.62</v>
      </c>
      <c r="P76" s="105">
        <v>223119</v>
      </c>
      <c r="Q76" s="105">
        <v>14306051</v>
      </c>
      <c r="R76" s="105">
        <v>783999.83</v>
      </c>
      <c r="S76" s="105">
        <v>6822491.3099999996</v>
      </c>
      <c r="T76" s="105">
        <v>3711342.25</v>
      </c>
      <c r="U76" s="105">
        <v>76650</v>
      </c>
      <c r="V76" s="105">
        <v>44688220.640000001</v>
      </c>
      <c r="W76" s="105">
        <v>2034969.01</v>
      </c>
      <c r="X76" s="105">
        <v>0</v>
      </c>
      <c r="Y76" s="105">
        <v>21382553.789999999</v>
      </c>
      <c r="Z76" s="398">
        <f t="shared" si="2"/>
        <v>222493480.03999999</v>
      </c>
    </row>
    <row r="77" spans="1:26">
      <c r="A77" s="230">
        <v>28</v>
      </c>
      <c r="B77" s="231">
        <v>74</v>
      </c>
      <c r="C77" s="231">
        <v>9</v>
      </c>
      <c r="D77" s="232" t="s">
        <v>51</v>
      </c>
      <c r="E77" s="232" t="s">
        <v>203</v>
      </c>
      <c r="F77" s="233" t="s">
        <v>1437</v>
      </c>
      <c r="G77" s="105">
        <v>72036872.040000007</v>
      </c>
      <c r="H77" s="105">
        <v>4249766.76</v>
      </c>
      <c r="I77" s="105">
        <v>13784025.850000001</v>
      </c>
      <c r="J77" s="105">
        <v>398750</v>
      </c>
      <c r="K77" s="105">
        <v>3180052.6</v>
      </c>
      <c r="L77" s="105">
        <v>15931326.430000002</v>
      </c>
      <c r="M77" s="105">
        <v>1264589</v>
      </c>
      <c r="N77" s="105">
        <v>43223</v>
      </c>
      <c r="O77" s="105">
        <v>2627106.27</v>
      </c>
      <c r="P77" s="105">
        <v>145463.32</v>
      </c>
      <c r="Q77" s="105">
        <v>6555054</v>
      </c>
      <c r="R77" s="105">
        <v>75148.399999999994</v>
      </c>
      <c r="S77" s="105">
        <v>6414431.5099999998</v>
      </c>
      <c r="T77" s="105">
        <v>6284339.7400000002</v>
      </c>
      <c r="U77" s="105">
        <v>60940</v>
      </c>
      <c r="V77" s="105">
        <v>49917442.969999999</v>
      </c>
      <c r="W77" s="105">
        <v>1875704.83</v>
      </c>
      <c r="X77" s="105">
        <v>0</v>
      </c>
      <c r="Y77" s="105">
        <v>9048642.0500000007</v>
      </c>
      <c r="Z77" s="398">
        <f t="shared" si="2"/>
        <v>193892878.77000001</v>
      </c>
    </row>
    <row r="78" spans="1:26" s="239" customFormat="1">
      <c r="A78" s="230">
        <v>74</v>
      </c>
      <c r="B78" s="231">
        <v>75</v>
      </c>
      <c r="C78" s="231">
        <v>10</v>
      </c>
      <c r="D78" s="232" t="s">
        <v>43</v>
      </c>
      <c r="E78" s="232" t="s">
        <v>184</v>
      </c>
      <c r="F78" s="233" t="s">
        <v>1438</v>
      </c>
      <c r="G78" s="105">
        <v>102438555.38999999</v>
      </c>
      <c r="H78" s="105">
        <v>13277367.07</v>
      </c>
      <c r="I78" s="105">
        <v>10934378.4</v>
      </c>
      <c r="J78" s="105">
        <v>146550</v>
      </c>
      <c r="K78" s="105">
        <v>3168621.62</v>
      </c>
      <c r="L78" s="105">
        <v>17645672.43</v>
      </c>
      <c r="M78" s="105">
        <v>3796258.5</v>
      </c>
      <c r="N78" s="105">
        <v>43856.5</v>
      </c>
      <c r="O78" s="105">
        <v>2564745.36</v>
      </c>
      <c r="P78" s="105">
        <v>7026</v>
      </c>
      <c r="Q78" s="105">
        <v>10401466.25</v>
      </c>
      <c r="R78" s="105">
        <v>1597.25</v>
      </c>
      <c r="S78" s="105">
        <v>9821166.8699999992</v>
      </c>
      <c r="T78" s="105">
        <v>11712993.59</v>
      </c>
      <c r="U78" s="105">
        <v>542010</v>
      </c>
      <c r="V78" s="105">
        <v>49798391.859999999</v>
      </c>
      <c r="W78" s="105">
        <v>2237346.73</v>
      </c>
      <c r="X78" s="105">
        <v>0</v>
      </c>
      <c r="Y78" s="105">
        <v>80699546.840000004</v>
      </c>
      <c r="Z78" s="398">
        <f t="shared" si="2"/>
        <v>319237550.66000003</v>
      </c>
    </row>
    <row r="79" spans="1:26">
      <c r="A79" s="230">
        <v>86</v>
      </c>
      <c r="B79" s="231">
        <v>76</v>
      </c>
      <c r="C79" s="231">
        <v>10</v>
      </c>
      <c r="D79" s="232" t="s">
        <v>43</v>
      </c>
      <c r="E79" s="232" t="s">
        <v>196</v>
      </c>
      <c r="F79" s="233" t="s">
        <v>1439</v>
      </c>
      <c r="G79" s="105">
        <v>104806158.31000003</v>
      </c>
      <c r="H79" s="105">
        <v>17294329.84</v>
      </c>
      <c r="I79" s="105">
        <v>19411193.02</v>
      </c>
      <c r="J79" s="105">
        <v>154750</v>
      </c>
      <c r="K79" s="105">
        <v>3509165.5500000007</v>
      </c>
      <c r="L79" s="105">
        <v>18527520.079999998</v>
      </c>
      <c r="M79" s="105">
        <v>2056833</v>
      </c>
      <c r="N79" s="105">
        <v>93997.5</v>
      </c>
      <c r="O79" s="105">
        <v>3334506.4699999993</v>
      </c>
      <c r="P79" s="105">
        <v>13996.979999999996</v>
      </c>
      <c r="Q79" s="105">
        <v>9125795</v>
      </c>
      <c r="R79" s="105">
        <v>24227.5</v>
      </c>
      <c r="S79" s="105">
        <v>5875645.1699999999</v>
      </c>
      <c r="T79" s="105">
        <v>17456459.109999999</v>
      </c>
      <c r="U79" s="105">
        <v>9255</v>
      </c>
      <c r="V79" s="105">
        <v>43147795.329999998</v>
      </c>
      <c r="W79" s="105">
        <v>5072069.67</v>
      </c>
      <c r="X79" s="105">
        <v>0</v>
      </c>
      <c r="Y79" s="105">
        <v>30484696.620000001</v>
      </c>
      <c r="Z79" s="398">
        <f t="shared" si="2"/>
        <v>280398394.14999998</v>
      </c>
    </row>
    <row r="80" spans="1:26">
      <c r="A80" s="230">
        <v>79</v>
      </c>
      <c r="B80" s="231">
        <v>77</v>
      </c>
      <c r="C80" s="231">
        <v>10</v>
      </c>
      <c r="D80" s="232" t="s">
        <v>43</v>
      </c>
      <c r="E80" s="232" t="s">
        <v>189</v>
      </c>
      <c r="F80" s="233" t="s">
        <v>1440</v>
      </c>
      <c r="G80" s="105">
        <v>87414347.530000001</v>
      </c>
      <c r="H80" s="105">
        <v>8309717.1799999978</v>
      </c>
      <c r="I80" s="105">
        <v>9583164.9000000004</v>
      </c>
      <c r="J80" s="105">
        <v>263550</v>
      </c>
      <c r="K80" s="105">
        <v>5115671.9000000004</v>
      </c>
      <c r="L80" s="105">
        <v>17267510.199999999</v>
      </c>
      <c r="M80" s="105">
        <v>4315731</v>
      </c>
      <c r="N80" s="105">
        <v>163048</v>
      </c>
      <c r="O80" s="105">
        <v>2663603.04</v>
      </c>
      <c r="P80" s="105">
        <v>54547</v>
      </c>
      <c r="Q80" s="105">
        <v>7045066.75</v>
      </c>
      <c r="R80" s="105">
        <v>-2780.4100000000035</v>
      </c>
      <c r="S80" s="105">
        <v>5196466</v>
      </c>
      <c r="T80" s="105">
        <v>11446230.32</v>
      </c>
      <c r="U80" s="105">
        <v>154855</v>
      </c>
      <c r="V80" s="105">
        <v>46230538.619999997</v>
      </c>
      <c r="W80" s="105">
        <v>2042683.51</v>
      </c>
      <c r="X80" s="105">
        <v>0</v>
      </c>
      <c r="Y80" s="105">
        <v>10642748.25</v>
      </c>
      <c r="Z80" s="398">
        <f t="shared" si="2"/>
        <v>217906698.78999999</v>
      </c>
    </row>
    <row r="81" spans="1:26">
      <c r="A81" s="230">
        <v>57</v>
      </c>
      <c r="B81" s="231">
        <v>78</v>
      </c>
      <c r="C81" s="231">
        <v>11</v>
      </c>
      <c r="D81" s="232" t="s">
        <v>45</v>
      </c>
      <c r="E81" s="232" t="s">
        <v>214</v>
      </c>
      <c r="F81" s="233" t="s">
        <v>1441</v>
      </c>
      <c r="G81" s="105">
        <v>92536980.750000015</v>
      </c>
      <c r="H81" s="105">
        <v>49097747.979999997</v>
      </c>
      <c r="I81" s="105">
        <v>10914521.199999999</v>
      </c>
      <c r="J81" s="105">
        <v>91800</v>
      </c>
      <c r="K81" s="105">
        <v>7339119.9199999999</v>
      </c>
      <c r="L81" s="105">
        <v>53578261.670000002</v>
      </c>
      <c r="M81" s="105">
        <v>2427500.16</v>
      </c>
      <c r="N81" s="105">
        <v>1914657.75</v>
      </c>
      <c r="O81" s="105">
        <v>10014270.58</v>
      </c>
      <c r="P81" s="105">
        <v>60166.5</v>
      </c>
      <c r="Q81" s="105">
        <v>47053153.289999999</v>
      </c>
      <c r="R81" s="105">
        <v>1834029.5100000002</v>
      </c>
      <c r="S81" s="105">
        <v>10566780.949999999</v>
      </c>
      <c r="T81" s="105">
        <v>7292685.5899999999</v>
      </c>
      <c r="U81" s="105">
        <v>1054385.5</v>
      </c>
      <c r="V81" s="105">
        <v>91763163.390000001</v>
      </c>
      <c r="W81" s="105">
        <v>20694539.310000002</v>
      </c>
      <c r="X81" s="105">
        <v>0</v>
      </c>
      <c r="Y81" s="105">
        <v>11663975.689999999</v>
      </c>
      <c r="Z81" s="398">
        <f t="shared" si="2"/>
        <v>419897739.73999995</v>
      </c>
    </row>
    <row r="82" spans="1:26">
      <c r="A82" s="230">
        <v>42</v>
      </c>
      <c r="B82" s="231">
        <v>79</v>
      </c>
      <c r="C82" s="231">
        <v>11</v>
      </c>
      <c r="D82" s="232" t="s">
        <v>47</v>
      </c>
      <c r="E82" s="232" t="s">
        <v>223</v>
      </c>
      <c r="F82" s="233" t="s">
        <v>1442</v>
      </c>
      <c r="G82" s="105">
        <v>106131228.99000002</v>
      </c>
      <c r="H82" s="105">
        <v>52555967.43</v>
      </c>
      <c r="I82" s="105">
        <v>16263533.84</v>
      </c>
      <c r="J82" s="105">
        <v>781150</v>
      </c>
      <c r="K82" s="105">
        <v>9280970.8999999985</v>
      </c>
      <c r="L82" s="105">
        <v>40713649.979999997</v>
      </c>
      <c r="M82" s="105">
        <v>6395629.4500000002</v>
      </c>
      <c r="N82" s="105">
        <v>458321</v>
      </c>
      <c r="O82" s="105">
        <v>7794097.3000000007</v>
      </c>
      <c r="P82" s="105">
        <v>35957.08</v>
      </c>
      <c r="Q82" s="105">
        <v>19705511.84</v>
      </c>
      <c r="R82" s="105">
        <v>34294</v>
      </c>
      <c r="S82" s="105">
        <v>9332336.9499999993</v>
      </c>
      <c r="T82" s="105">
        <v>35461577.450000003</v>
      </c>
      <c r="U82" s="105">
        <v>30855</v>
      </c>
      <c r="V82" s="105">
        <v>61840303.009999998</v>
      </c>
      <c r="W82" s="105">
        <v>23630565.34</v>
      </c>
      <c r="X82" s="105">
        <v>1637928</v>
      </c>
      <c r="Y82" s="105">
        <v>8800853.3600000013</v>
      </c>
      <c r="Z82" s="398">
        <f t="shared" si="2"/>
        <v>400884730.92000002</v>
      </c>
    </row>
    <row r="83" spans="1:26">
      <c r="A83" s="230">
        <v>13</v>
      </c>
      <c r="B83" s="231">
        <v>80</v>
      </c>
      <c r="C83" s="231">
        <v>11</v>
      </c>
      <c r="D83" s="232" t="s">
        <v>53</v>
      </c>
      <c r="E83" s="232" t="s">
        <v>166</v>
      </c>
      <c r="F83" s="233" t="s">
        <v>1443</v>
      </c>
      <c r="G83" s="105">
        <v>107312769.00999999</v>
      </c>
      <c r="H83" s="105">
        <v>49954959.580000006</v>
      </c>
      <c r="I83" s="105">
        <v>28548512.259999998</v>
      </c>
      <c r="J83" s="105">
        <v>384000</v>
      </c>
      <c r="K83" s="105">
        <v>9316818.9399999995</v>
      </c>
      <c r="L83" s="105">
        <v>48794408.960000001</v>
      </c>
      <c r="M83" s="105">
        <v>5566075.7599999998</v>
      </c>
      <c r="N83" s="105">
        <v>902717.81</v>
      </c>
      <c r="O83" s="105">
        <v>12308464.85</v>
      </c>
      <c r="P83" s="105">
        <v>134099.89000000001</v>
      </c>
      <c r="Q83" s="105">
        <v>22878210.449999999</v>
      </c>
      <c r="R83" s="105">
        <v>93998.430000000008</v>
      </c>
      <c r="S83" s="105">
        <v>9118772.9700000007</v>
      </c>
      <c r="T83" s="105">
        <v>28754487.780000001</v>
      </c>
      <c r="U83" s="105">
        <v>1085798.5</v>
      </c>
      <c r="V83" s="105">
        <v>82125711.049999997</v>
      </c>
      <c r="W83" s="105">
        <v>183498127.36000001</v>
      </c>
      <c r="X83" s="105">
        <v>0</v>
      </c>
      <c r="Y83" s="105">
        <v>13704675.25</v>
      </c>
      <c r="Z83" s="398">
        <f t="shared" si="2"/>
        <v>604482608.85000014</v>
      </c>
    </row>
    <row r="84" spans="1:26">
      <c r="A84" s="230">
        <v>71</v>
      </c>
      <c r="B84" s="231">
        <v>81</v>
      </c>
      <c r="C84" s="231">
        <v>11</v>
      </c>
      <c r="D84" s="232" t="s">
        <v>43</v>
      </c>
      <c r="E84" s="232" t="s">
        <v>182</v>
      </c>
      <c r="F84" s="233" t="s">
        <v>1444</v>
      </c>
      <c r="G84" s="105">
        <v>123140213.28000003</v>
      </c>
      <c r="H84" s="105">
        <v>37103269.230000004</v>
      </c>
      <c r="I84" s="105">
        <v>9447804.2599999998</v>
      </c>
      <c r="J84" s="105">
        <v>171700</v>
      </c>
      <c r="K84" s="105">
        <v>7818309.4899999993</v>
      </c>
      <c r="L84" s="105">
        <v>43158161.920000002</v>
      </c>
      <c r="M84" s="105">
        <v>5814036</v>
      </c>
      <c r="N84" s="105">
        <v>547781</v>
      </c>
      <c r="O84" s="105">
        <v>7476915.7399999993</v>
      </c>
      <c r="P84" s="105">
        <v>65750</v>
      </c>
      <c r="Q84" s="105">
        <v>17239352.560000002</v>
      </c>
      <c r="R84" s="105">
        <v>226492.39</v>
      </c>
      <c r="S84" s="105">
        <v>0</v>
      </c>
      <c r="T84" s="105">
        <v>27050403.960000001</v>
      </c>
      <c r="U84" s="105">
        <v>718763</v>
      </c>
      <c r="V84" s="105">
        <v>83020782.489999995</v>
      </c>
      <c r="W84" s="105">
        <v>12245848.119999999</v>
      </c>
      <c r="X84" s="105">
        <v>0</v>
      </c>
      <c r="Y84" s="105">
        <v>13998692.719999999</v>
      </c>
      <c r="Z84" s="398">
        <f t="shared" si="2"/>
        <v>389244276.16000009</v>
      </c>
    </row>
    <row r="85" spans="1:26">
      <c r="A85" s="230">
        <v>51</v>
      </c>
      <c r="B85" s="231">
        <v>82</v>
      </c>
      <c r="C85" s="231">
        <v>11</v>
      </c>
      <c r="D85" s="232" t="s">
        <v>47</v>
      </c>
      <c r="E85" s="232" t="s">
        <v>231</v>
      </c>
      <c r="F85" s="233" t="s">
        <v>1445</v>
      </c>
      <c r="G85" s="105">
        <v>116106794.42</v>
      </c>
      <c r="H85" s="105">
        <v>36429943.189999998</v>
      </c>
      <c r="I85" s="105">
        <v>14343449.09</v>
      </c>
      <c r="J85" s="105">
        <v>241600</v>
      </c>
      <c r="K85" s="105">
        <v>9062723.4800000004</v>
      </c>
      <c r="L85" s="105">
        <v>48675296.880000003</v>
      </c>
      <c r="M85" s="105">
        <v>4920543.25</v>
      </c>
      <c r="N85" s="105">
        <v>873599.75</v>
      </c>
      <c r="O85" s="105">
        <v>8632099.0700000003</v>
      </c>
      <c r="P85" s="105">
        <v>181532.75</v>
      </c>
      <c r="Q85" s="105">
        <v>26849396.5</v>
      </c>
      <c r="R85" s="105">
        <v>11185.43</v>
      </c>
      <c r="S85" s="105">
        <v>5273850.05</v>
      </c>
      <c r="T85" s="105">
        <v>10778771.6</v>
      </c>
      <c r="U85" s="105">
        <v>642890</v>
      </c>
      <c r="V85" s="105">
        <v>85907200.620000005</v>
      </c>
      <c r="W85" s="105">
        <v>12481743.18</v>
      </c>
      <c r="X85" s="105">
        <v>0</v>
      </c>
      <c r="Y85" s="105">
        <v>31113718.579999998</v>
      </c>
      <c r="Z85" s="398">
        <f t="shared" si="2"/>
        <v>412526337.84000003</v>
      </c>
    </row>
    <row r="86" spans="1:26">
      <c r="A86" s="230">
        <v>62</v>
      </c>
      <c r="B86" s="231">
        <v>83</v>
      </c>
      <c r="C86" s="231">
        <v>12</v>
      </c>
      <c r="D86" s="232" t="s">
        <v>85</v>
      </c>
      <c r="E86" s="232" t="s">
        <v>173</v>
      </c>
      <c r="F86" s="233" t="s">
        <v>1446</v>
      </c>
      <c r="G86" s="105">
        <v>109331592.47999999</v>
      </c>
      <c r="H86" s="105">
        <v>140318448.15000001</v>
      </c>
      <c r="I86" s="105">
        <v>8836158.8300000001</v>
      </c>
      <c r="J86" s="105">
        <v>442150</v>
      </c>
      <c r="K86" s="105">
        <v>20006153.09</v>
      </c>
      <c r="L86" s="105">
        <v>59780065.700000003</v>
      </c>
      <c r="M86" s="105">
        <v>4002644.5</v>
      </c>
      <c r="N86" s="105">
        <v>588354</v>
      </c>
      <c r="O86" s="105">
        <v>11142217.179999998</v>
      </c>
      <c r="P86" s="105">
        <v>93749.25</v>
      </c>
      <c r="Q86" s="105">
        <v>24443291.890000001</v>
      </c>
      <c r="R86" s="105">
        <v>27997</v>
      </c>
      <c r="S86" s="105">
        <v>11702069.210000001</v>
      </c>
      <c r="T86" s="105">
        <v>2098887.4500000002</v>
      </c>
      <c r="U86" s="105">
        <v>4361944.75</v>
      </c>
      <c r="V86" s="105">
        <v>126400821.26000001</v>
      </c>
      <c r="W86" s="105">
        <v>28113802</v>
      </c>
      <c r="X86" s="105">
        <v>320594070.94</v>
      </c>
      <c r="Y86" s="105">
        <v>24741832.969999999</v>
      </c>
      <c r="Z86" s="398">
        <f t="shared" si="2"/>
        <v>897026250.6500001</v>
      </c>
    </row>
    <row r="87" spans="1:26">
      <c r="A87" s="230">
        <v>1</v>
      </c>
      <c r="B87" s="231">
        <v>84</v>
      </c>
      <c r="C87" s="231">
        <v>12</v>
      </c>
      <c r="D87" s="232" t="s">
        <v>49</v>
      </c>
      <c r="E87" s="232" t="s">
        <v>233</v>
      </c>
      <c r="F87" s="233" t="s">
        <v>1447</v>
      </c>
      <c r="G87" s="105">
        <v>91650525.210000038</v>
      </c>
      <c r="H87" s="105">
        <v>49146388.240000002</v>
      </c>
      <c r="I87" s="105">
        <v>39664724.640000001</v>
      </c>
      <c r="J87" s="105">
        <v>1000950</v>
      </c>
      <c r="K87" s="105">
        <v>19096135.550000001</v>
      </c>
      <c r="L87" s="105">
        <v>89614047.49000001</v>
      </c>
      <c r="M87" s="105">
        <v>9583020.75</v>
      </c>
      <c r="N87" s="105">
        <v>666819.25</v>
      </c>
      <c r="O87" s="105">
        <v>13633158.390000001</v>
      </c>
      <c r="P87" s="105">
        <v>412088.63</v>
      </c>
      <c r="Q87" s="105">
        <v>42328929.5</v>
      </c>
      <c r="R87" s="105">
        <v>1290892</v>
      </c>
      <c r="S87" s="105">
        <v>13304534.68</v>
      </c>
      <c r="T87" s="105">
        <v>102183.06</v>
      </c>
      <c r="U87" s="105">
        <v>12558360.5</v>
      </c>
      <c r="V87" s="105">
        <v>163449538.47999999</v>
      </c>
      <c r="W87" s="105">
        <v>18793067.030000001</v>
      </c>
      <c r="X87" s="105">
        <v>357879243.5</v>
      </c>
      <c r="Y87" s="105">
        <v>11446486.890000001</v>
      </c>
      <c r="Z87" s="398">
        <f t="shared" si="2"/>
        <v>935621093.78999996</v>
      </c>
    </row>
    <row r="88" spans="1:26">
      <c r="A88" s="230">
        <v>53</v>
      </c>
      <c r="B88" s="231">
        <v>85</v>
      </c>
      <c r="C88" s="231">
        <v>12</v>
      </c>
      <c r="D88" s="232" t="s">
        <v>45</v>
      </c>
      <c r="E88" s="232" t="s">
        <v>210</v>
      </c>
      <c r="F88" s="233" t="s">
        <v>1448</v>
      </c>
      <c r="G88" s="105">
        <v>137501785.51999998</v>
      </c>
      <c r="H88" s="105">
        <v>90610828.320000023</v>
      </c>
      <c r="I88" s="105">
        <v>29552374.859999999</v>
      </c>
      <c r="J88" s="105">
        <v>652680</v>
      </c>
      <c r="K88" s="105">
        <v>41052581.920000009</v>
      </c>
      <c r="L88" s="105">
        <v>145864099.46000001</v>
      </c>
      <c r="M88" s="105">
        <v>8026261.2000000002</v>
      </c>
      <c r="N88" s="105">
        <v>6054401.5300000003</v>
      </c>
      <c r="O88" s="105">
        <v>22032386.870000001</v>
      </c>
      <c r="P88" s="105">
        <v>286119.95999999996</v>
      </c>
      <c r="Q88" s="105">
        <v>93093043.210000008</v>
      </c>
      <c r="R88" s="105">
        <v>1455231.98</v>
      </c>
      <c r="S88" s="105">
        <v>14797952.51</v>
      </c>
      <c r="T88" s="105">
        <v>4702503.08</v>
      </c>
      <c r="U88" s="105">
        <v>3078397.25</v>
      </c>
      <c r="V88" s="105">
        <v>166262414.19</v>
      </c>
      <c r="W88" s="105">
        <v>48579195.409999996</v>
      </c>
      <c r="X88" s="105">
        <v>0</v>
      </c>
      <c r="Y88" s="105">
        <v>225555231.36999997</v>
      </c>
      <c r="Z88" s="398">
        <f t="shared" si="2"/>
        <v>1039157488.6400001</v>
      </c>
    </row>
    <row r="89" spans="1:26">
      <c r="A89" s="230">
        <v>21</v>
      </c>
      <c r="B89" s="231">
        <v>86</v>
      </c>
      <c r="C89" s="231">
        <v>12</v>
      </c>
      <c r="D89" s="232" t="s">
        <v>51</v>
      </c>
      <c r="E89" s="232" t="s">
        <v>197</v>
      </c>
      <c r="F89" s="233" t="s">
        <v>1449</v>
      </c>
      <c r="G89" s="105">
        <v>209806378.79000008</v>
      </c>
      <c r="H89" s="105">
        <v>76446415.650000021</v>
      </c>
      <c r="I89" s="105">
        <v>33263966.059999999</v>
      </c>
      <c r="J89" s="105">
        <v>966350</v>
      </c>
      <c r="K89" s="105">
        <v>39658711.900000013</v>
      </c>
      <c r="L89" s="105">
        <v>101707490.92</v>
      </c>
      <c r="M89" s="105">
        <v>12317490.189999999</v>
      </c>
      <c r="N89" s="105">
        <v>2541043.69</v>
      </c>
      <c r="O89" s="105">
        <v>19908970.16</v>
      </c>
      <c r="P89" s="105">
        <v>767954.34000000008</v>
      </c>
      <c r="Q89" s="105">
        <v>61526067.349999994</v>
      </c>
      <c r="R89" s="105">
        <v>2610272.3099999996</v>
      </c>
      <c r="S89" s="105">
        <v>11292783.619999999</v>
      </c>
      <c r="T89" s="105">
        <v>24555000</v>
      </c>
      <c r="U89" s="105">
        <v>5744954</v>
      </c>
      <c r="V89" s="105">
        <v>187855045.65000001</v>
      </c>
      <c r="W89" s="105">
        <v>34324905.560000002</v>
      </c>
      <c r="X89" s="105">
        <v>0</v>
      </c>
      <c r="Y89" s="105">
        <v>15323662.359999999</v>
      </c>
      <c r="Z89" s="398">
        <f t="shared" si="2"/>
        <v>840617462.55000007</v>
      </c>
    </row>
    <row r="90" spans="1:26">
      <c r="A90" s="230">
        <v>35</v>
      </c>
      <c r="B90" s="231">
        <v>87</v>
      </c>
      <c r="C90" s="231">
        <v>13</v>
      </c>
      <c r="D90" s="232" t="s">
        <v>47</v>
      </c>
      <c r="E90" s="232" t="s">
        <v>217</v>
      </c>
      <c r="F90" s="233" t="s">
        <v>1450</v>
      </c>
      <c r="G90" s="105">
        <v>414234609.95999986</v>
      </c>
      <c r="H90" s="105">
        <v>181005823.41000003</v>
      </c>
      <c r="I90" s="105">
        <v>88251137.689999998</v>
      </c>
      <c r="J90" s="105">
        <v>438050</v>
      </c>
      <c r="K90" s="105">
        <v>117648676.06000002</v>
      </c>
      <c r="L90" s="105">
        <v>290657297.48000002</v>
      </c>
      <c r="M90" s="105">
        <v>20582868.300000001</v>
      </c>
      <c r="N90" s="105">
        <v>5076923.67</v>
      </c>
      <c r="O90" s="105">
        <v>51036477.500000007</v>
      </c>
      <c r="P90" s="105">
        <v>50443.149999999994</v>
      </c>
      <c r="Q90" s="105">
        <v>76497949.840000004</v>
      </c>
      <c r="R90" s="105">
        <v>1009551.5499999999</v>
      </c>
      <c r="S90" s="105">
        <v>0</v>
      </c>
      <c r="T90" s="105">
        <v>2139200</v>
      </c>
      <c r="U90" s="105">
        <v>10971228.5</v>
      </c>
      <c r="V90" s="105">
        <v>294772058.64999998</v>
      </c>
      <c r="W90" s="105">
        <v>163175868.10999998</v>
      </c>
      <c r="X90" s="105">
        <v>0</v>
      </c>
      <c r="Y90" s="105">
        <v>33130926.239999998</v>
      </c>
      <c r="Z90" s="398">
        <f t="shared" si="2"/>
        <v>1750679090.1099997</v>
      </c>
    </row>
    <row r="91" spans="1:26">
      <c r="A91" s="230">
        <v>68</v>
      </c>
      <c r="B91" s="231">
        <v>88</v>
      </c>
      <c r="C91" s="231">
        <v>13</v>
      </c>
      <c r="D91" s="232" t="s">
        <v>43</v>
      </c>
      <c r="E91" s="232" t="s">
        <v>179</v>
      </c>
      <c r="F91" s="233" t="s">
        <v>1451</v>
      </c>
      <c r="G91" s="105">
        <v>695738495.55999982</v>
      </c>
      <c r="H91" s="105">
        <v>310289443.59000003</v>
      </c>
      <c r="I91" s="105">
        <v>38612203.630000003</v>
      </c>
      <c r="J91" s="105">
        <v>1743400</v>
      </c>
      <c r="K91" s="105">
        <v>123079690.22000001</v>
      </c>
      <c r="L91" s="105">
        <v>452375887.55000001</v>
      </c>
      <c r="M91" s="105">
        <v>26073255.550000001</v>
      </c>
      <c r="N91" s="105">
        <v>10404449.800000001</v>
      </c>
      <c r="O91" s="105">
        <v>61308926.330000006</v>
      </c>
      <c r="P91" s="105">
        <v>921369.57</v>
      </c>
      <c r="Q91" s="105">
        <v>192336651.13999999</v>
      </c>
      <c r="R91" s="105">
        <v>1656352.8899999997</v>
      </c>
      <c r="S91" s="105">
        <v>47585582.049999997</v>
      </c>
      <c r="T91" s="105">
        <v>50729923.609999999</v>
      </c>
      <c r="U91" s="105">
        <v>2878104</v>
      </c>
      <c r="V91" s="105">
        <v>448521128.89999998</v>
      </c>
      <c r="W91" s="105">
        <v>101137819.5</v>
      </c>
      <c r="X91" s="105">
        <v>2818475.5</v>
      </c>
      <c r="Y91" s="105">
        <v>119939566.22000001</v>
      </c>
      <c r="Z91" s="398">
        <f t="shared" si="2"/>
        <v>2688150725.6099992</v>
      </c>
    </row>
    <row r="92" spans="1:26"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398"/>
    </row>
    <row r="93" spans="1:26"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398"/>
    </row>
  </sheetData>
  <autoFilter ref="A3:Z91">
    <sortState ref="A4:Z91">
      <sortCondition ref="B3:B91"/>
    </sortState>
  </autoFilter>
  <sortState ref="A4:Z91">
    <sortCondition ref="B4:B91"/>
  </sortState>
  <mergeCells count="2">
    <mergeCell ref="G1:U1"/>
    <mergeCell ref="G2:J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1"/>
  <sheetViews>
    <sheetView zoomScale="50" zoomScaleNormal="50" workbookViewId="0">
      <selection activeCell="F11" sqref="F11"/>
    </sheetView>
  </sheetViews>
  <sheetFormatPr defaultColWidth="9" defaultRowHeight="21"/>
  <cols>
    <col min="1" max="1" width="9.88671875" style="160" customWidth="1"/>
    <col min="2" max="2" width="11.6640625" style="234" customWidth="1"/>
    <col min="3" max="3" width="7.6640625" style="234" customWidth="1"/>
    <col min="4" max="5" width="15.44140625" style="160" customWidth="1"/>
    <col min="6" max="6" width="37.77734375" style="160" customWidth="1"/>
    <col min="7" max="7" width="26.21875" style="156" customWidth="1"/>
    <col min="8" max="8" width="25.5546875" style="156" customWidth="1"/>
    <col min="9" max="9" width="24.44140625" style="156" customWidth="1"/>
    <col min="10" max="10" width="22.109375" style="156" customWidth="1"/>
    <col min="11" max="11" width="27.77734375" style="156" customWidth="1"/>
    <col min="12" max="12" width="22.109375" style="156" customWidth="1"/>
    <col min="13" max="13" width="27.6640625" style="156" customWidth="1"/>
    <col min="14" max="14" width="22.109375" style="156" customWidth="1"/>
    <col min="15" max="15" width="24.6640625" style="156" customWidth="1"/>
    <col min="16" max="16" width="22.109375" style="156" customWidth="1"/>
    <col min="17" max="17" width="24.6640625" style="156" customWidth="1"/>
    <col min="18" max="25" width="22.109375" style="156" customWidth="1"/>
    <col min="26" max="26" width="24.44140625" style="156" customWidth="1"/>
    <col min="27" max="27" width="22.109375" style="156" customWidth="1"/>
    <col min="28" max="28" width="25.109375" style="156" customWidth="1"/>
    <col min="29" max="29" width="28.44140625" style="156" customWidth="1"/>
    <col min="30" max="30" width="16.44140625" style="156" customWidth="1"/>
    <col min="31" max="123" width="9" style="156"/>
    <col min="124" max="124" width="23.44140625" style="156" customWidth="1"/>
    <col min="125" max="125" width="13.109375" style="156" bestFit="1" customWidth="1"/>
    <col min="126" max="126" width="13.109375" style="156" customWidth="1"/>
    <col min="127" max="127" width="12.5546875" style="156" bestFit="1" customWidth="1"/>
    <col min="128" max="128" width="12.5546875" style="156" customWidth="1"/>
    <col min="129" max="129" width="12.6640625" style="156" bestFit="1" customWidth="1"/>
    <col min="130" max="130" width="13.109375" style="156" bestFit="1" customWidth="1"/>
    <col min="131" max="131" width="14.109375" style="156" bestFit="1" customWidth="1"/>
    <col min="132" max="132" width="13.109375" style="156" bestFit="1" customWidth="1"/>
    <col min="133" max="133" width="11.5546875" style="156" customWidth="1"/>
    <col min="134" max="134" width="12.5546875" style="156" bestFit="1" customWidth="1"/>
    <col min="135" max="135" width="12.109375" style="156" bestFit="1" customWidth="1"/>
    <col min="136" max="136" width="12.5546875" style="156" bestFit="1" customWidth="1"/>
    <col min="137" max="137" width="13.33203125" style="156" customWidth="1"/>
    <col min="138" max="138" width="13.88671875" style="156" customWidth="1"/>
    <col min="139" max="139" width="12.5546875" style="156" bestFit="1" customWidth="1"/>
    <col min="140" max="142" width="12.109375" style="156" bestFit="1" customWidth="1"/>
    <col min="143" max="143" width="11.5546875" style="156" bestFit="1" customWidth="1"/>
    <col min="144" max="144" width="11.6640625" style="156" bestFit="1" customWidth="1"/>
    <col min="145" max="145" width="11.5546875" style="156" bestFit="1" customWidth="1"/>
    <col min="146" max="146" width="12.109375" style="156" bestFit="1" customWidth="1"/>
    <col min="147" max="147" width="13.5546875" style="156" customWidth="1"/>
    <col min="148" max="148" width="14.6640625" style="156" customWidth="1"/>
    <col min="149" max="379" width="9" style="156"/>
    <col min="380" max="380" width="23.44140625" style="156" customWidth="1"/>
    <col min="381" max="381" width="13.109375" style="156" bestFit="1" customWidth="1"/>
    <col min="382" max="382" width="13.109375" style="156" customWidth="1"/>
    <col min="383" max="383" width="12.5546875" style="156" bestFit="1" customWidth="1"/>
    <col min="384" max="384" width="12.5546875" style="156" customWidth="1"/>
    <col min="385" max="385" width="12.6640625" style="156" bestFit="1" customWidth="1"/>
    <col min="386" max="386" width="13.109375" style="156" bestFit="1" customWidth="1"/>
    <col min="387" max="387" width="14.109375" style="156" bestFit="1" customWidth="1"/>
    <col min="388" max="388" width="13.109375" style="156" bestFit="1" customWidth="1"/>
    <col min="389" max="389" width="11.5546875" style="156" customWidth="1"/>
    <col min="390" max="390" width="12.5546875" style="156" bestFit="1" customWidth="1"/>
    <col min="391" max="391" width="12.109375" style="156" bestFit="1" customWidth="1"/>
    <col min="392" max="392" width="12.5546875" style="156" bestFit="1" customWidth="1"/>
    <col min="393" max="393" width="13.33203125" style="156" customWidth="1"/>
    <col min="394" max="394" width="13.88671875" style="156" customWidth="1"/>
    <col min="395" max="395" width="12.5546875" style="156" bestFit="1" customWidth="1"/>
    <col min="396" max="398" width="12.109375" style="156" bestFit="1" customWidth="1"/>
    <col min="399" max="399" width="11.5546875" style="156" bestFit="1" customWidth="1"/>
    <col min="400" max="400" width="11.6640625" style="156" bestFit="1" customWidth="1"/>
    <col min="401" max="401" width="11.5546875" style="156" bestFit="1" customWidth="1"/>
    <col min="402" max="402" width="12.109375" style="156" bestFit="1" customWidth="1"/>
    <col min="403" max="403" width="13.5546875" style="156" customWidth="1"/>
    <col min="404" max="404" width="14.6640625" style="156" customWidth="1"/>
    <col min="405" max="635" width="9" style="156"/>
    <col min="636" max="636" width="23.44140625" style="156" customWidth="1"/>
    <col min="637" max="637" width="13.109375" style="156" bestFit="1" customWidth="1"/>
    <col min="638" max="638" width="13.109375" style="156" customWidth="1"/>
    <col min="639" max="639" width="12.5546875" style="156" bestFit="1" customWidth="1"/>
    <col min="640" max="640" width="12.5546875" style="156" customWidth="1"/>
    <col min="641" max="641" width="12.6640625" style="156" bestFit="1" customWidth="1"/>
    <col min="642" max="642" width="13.109375" style="156" bestFit="1" customWidth="1"/>
    <col min="643" max="643" width="14.109375" style="156" bestFit="1" customWidth="1"/>
    <col min="644" max="644" width="13.109375" style="156" bestFit="1" customWidth="1"/>
    <col min="645" max="645" width="11.5546875" style="156" customWidth="1"/>
    <col min="646" max="646" width="12.5546875" style="156" bestFit="1" customWidth="1"/>
    <col min="647" max="647" width="12.109375" style="156" bestFit="1" customWidth="1"/>
    <col min="648" max="648" width="12.5546875" style="156" bestFit="1" customWidth="1"/>
    <col min="649" max="649" width="13.33203125" style="156" customWidth="1"/>
    <col min="650" max="650" width="13.88671875" style="156" customWidth="1"/>
    <col min="651" max="651" width="12.5546875" style="156" bestFit="1" customWidth="1"/>
    <col min="652" max="654" width="12.109375" style="156" bestFit="1" customWidth="1"/>
    <col min="655" max="655" width="11.5546875" style="156" bestFit="1" customWidth="1"/>
    <col min="656" max="656" width="11.6640625" style="156" bestFit="1" customWidth="1"/>
    <col min="657" max="657" width="11.5546875" style="156" bestFit="1" customWidth="1"/>
    <col min="658" max="658" width="12.109375" style="156" bestFit="1" customWidth="1"/>
    <col min="659" max="659" width="13.5546875" style="156" customWidth="1"/>
    <col min="660" max="660" width="14.6640625" style="156" customWidth="1"/>
    <col min="661" max="891" width="9" style="156"/>
    <col min="892" max="892" width="23.44140625" style="156" customWidth="1"/>
    <col min="893" max="893" width="13.109375" style="156" bestFit="1" customWidth="1"/>
    <col min="894" max="894" width="13.109375" style="156" customWidth="1"/>
    <col min="895" max="895" width="12.5546875" style="156" bestFit="1" customWidth="1"/>
    <col min="896" max="896" width="12.5546875" style="156" customWidth="1"/>
    <col min="897" max="897" width="12.6640625" style="156" bestFit="1" customWidth="1"/>
    <col min="898" max="898" width="13.109375" style="156" bestFit="1" customWidth="1"/>
    <col min="899" max="899" width="14.109375" style="156" bestFit="1" customWidth="1"/>
    <col min="900" max="900" width="13.109375" style="156" bestFit="1" customWidth="1"/>
    <col min="901" max="901" width="11.5546875" style="156" customWidth="1"/>
    <col min="902" max="902" width="12.5546875" style="156" bestFit="1" customWidth="1"/>
    <col min="903" max="903" width="12.109375" style="156" bestFit="1" customWidth="1"/>
    <col min="904" max="904" width="12.5546875" style="156" bestFit="1" customWidth="1"/>
    <col min="905" max="905" width="13.33203125" style="156" customWidth="1"/>
    <col min="906" max="906" width="13.88671875" style="156" customWidth="1"/>
    <col min="907" max="907" width="12.5546875" style="156" bestFit="1" customWidth="1"/>
    <col min="908" max="910" width="12.109375" style="156" bestFit="1" customWidth="1"/>
    <col min="911" max="911" width="11.5546875" style="156" bestFit="1" customWidth="1"/>
    <col min="912" max="912" width="11.6640625" style="156" bestFit="1" customWidth="1"/>
    <col min="913" max="913" width="11.5546875" style="156" bestFit="1" customWidth="1"/>
    <col min="914" max="914" width="12.109375" style="156" bestFit="1" customWidth="1"/>
    <col min="915" max="915" width="13.5546875" style="156" customWidth="1"/>
    <col min="916" max="916" width="14.6640625" style="156" customWidth="1"/>
    <col min="917" max="1147" width="9" style="156"/>
    <col min="1148" max="1148" width="23.44140625" style="156" customWidth="1"/>
    <col min="1149" max="1149" width="13.109375" style="156" bestFit="1" customWidth="1"/>
    <col min="1150" max="1150" width="13.109375" style="156" customWidth="1"/>
    <col min="1151" max="1151" width="12.5546875" style="156" bestFit="1" customWidth="1"/>
    <col min="1152" max="1152" width="12.5546875" style="156" customWidth="1"/>
    <col min="1153" max="1153" width="12.6640625" style="156" bestFit="1" customWidth="1"/>
    <col min="1154" max="1154" width="13.109375" style="156" bestFit="1" customWidth="1"/>
    <col min="1155" max="1155" width="14.109375" style="156" bestFit="1" customWidth="1"/>
    <col min="1156" max="1156" width="13.109375" style="156" bestFit="1" customWidth="1"/>
    <col min="1157" max="1157" width="11.5546875" style="156" customWidth="1"/>
    <col min="1158" max="1158" width="12.5546875" style="156" bestFit="1" customWidth="1"/>
    <col min="1159" max="1159" width="12.109375" style="156" bestFit="1" customWidth="1"/>
    <col min="1160" max="1160" width="12.5546875" style="156" bestFit="1" customWidth="1"/>
    <col min="1161" max="1161" width="13.33203125" style="156" customWidth="1"/>
    <col min="1162" max="1162" width="13.88671875" style="156" customWidth="1"/>
    <col min="1163" max="1163" width="12.5546875" style="156" bestFit="1" customWidth="1"/>
    <col min="1164" max="1166" width="12.109375" style="156" bestFit="1" customWidth="1"/>
    <col min="1167" max="1167" width="11.5546875" style="156" bestFit="1" customWidth="1"/>
    <col min="1168" max="1168" width="11.6640625" style="156" bestFit="1" customWidth="1"/>
    <col min="1169" max="1169" width="11.5546875" style="156" bestFit="1" customWidth="1"/>
    <col min="1170" max="1170" width="12.109375" style="156" bestFit="1" customWidth="1"/>
    <col min="1171" max="1171" width="13.5546875" style="156" customWidth="1"/>
    <col min="1172" max="1172" width="14.6640625" style="156" customWidth="1"/>
    <col min="1173" max="1403" width="9" style="156"/>
    <col min="1404" max="1404" width="23.44140625" style="156" customWidth="1"/>
    <col min="1405" max="1405" width="13.109375" style="156" bestFit="1" customWidth="1"/>
    <col min="1406" max="1406" width="13.109375" style="156" customWidth="1"/>
    <col min="1407" max="1407" width="12.5546875" style="156" bestFit="1" customWidth="1"/>
    <col min="1408" max="1408" width="12.5546875" style="156" customWidth="1"/>
    <col min="1409" max="1409" width="12.6640625" style="156" bestFit="1" customWidth="1"/>
    <col min="1410" max="1410" width="13.109375" style="156" bestFit="1" customWidth="1"/>
    <col min="1411" max="1411" width="14.109375" style="156" bestFit="1" customWidth="1"/>
    <col min="1412" max="1412" width="13.109375" style="156" bestFit="1" customWidth="1"/>
    <col min="1413" max="1413" width="11.5546875" style="156" customWidth="1"/>
    <col min="1414" max="1414" width="12.5546875" style="156" bestFit="1" customWidth="1"/>
    <col min="1415" max="1415" width="12.109375" style="156" bestFit="1" customWidth="1"/>
    <col min="1416" max="1416" width="12.5546875" style="156" bestFit="1" customWidth="1"/>
    <col min="1417" max="1417" width="13.33203125" style="156" customWidth="1"/>
    <col min="1418" max="1418" width="13.88671875" style="156" customWidth="1"/>
    <col min="1419" max="1419" width="12.5546875" style="156" bestFit="1" customWidth="1"/>
    <col min="1420" max="1422" width="12.109375" style="156" bestFit="1" customWidth="1"/>
    <col min="1423" max="1423" width="11.5546875" style="156" bestFit="1" customWidth="1"/>
    <col min="1424" max="1424" width="11.6640625" style="156" bestFit="1" customWidth="1"/>
    <col min="1425" max="1425" width="11.5546875" style="156" bestFit="1" customWidth="1"/>
    <col min="1426" max="1426" width="12.109375" style="156" bestFit="1" customWidth="1"/>
    <col min="1427" max="1427" width="13.5546875" style="156" customWidth="1"/>
    <col min="1428" max="1428" width="14.6640625" style="156" customWidth="1"/>
    <col min="1429" max="1659" width="9" style="156"/>
    <col min="1660" max="1660" width="23.44140625" style="156" customWidth="1"/>
    <col min="1661" max="1661" width="13.109375" style="156" bestFit="1" customWidth="1"/>
    <col min="1662" max="1662" width="13.109375" style="156" customWidth="1"/>
    <col min="1663" max="1663" width="12.5546875" style="156" bestFit="1" customWidth="1"/>
    <col min="1664" max="1664" width="12.5546875" style="156" customWidth="1"/>
    <col min="1665" max="1665" width="12.6640625" style="156" bestFit="1" customWidth="1"/>
    <col min="1666" max="1666" width="13.109375" style="156" bestFit="1" customWidth="1"/>
    <col min="1667" max="1667" width="14.109375" style="156" bestFit="1" customWidth="1"/>
    <col min="1668" max="1668" width="13.109375" style="156" bestFit="1" customWidth="1"/>
    <col min="1669" max="1669" width="11.5546875" style="156" customWidth="1"/>
    <col min="1670" max="1670" width="12.5546875" style="156" bestFit="1" customWidth="1"/>
    <col min="1671" max="1671" width="12.109375" style="156" bestFit="1" customWidth="1"/>
    <col min="1672" max="1672" width="12.5546875" style="156" bestFit="1" customWidth="1"/>
    <col min="1673" max="1673" width="13.33203125" style="156" customWidth="1"/>
    <col min="1674" max="1674" width="13.88671875" style="156" customWidth="1"/>
    <col min="1675" max="1675" width="12.5546875" style="156" bestFit="1" customWidth="1"/>
    <col min="1676" max="1678" width="12.109375" style="156" bestFit="1" customWidth="1"/>
    <col min="1679" max="1679" width="11.5546875" style="156" bestFit="1" customWidth="1"/>
    <col min="1680" max="1680" width="11.6640625" style="156" bestFit="1" customWidth="1"/>
    <col min="1681" max="1681" width="11.5546875" style="156" bestFit="1" customWidth="1"/>
    <col min="1682" max="1682" width="12.109375" style="156" bestFit="1" customWidth="1"/>
    <col min="1683" max="1683" width="13.5546875" style="156" customWidth="1"/>
    <col min="1684" max="1684" width="14.6640625" style="156" customWidth="1"/>
    <col min="1685" max="1915" width="9" style="156"/>
    <col min="1916" max="1916" width="23.44140625" style="156" customWidth="1"/>
    <col min="1917" max="1917" width="13.109375" style="156" bestFit="1" customWidth="1"/>
    <col min="1918" max="1918" width="13.109375" style="156" customWidth="1"/>
    <col min="1919" max="1919" width="12.5546875" style="156" bestFit="1" customWidth="1"/>
    <col min="1920" max="1920" width="12.5546875" style="156" customWidth="1"/>
    <col min="1921" max="1921" width="12.6640625" style="156" bestFit="1" customWidth="1"/>
    <col min="1922" max="1922" width="13.109375" style="156" bestFit="1" customWidth="1"/>
    <col min="1923" max="1923" width="14.109375" style="156" bestFit="1" customWidth="1"/>
    <col min="1924" max="1924" width="13.109375" style="156" bestFit="1" customWidth="1"/>
    <col min="1925" max="1925" width="11.5546875" style="156" customWidth="1"/>
    <col min="1926" max="1926" width="12.5546875" style="156" bestFit="1" customWidth="1"/>
    <col min="1927" max="1927" width="12.109375" style="156" bestFit="1" customWidth="1"/>
    <col min="1928" max="1928" width="12.5546875" style="156" bestFit="1" customWidth="1"/>
    <col min="1929" max="1929" width="13.33203125" style="156" customWidth="1"/>
    <col min="1930" max="1930" width="13.88671875" style="156" customWidth="1"/>
    <col min="1931" max="1931" width="12.5546875" style="156" bestFit="1" customWidth="1"/>
    <col min="1932" max="1934" width="12.109375" style="156" bestFit="1" customWidth="1"/>
    <col min="1935" max="1935" width="11.5546875" style="156" bestFit="1" customWidth="1"/>
    <col min="1936" max="1936" width="11.6640625" style="156" bestFit="1" customWidth="1"/>
    <col min="1937" max="1937" width="11.5546875" style="156" bestFit="1" customWidth="1"/>
    <col min="1938" max="1938" width="12.109375" style="156" bestFit="1" customWidth="1"/>
    <col min="1939" max="1939" width="13.5546875" style="156" customWidth="1"/>
    <col min="1940" max="1940" width="14.6640625" style="156" customWidth="1"/>
    <col min="1941" max="2171" width="9" style="156"/>
    <col min="2172" max="2172" width="23.44140625" style="156" customWidth="1"/>
    <col min="2173" max="2173" width="13.109375" style="156" bestFit="1" customWidth="1"/>
    <col min="2174" max="2174" width="13.109375" style="156" customWidth="1"/>
    <col min="2175" max="2175" width="12.5546875" style="156" bestFit="1" customWidth="1"/>
    <col min="2176" max="2176" width="12.5546875" style="156" customWidth="1"/>
    <col min="2177" max="2177" width="12.6640625" style="156" bestFit="1" customWidth="1"/>
    <col min="2178" max="2178" width="13.109375" style="156" bestFit="1" customWidth="1"/>
    <col min="2179" max="2179" width="14.109375" style="156" bestFit="1" customWidth="1"/>
    <col min="2180" max="2180" width="13.109375" style="156" bestFit="1" customWidth="1"/>
    <col min="2181" max="2181" width="11.5546875" style="156" customWidth="1"/>
    <col min="2182" max="2182" width="12.5546875" style="156" bestFit="1" customWidth="1"/>
    <col min="2183" max="2183" width="12.109375" style="156" bestFit="1" customWidth="1"/>
    <col min="2184" max="2184" width="12.5546875" style="156" bestFit="1" customWidth="1"/>
    <col min="2185" max="2185" width="13.33203125" style="156" customWidth="1"/>
    <col min="2186" max="2186" width="13.88671875" style="156" customWidth="1"/>
    <col min="2187" max="2187" width="12.5546875" style="156" bestFit="1" customWidth="1"/>
    <col min="2188" max="2190" width="12.109375" style="156" bestFit="1" customWidth="1"/>
    <col min="2191" max="2191" width="11.5546875" style="156" bestFit="1" customWidth="1"/>
    <col min="2192" max="2192" width="11.6640625" style="156" bestFit="1" customWidth="1"/>
    <col min="2193" max="2193" width="11.5546875" style="156" bestFit="1" customWidth="1"/>
    <col min="2194" max="2194" width="12.109375" style="156" bestFit="1" customWidth="1"/>
    <col min="2195" max="2195" width="13.5546875" style="156" customWidth="1"/>
    <col min="2196" max="2196" width="14.6640625" style="156" customWidth="1"/>
    <col min="2197" max="2427" width="9" style="156"/>
    <col min="2428" max="2428" width="23.44140625" style="156" customWidth="1"/>
    <col min="2429" max="2429" width="13.109375" style="156" bestFit="1" customWidth="1"/>
    <col min="2430" max="2430" width="13.109375" style="156" customWidth="1"/>
    <col min="2431" max="2431" width="12.5546875" style="156" bestFit="1" customWidth="1"/>
    <col min="2432" max="2432" width="12.5546875" style="156" customWidth="1"/>
    <col min="2433" max="2433" width="12.6640625" style="156" bestFit="1" customWidth="1"/>
    <col min="2434" max="2434" width="13.109375" style="156" bestFit="1" customWidth="1"/>
    <col min="2435" max="2435" width="14.109375" style="156" bestFit="1" customWidth="1"/>
    <col min="2436" max="2436" width="13.109375" style="156" bestFit="1" customWidth="1"/>
    <col min="2437" max="2437" width="11.5546875" style="156" customWidth="1"/>
    <col min="2438" max="2438" width="12.5546875" style="156" bestFit="1" customWidth="1"/>
    <col min="2439" max="2439" width="12.109375" style="156" bestFit="1" customWidth="1"/>
    <col min="2440" max="2440" width="12.5546875" style="156" bestFit="1" customWidth="1"/>
    <col min="2441" max="2441" width="13.33203125" style="156" customWidth="1"/>
    <col min="2442" max="2442" width="13.88671875" style="156" customWidth="1"/>
    <col min="2443" max="2443" width="12.5546875" style="156" bestFit="1" customWidth="1"/>
    <col min="2444" max="2446" width="12.109375" style="156" bestFit="1" customWidth="1"/>
    <col min="2447" max="2447" width="11.5546875" style="156" bestFit="1" customWidth="1"/>
    <col min="2448" max="2448" width="11.6640625" style="156" bestFit="1" customWidth="1"/>
    <col min="2449" max="2449" width="11.5546875" style="156" bestFit="1" customWidth="1"/>
    <col min="2450" max="2450" width="12.109375" style="156" bestFit="1" customWidth="1"/>
    <col min="2451" max="2451" width="13.5546875" style="156" customWidth="1"/>
    <col min="2452" max="2452" width="14.6640625" style="156" customWidth="1"/>
    <col min="2453" max="2683" width="9" style="156"/>
    <col min="2684" max="2684" width="23.44140625" style="156" customWidth="1"/>
    <col min="2685" max="2685" width="13.109375" style="156" bestFit="1" customWidth="1"/>
    <col min="2686" max="2686" width="13.109375" style="156" customWidth="1"/>
    <col min="2687" max="2687" width="12.5546875" style="156" bestFit="1" customWidth="1"/>
    <col min="2688" max="2688" width="12.5546875" style="156" customWidth="1"/>
    <col min="2689" max="2689" width="12.6640625" style="156" bestFit="1" customWidth="1"/>
    <col min="2690" max="2690" width="13.109375" style="156" bestFit="1" customWidth="1"/>
    <col min="2691" max="2691" width="14.109375" style="156" bestFit="1" customWidth="1"/>
    <col min="2692" max="2692" width="13.109375" style="156" bestFit="1" customWidth="1"/>
    <col min="2693" max="2693" width="11.5546875" style="156" customWidth="1"/>
    <col min="2694" max="2694" width="12.5546875" style="156" bestFit="1" customWidth="1"/>
    <col min="2695" max="2695" width="12.109375" style="156" bestFit="1" customWidth="1"/>
    <col min="2696" max="2696" width="12.5546875" style="156" bestFit="1" customWidth="1"/>
    <col min="2697" max="2697" width="13.33203125" style="156" customWidth="1"/>
    <col min="2698" max="2698" width="13.88671875" style="156" customWidth="1"/>
    <col min="2699" max="2699" width="12.5546875" style="156" bestFit="1" customWidth="1"/>
    <col min="2700" max="2702" width="12.109375" style="156" bestFit="1" customWidth="1"/>
    <col min="2703" max="2703" width="11.5546875" style="156" bestFit="1" customWidth="1"/>
    <col min="2704" max="2704" width="11.6640625" style="156" bestFit="1" customWidth="1"/>
    <col min="2705" max="2705" width="11.5546875" style="156" bestFit="1" customWidth="1"/>
    <col min="2706" max="2706" width="12.109375" style="156" bestFit="1" customWidth="1"/>
    <col min="2707" max="2707" width="13.5546875" style="156" customWidth="1"/>
    <col min="2708" max="2708" width="14.6640625" style="156" customWidth="1"/>
    <col min="2709" max="2939" width="9" style="156"/>
    <col min="2940" max="2940" width="23.44140625" style="156" customWidth="1"/>
    <col min="2941" max="2941" width="13.109375" style="156" bestFit="1" customWidth="1"/>
    <col min="2942" max="2942" width="13.109375" style="156" customWidth="1"/>
    <col min="2943" max="2943" width="12.5546875" style="156" bestFit="1" customWidth="1"/>
    <col min="2944" max="2944" width="12.5546875" style="156" customWidth="1"/>
    <col min="2945" max="2945" width="12.6640625" style="156" bestFit="1" customWidth="1"/>
    <col min="2946" max="2946" width="13.109375" style="156" bestFit="1" customWidth="1"/>
    <col min="2947" max="2947" width="14.109375" style="156" bestFit="1" customWidth="1"/>
    <col min="2948" max="2948" width="13.109375" style="156" bestFit="1" customWidth="1"/>
    <col min="2949" max="2949" width="11.5546875" style="156" customWidth="1"/>
    <col min="2950" max="2950" width="12.5546875" style="156" bestFit="1" customWidth="1"/>
    <col min="2951" max="2951" width="12.109375" style="156" bestFit="1" customWidth="1"/>
    <col min="2952" max="2952" width="12.5546875" style="156" bestFit="1" customWidth="1"/>
    <col min="2953" max="2953" width="13.33203125" style="156" customWidth="1"/>
    <col min="2954" max="2954" width="13.88671875" style="156" customWidth="1"/>
    <col min="2955" max="2955" width="12.5546875" style="156" bestFit="1" customWidth="1"/>
    <col min="2956" max="2958" width="12.109375" style="156" bestFit="1" customWidth="1"/>
    <col min="2959" max="2959" width="11.5546875" style="156" bestFit="1" customWidth="1"/>
    <col min="2960" max="2960" width="11.6640625" style="156" bestFit="1" customWidth="1"/>
    <col min="2961" max="2961" width="11.5546875" style="156" bestFit="1" customWidth="1"/>
    <col min="2962" max="2962" width="12.109375" style="156" bestFit="1" customWidth="1"/>
    <col min="2963" max="2963" width="13.5546875" style="156" customWidth="1"/>
    <col min="2964" max="2964" width="14.6640625" style="156" customWidth="1"/>
    <col min="2965" max="3195" width="9" style="156"/>
    <col min="3196" max="3196" width="23.44140625" style="156" customWidth="1"/>
    <col min="3197" max="3197" width="13.109375" style="156" bestFit="1" customWidth="1"/>
    <col min="3198" max="3198" width="13.109375" style="156" customWidth="1"/>
    <col min="3199" max="3199" width="12.5546875" style="156" bestFit="1" customWidth="1"/>
    <col min="3200" max="3200" width="12.5546875" style="156" customWidth="1"/>
    <col min="3201" max="3201" width="12.6640625" style="156" bestFit="1" customWidth="1"/>
    <col min="3202" max="3202" width="13.109375" style="156" bestFit="1" customWidth="1"/>
    <col min="3203" max="3203" width="14.109375" style="156" bestFit="1" customWidth="1"/>
    <col min="3204" max="3204" width="13.109375" style="156" bestFit="1" customWidth="1"/>
    <col min="3205" max="3205" width="11.5546875" style="156" customWidth="1"/>
    <col min="3206" max="3206" width="12.5546875" style="156" bestFit="1" customWidth="1"/>
    <col min="3207" max="3207" width="12.109375" style="156" bestFit="1" customWidth="1"/>
    <col min="3208" max="3208" width="12.5546875" style="156" bestFit="1" customWidth="1"/>
    <col min="3209" max="3209" width="13.33203125" style="156" customWidth="1"/>
    <col min="3210" max="3210" width="13.88671875" style="156" customWidth="1"/>
    <col min="3211" max="3211" width="12.5546875" style="156" bestFit="1" customWidth="1"/>
    <col min="3212" max="3214" width="12.109375" style="156" bestFit="1" customWidth="1"/>
    <col min="3215" max="3215" width="11.5546875" style="156" bestFit="1" customWidth="1"/>
    <col min="3216" max="3216" width="11.6640625" style="156" bestFit="1" customWidth="1"/>
    <col min="3217" max="3217" width="11.5546875" style="156" bestFit="1" customWidth="1"/>
    <col min="3218" max="3218" width="12.109375" style="156" bestFit="1" customWidth="1"/>
    <col min="3219" max="3219" width="13.5546875" style="156" customWidth="1"/>
    <col min="3220" max="3220" width="14.6640625" style="156" customWidth="1"/>
    <col min="3221" max="3451" width="9" style="156"/>
    <col min="3452" max="3452" width="23.44140625" style="156" customWidth="1"/>
    <col min="3453" max="3453" width="13.109375" style="156" bestFit="1" customWidth="1"/>
    <col min="3454" max="3454" width="13.109375" style="156" customWidth="1"/>
    <col min="3455" max="3455" width="12.5546875" style="156" bestFit="1" customWidth="1"/>
    <col min="3456" max="3456" width="12.5546875" style="156" customWidth="1"/>
    <col min="3457" max="3457" width="12.6640625" style="156" bestFit="1" customWidth="1"/>
    <col min="3458" max="3458" width="13.109375" style="156" bestFit="1" customWidth="1"/>
    <col min="3459" max="3459" width="14.109375" style="156" bestFit="1" customWidth="1"/>
    <col min="3460" max="3460" width="13.109375" style="156" bestFit="1" customWidth="1"/>
    <col min="3461" max="3461" width="11.5546875" style="156" customWidth="1"/>
    <col min="3462" max="3462" width="12.5546875" style="156" bestFit="1" customWidth="1"/>
    <col min="3463" max="3463" width="12.109375" style="156" bestFit="1" customWidth="1"/>
    <col min="3464" max="3464" width="12.5546875" style="156" bestFit="1" customWidth="1"/>
    <col min="3465" max="3465" width="13.33203125" style="156" customWidth="1"/>
    <col min="3466" max="3466" width="13.88671875" style="156" customWidth="1"/>
    <col min="3467" max="3467" width="12.5546875" style="156" bestFit="1" customWidth="1"/>
    <col min="3468" max="3470" width="12.109375" style="156" bestFit="1" customWidth="1"/>
    <col min="3471" max="3471" width="11.5546875" style="156" bestFit="1" customWidth="1"/>
    <col min="3472" max="3472" width="11.6640625" style="156" bestFit="1" customWidth="1"/>
    <col min="3473" max="3473" width="11.5546875" style="156" bestFit="1" customWidth="1"/>
    <col min="3474" max="3474" width="12.109375" style="156" bestFit="1" customWidth="1"/>
    <col min="3475" max="3475" width="13.5546875" style="156" customWidth="1"/>
    <col min="3476" max="3476" width="14.6640625" style="156" customWidth="1"/>
    <col min="3477" max="3707" width="9" style="156"/>
    <col min="3708" max="3708" width="23.44140625" style="156" customWidth="1"/>
    <col min="3709" max="3709" width="13.109375" style="156" bestFit="1" customWidth="1"/>
    <col min="3710" max="3710" width="13.109375" style="156" customWidth="1"/>
    <col min="3711" max="3711" width="12.5546875" style="156" bestFit="1" customWidth="1"/>
    <col min="3712" max="3712" width="12.5546875" style="156" customWidth="1"/>
    <col min="3713" max="3713" width="12.6640625" style="156" bestFit="1" customWidth="1"/>
    <col min="3714" max="3714" width="13.109375" style="156" bestFit="1" customWidth="1"/>
    <col min="3715" max="3715" width="14.109375" style="156" bestFit="1" customWidth="1"/>
    <col min="3716" max="3716" width="13.109375" style="156" bestFit="1" customWidth="1"/>
    <col min="3717" max="3717" width="11.5546875" style="156" customWidth="1"/>
    <col min="3718" max="3718" width="12.5546875" style="156" bestFit="1" customWidth="1"/>
    <col min="3719" max="3719" width="12.109375" style="156" bestFit="1" customWidth="1"/>
    <col min="3720" max="3720" width="12.5546875" style="156" bestFit="1" customWidth="1"/>
    <col min="3721" max="3721" width="13.33203125" style="156" customWidth="1"/>
    <col min="3722" max="3722" width="13.88671875" style="156" customWidth="1"/>
    <col min="3723" max="3723" width="12.5546875" style="156" bestFit="1" customWidth="1"/>
    <col min="3724" max="3726" width="12.109375" style="156" bestFit="1" customWidth="1"/>
    <col min="3727" max="3727" width="11.5546875" style="156" bestFit="1" customWidth="1"/>
    <col min="3728" max="3728" width="11.6640625" style="156" bestFit="1" customWidth="1"/>
    <col min="3729" max="3729" width="11.5546875" style="156" bestFit="1" customWidth="1"/>
    <col min="3730" max="3730" width="12.109375" style="156" bestFit="1" customWidth="1"/>
    <col min="3731" max="3731" width="13.5546875" style="156" customWidth="1"/>
    <col min="3732" max="3732" width="14.6640625" style="156" customWidth="1"/>
    <col min="3733" max="3963" width="9" style="156"/>
    <col min="3964" max="3964" width="23.44140625" style="156" customWidth="1"/>
    <col min="3965" max="3965" width="13.109375" style="156" bestFit="1" customWidth="1"/>
    <col min="3966" max="3966" width="13.109375" style="156" customWidth="1"/>
    <col min="3967" max="3967" width="12.5546875" style="156" bestFit="1" customWidth="1"/>
    <col min="3968" max="3968" width="12.5546875" style="156" customWidth="1"/>
    <col min="3969" max="3969" width="12.6640625" style="156" bestFit="1" customWidth="1"/>
    <col min="3970" max="3970" width="13.109375" style="156" bestFit="1" customWidth="1"/>
    <col min="3971" max="3971" width="14.109375" style="156" bestFit="1" customWidth="1"/>
    <col min="3972" max="3972" width="13.109375" style="156" bestFit="1" customWidth="1"/>
    <col min="3973" max="3973" width="11.5546875" style="156" customWidth="1"/>
    <col min="3974" max="3974" width="12.5546875" style="156" bestFit="1" customWidth="1"/>
    <col min="3975" max="3975" width="12.109375" style="156" bestFit="1" customWidth="1"/>
    <col min="3976" max="3976" width="12.5546875" style="156" bestFit="1" customWidth="1"/>
    <col min="3977" max="3977" width="13.33203125" style="156" customWidth="1"/>
    <col min="3978" max="3978" width="13.88671875" style="156" customWidth="1"/>
    <col min="3979" max="3979" width="12.5546875" style="156" bestFit="1" customWidth="1"/>
    <col min="3980" max="3982" width="12.109375" style="156" bestFit="1" customWidth="1"/>
    <col min="3983" max="3983" width="11.5546875" style="156" bestFit="1" customWidth="1"/>
    <col min="3984" max="3984" width="11.6640625" style="156" bestFit="1" customWidth="1"/>
    <col min="3985" max="3985" width="11.5546875" style="156" bestFit="1" customWidth="1"/>
    <col min="3986" max="3986" width="12.109375" style="156" bestFit="1" customWidth="1"/>
    <col min="3987" max="3987" width="13.5546875" style="156" customWidth="1"/>
    <col min="3988" max="3988" width="14.6640625" style="156" customWidth="1"/>
    <col min="3989" max="4219" width="9" style="156"/>
    <col min="4220" max="4220" width="23.44140625" style="156" customWidth="1"/>
    <col min="4221" max="4221" width="13.109375" style="156" bestFit="1" customWidth="1"/>
    <col min="4222" max="4222" width="13.109375" style="156" customWidth="1"/>
    <col min="4223" max="4223" width="12.5546875" style="156" bestFit="1" customWidth="1"/>
    <col min="4224" max="4224" width="12.5546875" style="156" customWidth="1"/>
    <col min="4225" max="4225" width="12.6640625" style="156" bestFit="1" customWidth="1"/>
    <col min="4226" max="4226" width="13.109375" style="156" bestFit="1" customWidth="1"/>
    <col min="4227" max="4227" width="14.109375" style="156" bestFit="1" customWidth="1"/>
    <col min="4228" max="4228" width="13.109375" style="156" bestFit="1" customWidth="1"/>
    <col min="4229" max="4229" width="11.5546875" style="156" customWidth="1"/>
    <col min="4230" max="4230" width="12.5546875" style="156" bestFit="1" customWidth="1"/>
    <col min="4231" max="4231" width="12.109375" style="156" bestFit="1" customWidth="1"/>
    <col min="4232" max="4232" width="12.5546875" style="156" bestFit="1" customWidth="1"/>
    <col min="4233" max="4233" width="13.33203125" style="156" customWidth="1"/>
    <col min="4234" max="4234" width="13.88671875" style="156" customWidth="1"/>
    <col min="4235" max="4235" width="12.5546875" style="156" bestFit="1" customWidth="1"/>
    <col min="4236" max="4238" width="12.109375" style="156" bestFit="1" customWidth="1"/>
    <col min="4239" max="4239" width="11.5546875" style="156" bestFit="1" customWidth="1"/>
    <col min="4240" max="4240" width="11.6640625" style="156" bestFit="1" customWidth="1"/>
    <col min="4241" max="4241" width="11.5546875" style="156" bestFit="1" customWidth="1"/>
    <col min="4242" max="4242" width="12.109375" style="156" bestFit="1" customWidth="1"/>
    <col min="4243" max="4243" width="13.5546875" style="156" customWidth="1"/>
    <col min="4244" max="4244" width="14.6640625" style="156" customWidth="1"/>
    <col min="4245" max="4475" width="9" style="156"/>
    <col min="4476" max="4476" width="23.44140625" style="156" customWidth="1"/>
    <col min="4477" max="4477" width="13.109375" style="156" bestFit="1" customWidth="1"/>
    <col min="4478" max="4478" width="13.109375" style="156" customWidth="1"/>
    <col min="4479" max="4479" width="12.5546875" style="156" bestFit="1" customWidth="1"/>
    <col min="4480" max="4480" width="12.5546875" style="156" customWidth="1"/>
    <col min="4481" max="4481" width="12.6640625" style="156" bestFit="1" customWidth="1"/>
    <col min="4482" max="4482" width="13.109375" style="156" bestFit="1" customWidth="1"/>
    <col min="4483" max="4483" width="14.109375" style="156" bestFit="1" customWidth="1"/>
    <col min="4484" max="4484" width="13.109375" style="156" bestFit="1" customWidth="1"/>
    <col min="4485" max="4485" width="11.5546875" style="156" customWidth="1"/>
    <col min="4486" max="4486" width="12.5546875" style="156" bestFit="1" customWidth="1"/>
    <col min="4487" max="4487" width="12.109375" style="156" bestFit="1" customWidth="1"/>
    <col min="4488" max="4488" width="12.5546875" style="156" bestFit="1" customWidth="1"/>
    <col min="4489" max="4489" width="13.33203125" style="156" customWidth="1"/>
    <col min="4490" max="4490" width="13.88671875" style="156" customWidth="1"/>
    <col min="4491" max="4491" width="12.5546875" style="156" bestFit="1" customWidth="1"/>
    <col min="4492" max="4494" width="12.109375" style="156" bestFit="1" customWidth="1"/>
    <col min="4495" max="4495" width="11.5546875" style="156" bestFit="1" customWidth="1"/>
    <col min="4496" max="4496" width="11.6640625" style="156" bestFit="1" customWidth="1"/>
    <col min="4497" max="4497" width="11.5546875" style="156" bestFit="1" customWidth="1"/>
    <col min="4498" max="4498" width="12.109375" style="156" bestFit="1" customWidth="1"/>
    <col min="4499" max="4499" width="13.5546875" style="156" customWidth="1"/>
    <col min="4500" max="4500" width="14.6640625" style="156" customWidth="1"/>
    <col min="4501" max="4731" width="9" style="156"/>
    <col min="4732" max="4732" width="23.44140625" style="156" customWidth="1"/>
    <col min="4733" max="4733" width="13.109375" style="156" bestFit="1" customWidth="1"/>
    <col min="4734" max="4734" width="13.109375" style="156" customWidth="1"/>
    <col min="4735" max="4735" width="12.5546875" style="156" bestFit="1" customWidth="1"/>
    <col min="4736" max="4736" width="12.5546875" style="156" customWidth="1"/>
    <col min="4737" max="4737" width="12.6640625" style="156" bestFit="1" customWidth="1"/>
    <col min="4738" max="4738" width="13.109375" style="156" bestFit="1" customWidth="1"/>
    <col min="4739" max="4739" width="14.109375" style="156" bestFit="1" customWidth="1"/>
    <col min="4740" max="4740" width="13.109375" style="156" bestFit="1" customWidth="1"/>
    <col min="4741" max="4741" width="11.5546875" style="156" customWidth="1"/>
    <col min="4742" max="4742" width="12.5546875" style="156" bestFit="1" customWidth="1"/>
    <col min="4743" max="4743" width="12.109375" style="156" bestFit="1" customWidth="1"/>
    <col min="4744" max="4744" width="12.5546875" style="156" bestFit="1" customWidth="1"/>
    <col min="4745" max="4745" width="13.33203125" style="156" customWidth="1"/>
    <col min="4746" max="4746" width="13.88671875" style="156" customWidth="1"/>
    <col min="4747" max="4747" width="12.5546875" style="156" bestFit="1" customWidth="1"/>
    <col min="4748" max="4750" width="12.109375" style="156" bestFit="1" customWidth="1"/>
    <col min="4751" max="4751" width="11.5546875" style="156" bestFit="1" customWidth="1"/>
    <col min="4752" max="4752" width="11.6640625" style="156" bestFit="1" customWidth="1"/>
    <col min="4753" max="4753" width="11.5546875" style="156" bestFit="1" customWidth="1"/>
    <col min="4754" max="4754" width="12.109375" style="156" bestFit="1" customWidth="1"/>
    <col min="4755" max="4755" width="13.5546875" style="156" customWidth="1"/>
    <col min="4756" max="4756" width="14.6640625" style="156" customWidth="1"/>
    <col min="4757" max="4987" width="9" style="156"/>
    <col min="4988" max="4988" width="23.44140625" style="156" customWidth="1"/>
    <col min="4989" max="4989" width="13.109375" style="156" bestFit="1" customWidth="1"/>
    <col min="4990" max="4990" width="13.109375" style="156" customWidth="1"/>
    <col min="4991" max="4991" width="12.5546875" style="156" bestFit="1" customWidth="1"/>
    <col min="4992" max="4992" width="12.5546875" style="156" customWidth="1"/>
    <col min="4993" max="4993" width="12.6640625" style="156" bestFit="1" customWidth="1"/>
    <col min="4994" max="4994" width="13.109375" style="156" bestFit="1" customWidth="1"/>
    <col min="4995" max="4995" width="14.109375" style="156" bestFit="1" customWidth="1"/>
    <col min="4996" max="4996" width="13.109375" style="156" bestFit="1" customWidth="1"/>
    <col min="4997" max="4997" width="11.5546875" style="156" customWidth="1"/>
    <col min="4998" max="4998" width="12.5546875" style="156" bestFit="1" customWidth="1"/>
    <col min="4999" max="4999" width="12.109375" style="156" bestFit="1" customWidth="1"/>
    <col min="5000" max="5000" width="12.5546875" style="156" bestFit="1" customWidth="1"/>
    <col min="5001" max="5001" width="13.33203125" style="156" customWidth="1"/>
    <col min="5002" max="5002" width="13.88671875" style="156" customWidth="1"/>
    <col min="5003" max="5003" width="12.5546875" style="156" bestFit="1" customWidth="1"/>
    <col min="5004" max="5006" width="12.109375" style="156" bestFit="1" customWidth="1"/>
    <col min="5007" max="5007" width="11.5546875" style="156" bestFit="1" customWidth="1"/>
    <col min="5008" max="5008" width="11.6640625" style="156" bestFit="1" customWidth="1"/>
    <col min="5009" max="5009" width="11.5546875" style="156" bestFit="1" customWidth="1"/>
    <col min="5010" max="5010" width="12.109375" style="156" bestFit="1" customWidth="1"/>
    <col min="5011" max="5011" width="13.5546875" style="156" customWidth="1"/>
    <col min="5012" max="5012" width="14.6640625" style="156" customWidth="1"/>
    <col min="5013" max="5243" width="9" style="156"/>
    <col min="5244" max="5244" width="23.44140625" style="156" customWidth="1"/>
    <col min="5245" max="5245" width="13.109375" style="156" bestFit="1" customWidth="1"/>
    <col min="5246" max="5246" width="13.109375" style="156" customWidth="1"/>
    <col min="5247" max="5247" width="12.5546875" style="156" bestFit="1" customWidth="1"/>
    <col min="5248" max="5248" width="12.5546875" style="156" customWidth="1"/>
    <col min="5249" max="5249" width="12.6640625" style="156" bestFit="1" customWidth="1"/>
    <col min="5250" max="5250" width="13.109375" style="156" bestFit="1" customWidth="1"/>
    <col min="5251" max="5251" width="14.109375" style="156" bestFit="1" customWidth="1"/>
    <col min="5252" max="5252" width="13.109375" style="156" bestFit="1" customWidth="1"/>
    <col min="5253" max="5253" width="11.5546875" style="156" customWidth="1"/>
    <col min="5254" max="5254" width="12.5546875" style="156" bestFit="1" customWidth="1"/>
    <col min="5255" max="5255" width="12.109375" style="156" bestFit="1" customWidth="1"/>
    <col min="5256" max="5256" width="12.5546875" style="156" bestFit="1" customWidth="1"/>
    <col min="5257" max="5257" width="13.33203125" style="156" customWidth="1"/>
    <col min="5258" max="5258" width="13.88671875" style="156" customWidth="1"/>
    <col min="5259" max="5259" width="12.5546875" style="156" bestFit="1" customWidth="1"/>
    <col min="5260" max="5262" width="12.109375" style="156" bestFit="1" customWidth="1"/>
    <col min="5263" max="5263" width="11.5546875" style="156" bestFit="1" customWidth="1"/>
    <col min="5264" max="5264" width="11.6640625" style="156" bestFit="1" customWidth="1"/>
    <col min="5265" max="5265" width="11.5546875" style="156" bestFit="1" customWidth="1"/>
    <col min="5266" max="5266" width="12.109375" style="156" bestFit="1" customWidth="1"/>
    <col min="5267" max="5267" width="13.5546875" style="156" customWidth="1"/>
    <col min="5268" max="5268" width="14.6640625" style="156" customWidth="1"/>
    <col min="5269" max="5499" width="9" style="156"/>
    <col min="5500" max="5500" width="23.44140625" style="156" customWidth="1"/>
    <col min="5501" max="5501" width="13.109375" style="156" bestFit="1" customWidth="1"/>
    <col min="5502" max="5502" width="13.109375" style="156" customWidth="1"/>
    <col min="5503" max="5503" width="12.5546875" style="156" bestFit="1" customWidth="1"/>
    <col min="5504" max="5504" width="12.5546875" style="156" customWidth="1"/>
    <col min="5505" max="5505" width="12.6640625" style="156" bestFit="1" customWidth="1"/>
    <col min="5506" max="5506" width="13.109375" style="156" bestFit="1" customWidth="1"/>
    <col min="5507" max="5507" width="14.109375" style="156" bestFit="1" customWidth="1"/>
    <col min="5508" max="5508" width="13.109375" style="156" bestFit="1" customWidth="1"/>
    <col min="5509" max="5509" width="11.5546875" style="156" customWidth="1"/>
    <col min="5510" max="5510" width="12.5546875" style="156" bestFit="1" customWidth="1"/>
    <col min="5511" max="5511" width="12.109375" style="156" bestFit="1" customWidth="1"/>
    <col min="5512" max="5512" width="12.5546875" style="156" bestFit="1" customWidth="1"/>
    <col min="5513" max="5513" width="13.33203125" style="156" customWidth="1"/>
    <col min="5514" max="5514" width="13.88671875" style="156" customWidth="1"/>
    <col min="5515" max="5515" width="12.5546875" style="156" bestFit="1" customWidth="1"/>
    <col min="5516" max="5518" width="12.109375" style="156" bestFit="1" customWidth="1"/>
    <col min="5519" max="5519" width="11.5546875" style="156" bestFit="1" customWidth="1"/>
    <col min="5520" max="5520" width="11.6640625" style="156" bestFit="1" customWidth="1"/>
    <col min="5521" max="5521" width="11.5546875" style="156" bestFit="1" customWidth="1"/>
    <col min="5522" max="5522" width="12.109375" style="156" bestFit="1" customWidth="1"/>
    <col min="5523" max="5523" width="13.5546875" style="156" customWidth="1"/>
    <col min="5524" max="5524" width="14.6640625" style="156" customWidth="1"/>
    <col min="5525" max="5755" width="9" style="156"/>
    <col min="5756" max="5756" width="23.44140625" style="156" customWidth="1"/>
    <col min="5757" max="5757" width="13.109375" style="156" bestFit="1" customWidth="1"/>
    <col min="5758" max="5758" width="13.109375" style="156" customWidth="1"/>
    <col min="5759" max="5759" width="12.5546875" style="156" bestFit="1" customWidth="1"/>
    <col min="5760" max="5760" width="12.5546875" style="156" customWidth="1"/>
    <col min="5761" max="5761" width="12.6640625" style="156" bestFit="1" customWidth="1"/>
    <col min="5762" max="5762" width="13.109375" style="156" bestFit="1" customWidth="1"/>
    <col min="5763" max="5763" width="14.109375" style="156" bestFit="1" customWidth="1"/>
    <col min="5764" max="5764" width="13.109375" style="156" bestFit="1" customWidth="1"/>
    <col min="5765" max="5765" width="11.5546875" style="156" customWidth="1"/>
    <col min="5766" max="5766" width="12.5546875" style="156" bestFit="1" customWidth="1"/>
    <col min="5767" max="5767" width="12.109375" style="156" bestFit="1" customWidth="1"/>
    <col min="5768" max="5768" width="12.5546875" style="156" bestFit="1" customWidth="1"/>
    <col min="5769" max="5769" width="13.33203125" style="156" customWidth="1"/>
    <col min="5770" max="5770" width="13.88671875" style="156" customWidth="1"/>
    <col min="5771" max="5771" width="12.5546875" style="156" bestFit="1" customWidth="1"/>
    <col min="5772" max="5774" width="12.109375" style="156" bestFit="1" customWidth="1"/>
    <col min="5775" max="5775" width="11.5546875" style="156" bestFit="1" customWidth="1"/>
    <col min="5776" max="5776" width="11.6640625" style="156" bestFit="1" customWidth="1"/>
    <col min="5777" max="5777" width="11.5546875" style="156" bestFit="1" customWidth="1"/>
    <col min="5778" max="5778" width="12.109375" style="156" bestFit="1" customWidth="1"/>
    <col min="5779" max="5779" width="13.5546875" style="156" customWidth="1"/>
    <col min="5780" max="5780" width="14.6640625" style="156" customWidth="1"/>
    <col min="5781" max="6011" width="9" style="156"/>
    <col min="6012" max="6012" width="23.44140625" style="156" customWidth="1"/>
    <col min="6013" max="6013" width="13.109375" style="156" bestFit="1" customWidth="1"/>
    <col min="6014" max="6014" width="13.109375" style="156" customWidth="1"/>
    <col min="6015" max="6015" width="12.5546875" style="156" bestFit="1" customWidth="1"/>
    <col min="6016" max="6016" width="12.5546875" style="156" customWidth="1"/>
    <col min="6017" max="6017" width="12.6640625" style="156" bestFit="1" customWidth="1"/>
    <col min="6018" max="6018" width="13.109375" style="156" bestFit="1" customWidth="1"/>
    <col min="6019" max="6019" width="14.109375" style="156" bestFit="1" customWidth="1"/>
    <col min="6020" max="6020" width="13.109375" style="156" bestFit="1" customWidth="1"/>
    <col min="6021" max="6021" width="11.5546875" style="156" customWidth="1"/>
    <col min="6022" max="6022" width="12.5546875" style="156" bestFit="1" customWidth="1"/>
    <col min="6023" max="6023" width="12.109375" style="156" bestFit="1" customWidth="1"/>
    <col min="6024" max="6024" width="12.5546875" style="156" bestFit="1" customWidth="1"/>
    <col min="6025" max="6025" width="13.33203125" style="156" customWidth="1"/>
    <col min="6026" max="6026" width="13.88671875" style="156" customWidth="1"/>
    <col min="6027" max="6027" width="12.5546875" style="156" bestFit="1" customWidth="1"/>
    <col min="6028" max="6030" width="12.109375" style="156" bestFit="1" customWidth="1"/>
    <col min="6031" max="6031" width="11.5546875" style="156" bestFit="1" customWidth="1"/>
    <col min="6032" max="6032" width="11.6640625" style="156" bestFit="1" customWidth="1"/>
    <col min="6033" max="6033" width="11.5546875" style="156" bestFit="1" customWidth="1"/>
    <col min="6034" max="6034" width="12.109375" style="156" bestFit="1" customWidth="1"/>
    <col min="6035" max="6035" width="13.5546875" style="156" customWidth="1"/>
    <col min="6036" max="6036" width="14.6640625" style="156" customWidth="1"/>
    <col min="6037" max="6267" width="9" style="156"/>
    <col min="6268" max="6268" width="23.44140625" style="156" customWidth="1"/>
    <col min="6269" max="6269" width="13.109375" style="156" bestFit="1" customWidth="1"/>
    <col min="6270" max="6270" width="13.109375" style="156" customWidth="1"/>
    <col min="6271" max="6271" width="12.5546875" style="156" bestFit="1" customWidth="1"/>
    <col min="6272" max="6272" width="12.5546875" style="156" customWidth="1"/>
    <col min="6273" max="6273" width="12.6640625" style="156" bestFit="1" customWidth="1"/>
    <col min="6274" max="6274" width="13.109375" style="156" bestFit="1" customWidth="1"/>
    <col min="6275" max="6275" width="14.109375" style="156" bestFit="1" customWidth="1"/>
    <col min="6276" max="6276" width="13.109375" style="156" bestFit="1" customWidth="1"/>
    <col min="6277" max="6277" width="11.5546875" style="156" customWidth="1"/>
    <col min="6278" max="6278" width="12.5546875" style="156" bestFit="1" customWidth="1"/>
    <col min="6279" max="6279" width="12.109375" style="156" bestFit="1" customWidth="1"/>
    <col min="6280" max="6280" width="12.5546875" style="156" bestFit="1" customWidth="1"/>
    <col min="6281" max="6281" width="13.33203125" style="156" customWidth="1"/>
    <col min="6282" max="6282" width="13.88671875" style="156" customWidth="1"/>
    <col min="6283" max="6283" width="12.5546875" style="156" bestFit="1" customWidth="1"/>
    <col min="6284" max="6286" width="12.109375" style="156" bestFit="1" customWidth="1"/>
    <col min="6287" max="6287" width="11.5546875" style="156" bestFit="1" customWidth="1"/>
    <col min="6288" max="6288" width="11.6640625" style="156" bestFit="1" customWidth="1"/>
    <col min="6289" max="6289" width="11.5546875" style="156" bestFit="1" customWidth="1"/>
    <col min="6290" max="6290" width="12.109375" style="156" bestFit="1" customWidth="1"/>
    <col min="6291" max="6291" width="13.5546875" style="156" customWidth="1"/>
    <col min="6292" max="6292" width="14.6640625" style="156" customWidth="1"/>
    <col min="6293" max="6523" width="9" style="156"/>
    <col min="6524" max="6524" width="23.44140625" style="156" customWidth="1"/>
    <col min="6525" max="6525" width="13.109375" style="156" bestFit="1" customWidth="1"/>
    <col min="6526" max="6526" width="13.109375" style="156" customWidth="1"/>
    <col min="6527" max="6527" width="12.5546875" style="156" bestFit="1" customWidth="1"/>
    <col min="6528" max="6528" width="12.5546875" style="156" customWidth="1"/>
    <col min="6529" max="6529" width="12.6640625" style="156" bestFit="1" customWidth="1"/>
    <col min="6530" max="6530" width="13.109375" style="156" bestFit="1" customWidth="1"/>
    <col min="6531" max="6531" width="14.109375" style="156" bestFit="1" customWidth="1"/>
    <col min="6532" max="6532" width="13.109375" style="156" bestFit="1" customWidth="1"/>
    <col min="6533" max="6533" width="11.5546875" style="156" customWidth="1"/>
    <col min="6534" max="6534" width="12.5546875" style="156" bestFit="1" customWidth="1"/>
    <col min="6535" max="6535" width="12.109375" style="156" bestFit="1" customWidth="1"/>
    <col min="6536" max="6536" width="12.5546875" style="156" bestFit="1" customWidth="1"/>
    <col min="6537" max="6537" width="13.33203125" style="156" customWidth="1"/>
    <col min="6538" max="6538" width="13.88671875" style="156" customWidth="1"/>
    <col min="6539" max="6539" width="12.5546875" style="156" bestFit="1" customWidth="1"/>
    <col min="6540" max="6542" width="12.109375" style="156" bestFit="1" customWidth="1"/>
    <col min="6543" max="6543" width="11.5546875" style="156" bestFit="1" customWidth="1"/>
    <col min="6544" max="6544" width="11.6640625" style="156" bestFit="1" customWidth="1"/>
    <col min="6545" max="6545" width="11.5546875" style="156" bestFit="1" customWidth="1"/>
    <col min="6546" max="6546" width="12.109375" style="156" bestFit="1" customWidth="1"/>
    <col min="6547" max="6547" width="13.5546875" style="156" customWidth="1"/>
    <col min="6548" max="6548" width="14.6640625" style="156" customWidth="1"/>
    <col min="6549" max="6779" width="9" style="156"/>
    <col min="6780" max="6780" width="23.44140625" style="156" customWidth="1"/>
    <col min="6781" max="6781" width="13.109375" style="156" bestFit="1" customWidth="1"/>
    <col min="6782" max="6782" width="13.109375" style="156" customWidth="1"/>
    <col min="6783" max="6783" width="12.5546875" style="156" bestFit="1" customWidth="1"/>
    <col min="6784" max="6784" width="12.5546875" style="156" customWidth="1"/>
    <col min="6785" max="6785" width="12.6640625" style="156" bestFit="1" customWidth="1"/>
    <col min="6786" max="6786" width="13.109375" style="156" bestFit="1" customWidth="1"/>
    <col min="6787" max="6787" width="14.109375" style="156" bestFit="1" customWidth="1"/>
    <col min="6788" max="6788" width="13.109375" style="156" bestFit="1" customWidth="1"/>
    <col min="6789" max="6789" width="11.5546875" style="156" customWidth="1"/>
    <col min="6790" max="6790" width="12.5546875" style="156" bestFit="1" customWidth="1"/>
    <col min="6791" max="6791" width="12.109375" style="156" bestFit="1" customWidth="1"/>
    <col min="6792" max="6792" width="12.5546875" style="156" bestFit="1" customWidth="1"/>
    <col min="6793" max="6793" width="13.33203125" style="156" customWidth="1"/>
    <col min="6794" max="6794" width="13.88671875" style="156" customWidth="1"/>
    <col min="6795" max="6795" width="12.5546875" style="156" bestFit="1" customWidth="1"/>
    <col min="6796" max="6798" width="12.109375" style="156" bestFit="1" customWidth="1"/>
    <col min="6799" max="6799" width="11.5546875" style="156" bestFit="1" customWidth="1"/>
    <col min="6800" max="6800" width="11.6640625" style="156" bestFit="1" customWidth="1"/>
    <col min="6801" max="6801" width="11.5546875" style="156" bestFit="1" customWidth="1"/>
    <col min="6802" max="6802" width="12.109375" style="156" bestFit="1" customWidth="1"/>
    <col min="6803" max="6803" width="13.5546875" style="156" customWidth="1"/>
    <col min="6804" max="6804" width="14.6640625" style="156" customWidth="1"/>
    <col min="6805" max="7035" width="9" style="156"/>
    <col min="7036" max="7036" width="23.44140625" style="156" customWidth="1"/>
    <col min="7037" max="7037" width="13.109375" style="156" bestFit="1" customWidth="1"/>
    <col min="7038" max="7038" width="13.109375" style="156" customWidth="1"/>
    <col min="7039" max="7039" width="12.5546875" style="156" bestFit="1" customWidth="1"/>
    <col min="7040" max="7040" width="12.5546875" style="156" customWidth="1"/>
    <col min="7041" max="7041" width="12.6640625" style="156" bestFit="1" customWidth="1"/>
    <col min="7042" max="7042" width="13.109375" style="156" bestFit="1" customWidth="1"/>
    <col min="7043" max="7043" width="14.109375" style="156" bestFit="1" customWidth="1"/>
    <col min="7044" max="7044" width="13.109375" style="156" bestFit="1" customWidth="1"/>
    <col min="7045" max="7045" width="11.5546875" style="156" customWidth="1"/>
    <col min="7046" max="7046" width="12.5546875" style="156" bestFit="1" customWidth="1"/>
    <col min="7047" max="7047" width="12.109375" style="156" bestFit="1" customWidth="1"/>
    <col min="7048" max="7048" width="12.5546875" style="156" bestFit="1" customWidth="1"/>
    <col min="7049" max="7049" width="13.33203125" style="156" customWidth="1"/>
    <col min="7050" max="7050" width="13.88671875" style="156" customWidth="1"/>
    <col min="7051" max="7051" width="12.5546875" style="156" bestFit="1" customWidth="1"/>
    <col min="7052" max="7054" width="12.109375" style="156" bestFit="1" customWidth="1"/>
    <col min="7055" max="7055" width="11.5546875" style="156" bestFit="1" customWidth="1"/>
    <col min="7056" max="7056" width="11.6640625" style="156" bestFit="1" customWidth="1"/>
    <col min="7057" max="7057" width="11.5546875" style="156" bestFit="1" customWidth="1"/>
    <col min="7058" max="7058" width="12.109375" style="156" bestFit="1" customWidth="1"/>
    <col min="7059" max="7059" width="13.5546875" style="156" customWidth="1"/>
    <col min="7060" max="7060" width="14.6640625" style="156" customWidth="1"/>
    <col min="7061" max="7291" width="9" style="156"/>
    <col min="7292" max="7292" width="23.44140625" style="156" customWidth="1"/>
    <col min="7293" max="7293" width="13.109375" style="156" bestFit="1" customWidth="1"/>
    <col min="7294" max="7294" width="13.109375" style="156" customWidth="1"/>
    <col min="7295" max="7295" width="12.5546875" style="156" bestFit="1" customWidth="1"/>
    <col min="7296" max="7296" width="12.5546875" style="156" customWidth="1"/>
    <col min="7297" max="7297" width="12.6640625" style="156" bestFit="1" customWidth="1"/>
    <col min="7298" max="7298" width="13.109375" style="156" bestFit="1" customWidth="1"/>
    <col min="7299" max="7299" width="14.109375" style="156" bestFit="1" customWidth="1"/>
    <col min="7300" max="7300" width="13.109375" style="156" bestFit="1" customWidth="1"/>
    <col min="7301" max="7301" width="11.5546875" style="156" customWidth="1"/>
    <col min="7302" max="7302" width="12.5546875" style="156" bestFit="1" customWidth="1"/>
    <col min="7303" max="7303" width="12.109375" style="156" bestFit="1" customWidth="1"/>
    <col min="7304" max="7304" width="12.5546875" style="156" bestFit="1" customWidth="1"/>
    <col min="7305" max="7305" width="13.33203125" style="156" customWidth="1"/>
    <col min="7306" max="7306" width="13.88671875" style="156" customWidth="1"/>
    <col min="7307" max="7307" width="12.5546875" style="156" bestFit="1" customWidth="1"/>
    <col min="7308" max="7310" width="12.109375" style="156" bestFit="1" customWidth="1"/>
    <col min="7311" max="7311" width="11.5546875" style="156" bestFit="1" customWidth="1"/>
    <col min="7312" max="7312" width="11.6640625" style="156" bestFit="1" customWidth="1"/>
    <col min="7313" max="7313" width="11.5546875" style="156" bestFit="1" customWidth="1"/>
    <col min="7314" max="7314" width="12.109375" style="156" bestFit="1" customWidth="1"/>
    <col min="7315" max="7315" width="13.5546875" style="156" customWidth="1"/>
    <col min="7316" max="7316" width="14.6640625" style="156" customWidth="1"/>
    <col min="7317" max="7547" width="9" style="156"/>
    <col min="7548" max="7548" width="23.44140625" style="156" customWidth="1"/>
    <col min="7549" max="7549" width="13.109375" style="156" bestFit="1" customWidth="1"/>
    <col min="7550" max="7550" width="13.109375" style="156" customWidth="1"/>
    <col min="7551" max="7551" width="12.5546875" style="156" bestFit="1" customWidth="1"/>
    <col min="7552" max="7552" width="12.5546875" style="156" customWidth="1"/>
    <col min="7553" max="7553" width="12.6640625" style="156" bestFit="1" customWidth="1"/>
    <col min="7554" max="7554" width="13.109375" style="156" bestFit="1" customWidth="1"/>
    <col min="7555" max="7555" width="14.109375" style="156" bestFit="1" customWidth="1"/>
    <col min="7556" max="7556" width="13.109375" style="156" bestFit="1" customWidth="1"/>
    <col min="7557" max="7557" width="11.5546875" style="156" customWidth="1"/>
    <col min="7558" max="7558" width="12.5546875" style="156" bestFit="1" customWidth="1"/>
    <col min="7559" max="7559" width="12.109375" style="156" bestFit="1" customWidth="1"/>
    <col min="7560" max="7560" width="12.5546875" style="156" bestFit="1" customWidth="1"/>
    <col min="7561" max="7561" width="13.33203125" style="156" customWidth="1"/>
    <col min="7562" max="7562" width="13.88671875" style="156" customWidth="1"/>
    <col min="7563" max="7563" width="12.5546875" style="156" bestFit="1" customWidth="1"/>
    <col min="7564" max="7566" width="12.109375" style="156" bestFit="1" customWidth="1"/>
    <col min="7567" max="7567" width="11.5546875" style="156" bestFit="1" customWidth="1"/>
    <col min="7568" max="7568" width="11.6640625" style="156" bestFit="1" customWidth="1"/>
    <col min="7569" max="7569" width="11.5546875" style="156" bestFit="1" customWidth="1"/>
    <col min="7570" max="7570" width="12.109375" style="156" bestFit="1" customWidth="1"/>
    <col min="7571" max="7571" width="13.5546875" style="156" customWidth="1"/>
    <col min="7572" max="7572" width="14.6640625" style="156" customWidth="1"/>
    <col min="7573" max="7803" width="9" style="156"/>
    <col min="7804" max="7804" width="23.44140625" style="156" customWidth="1"/>
    <col min="7805" max="7805" width="13.109375" style="156" bestFit="1" customWidth="1"/>
    <col min="7806" max="7806" width="13.109375" style="156" customWidth="1"/>
    <col min="7807" max="7807" width="12.5546875" style="156" bestFit="1" customWidth="1"/>
    <col min="7808" max="7808" width="12.5546875" style="156" customWidth="1"/>
    <col min="7809" max="7809" width="12.6640625" style="156" bestFit="1" customWidth="1"/>
    <col min="7810" max="7810" width="13.109375" style="156" bestFit="1" customWidth="1"/>
    <col min="7811" max="7811" width="14.109375" style="156" bestFit="1" customWidth="1"/>
    <col min="7812" max="7812" width="13.109375" style="156" bestFit="1" customWidth="1"/>
    <col min="7813" max="7813" width="11.5546875" style="156" customWidth="1"/>
    <col min="7814" max="7814" width="12.5546875" style="156" bestFit="1" customWidth="1"/>
    <col min="7815" max="7815" width="12.109375" style="156" bestFit="1" customWidth="1"/>
    <col min="7816" max="7816" width="12.5546875" style="156" bestFit="1" customWidth="1"/>
    <col min="7817" max="7817" width="13.33203125" style="156" customWidth="1"/>
    <col min="7818" max="7818" width="13.88671875" style="156" customWidth="1"/>
    <col min="7819" max="7819" width="12.5546875" style="156" bestFit="1" customWidth="1"/>
    <col min="7820" max="7822" width="12.109375" style="156" bestFit="1" customWidth="1"/>
    <col min="7823" max="7823" width="11.5546875" style="156" bestFit="1" customWidth="1"/>
    <col min="7824" max="7824" width="11.6640625" style="156" bestFit="1" customWidth="1"/>
    <col min="7825" max="7825" width="11.5546875" style="156" bestFit="1" customWidth="1"/>
    <col min="7826" max="7826" width="12.109375" style="156" bestFit="1" customWidth="1"/>
    <col min="7827" max="7827" width="13.5546875" style="156" customWidth="1"/>
    <col min="7828" max="7828" width="14.6640625" style="156" customWidth="1"/>
    <col min="7829" max="8059" width="9" style="156"/>
    <col min="8060" max="8060" width="23.44140625" style="156" customWidth="1"/>
    <col min="8061" max="8061" width="13.109375" style="156" bestFit="1" customWidth="1"/>
    <col min="8062" max="8062" width="13.109375" style="156" customWidth="1"/>
    <col min="8063" max="8063" width="12.5546875" style="156" bestFit="1" customWidth="1"/>
    <col min="8064" max="8064" width="12.5546875" style="156" customWidth="1"/>
    <col min="8065" max="8065" width="12.6640625" style="156" bestFit="1" customWidth="1"/>
    <col min="8066" max="8066" width="13.109375" style="156" bestFit="1" customWidth="1"/>
    <col min="8067" max="8067" width="14.109375" style="156" bestFit="1" customWidth="1"/>
    <col min="8068" max="8068" width="13.109375" style="156" bestFit="1" customWidth="1"/>
    <col min="8069" max="8069" width="11.5546875" style="156" customWidth="1"/>
    <col min="8070" max="8070" width="12.5546875" style="156" bestFit="1" customWidth="1"/>
    <col min="8071" max="8071" width="12.109375" style="156" bestFit="1" customWidth="1"/>
    <col min="8072" max="8072" width="12.5546875" style="156" bestFit="1" customWidth="1"/>
    <col min="8073" max="8073" width="13.33203125" style="156" customWidth="1"/>
    <col min="8074" max="8074" width="13.88671875" style="156" customWidth="1"/>
    <col min="8075" max="8075" width="12.5546875" style="156" bestFit="1" customWidth="1"/>
    <col min="8076" max="8078" width="12.109375" style="156" bestFit="1" customWidth="1"/>
    <col min="8079" max="8079" width="11.5546875" style="156" bestFit="1" customWidth="1"/>
    <col min="8080" max="8080" width="11.6640625" style="156" bestFit="1" customWidth="1"/>
    <col min="8081" max="8081" width="11.5546875" style="156" bestFit="1" customWidth="1"/>
    <col min="8082" max="8082" width="12.109375" style="156" bestFit="1" customWidth="1"/>
    <col min="8083" max="8083" width="13.5546875" style="156" customWidth="1"/>
    <col min="8084" max="8084" width="14.6640625" style="156" customWidth="1"/>
    <col min="8085" max="8315" width="9" style="156"/>
    <col min="8316" max="8316" width="23.44140625" style="156" customWidth="1"/>
    <col min="8317" max="8317" width="13.109375" style="156" bestFit="1" customWidth="1"/>
    <col min="8318" max="8318" width="13.109375" style="156" customWidth="1"/>
    <col min="8319" max="8319" width="12.5546875" style="156" bestFit="1" customWidth="1"/>
    <col min="8320" max="8320" width="12.5546875" style="156" customWidth="1"/>
    <col min="8321" max="8321" width="12.6640625" style="156" bestFit="1" customWidth="1"/>
    <col min="8322" max="8322" width="13.109375" style="156" bestFit="1" customWidth="1"/>
    <col min="8323" max="8323" width="14.109375" style="156" bestFit="1" customWidth="1"/>
    <col min="8324" max="8324" width="13.109375" style="156" bestFit="1" customWidth="1"/>
    <col min="8325" max="8325" width="11.5546875" style="156" customWidth="1"/>
    <col min="8326" max="8326" width="12.5546875" style="156" bestFit="1" customWidth="1"/>
    <col min="8327" max="8327" width="12.109375" style="156" bestFit="1" customWidth="1"/>
    <col min="8328" max="8328" width="12.5546875" style="156" bestFit="1" customWidth="1"/>
    <col min="8329" max="8329" width="13.33203125" style="156" customWidth="1"/>
    <col min="8330" max="8330" width="13.88671875" style="156" customWidth="1"/>
    <col min="8331" max="8331" width="12.5546875" style="156" bestFit="1" customWidth="1"/>
    <col min="8332" max="8334" width="12.109375" style="156" bestFit="1" customWidth="1"/>
    <col min="8335" max="8335" width="11.5546875" style="156" bestFit="1" customWidth="1"/>
    <col min="8336" max="8336" width="11.6640625" style="156" bestFit="1" customWidth="1"/>
    <col min="8337" max="8337" width="11.5546875" style="156" bestFit="1" customWidth="1"/>
    <col min="8338" max="8338" width="12.109375" style="156" bestFit="1" customWidth="1"/>
    <col min="8339" max="8339" width="13.5546875" style="156" customWidth="1"/>
    <col min="8340" max="8340" width="14.6640625" style="156" customWidth="1"/>
    <col min="8341" max="8571" width="9" style="156"/>
    <col min="8572" max="8572" width="23.44140625" style="156" customWidth="1"/>
    <col min="8573" max="8573" width="13.109375" style="156" bestFit="1" customWidth="1"/>
    <col min="8574" max="8574" width="13.109375" style="156" customWidth="1"/>
    <col min="8575" max="8575" width="12.5546875" style="156" bestFit="1" customWidth="1"/>
    <col min="8576" max="8576" width="12.5546875" style="156" customWidth="1"/>
    <col min="8577" max="8577" width="12.6640625" style="156" bestFit="1" customWidth="1"/>
    <col min="8578" max="8578" width="13.109375" style="156" bestFit="1" customWidth="1"/>
    <col min="8579" max="8579" width="14.109375" style="156" bestFit="1" customWidth="1"/>
    <col min="8580" max="8580" width="13.109375" style="156" bestFit="1" customWidth="1"/>
    <col min="8581" max="8581" width="11.5546875" style="156" customWidth="1"/>
    <col min="8582" max="8582" width="12.5546875" style="156" bestFit="1" customWidth="1"/>
    <col min="8583" max="8583" width="12.109375" style="156" bestFit="1" customWidth="1"/>
    <col min="8584" max="8584" width="12.5546875" style="156" bestFit="1" customWidth="1"/>
    <col min="8585" max="8585" width="13.33203125" style="156" customWidth="1"/>
    <col min="8586" max="8586" width="13.88671875" style="156" customWidth="1"/>
    <col min="8587" max="8587" width="12.5546875" style="156" bestFit="1" customWidth="1"/>
    <col min="8588" max="8590" width="12.109375" style="156" bestFit="1" customWidth="1"/>
    <col min="8591" max="8591" width="11.5546875" style="156" bestFit="1" customWidth="1"/>
    <col min="8592" max="8592" width="11.6640625" style="156" bestFit="1" customWidth="1"/>
    <col min="8593" max="8593" width="11.5546875" style="156" bestFit="1" customWidth="1"/>
    <col min="8594" max="8594" width="12.109375" style="156" bestFit="1" customWidth="1"/>
    <col min="8595" max="8595" width="13.5546875" style="156" customWidth="1"/>
    <col min="8596" max="8596" width="14.6640625" style="156" customWidth="1"/>
    <col min="8597" max="8827" width="9" style="156"/>
    <col min="8828" max="8828" width="23.44140625" style="156" customWidth="1"/>
    <col min="8829" max="8829" width="13.109375" style="156" bestFit="1" customWidth="1"/>
    <col min="8830" max="8830" width="13.109375" style="156" customWidth="1"/>
    <col min="8831" max="8831" width="12.5546875" style="156" bestFit="1" customWidth="1"/>
    <col min="8832" max="8832" width="12.5546875" style="156" customWidth="1"/>
    <col min="8833" max="8833" width="12.6640625" style="156" bestFit="1" customWidth="1"/>
    <col min="8834" max="8834" width="13.109375" style="156" bestFit="1" customWidth="1"/>
    <col min="8835" max="8835" width="14.109375" style="156" bestFit="1" customWidth="1"/>
    <col min="8836" max="8836" width="13.109375" style="156" bestFit="1" customWidth="1"/>
    <col min="8837" max="8837" width="11.5546875" style="156" customWidth="1"/>
    <col min="8838" max="8838" width="12.5546875" style="156" bestFit="1" customWidth="1"/>
    <col min="8839" max="8839" width="12.109375" style="156" bestFit="1" customWidth="1"/>
    <col min="8840" max="8840" width="12.5546875" style="156" bestFit="1" customWidth="1"/>
    <col min="8841" max="8841" width="13.33203125" style="156" customWidth="1"/>
    <col min="8842" max="8842" width="13.88671875" style="156" customWidth="1"/>
    <col min="8843" max="8843" width="12.5546875" style="156" bestFit="1" customWidth="1"/>
    <col min="8844" max="8846" width="12.109375" style="156" bestFit="1" customWidth="1"/>
    <col min="8847" max="8847" width="11.5546875" style="156" bestFit="1" customWidth="1"/>
    <col min="8848" max="8848" width="11.6640625" style="156" bestFit="1" customWidth="1"/>
    <col min="8849" max="8849" width="11.5546875" style="156" bestFit="1" customWidth="1"/>
    <col min="8850" max="8850" width="12.109375" style="156" bestFit="1" customWidth="1"/>
    <col min="8851" max="8851" width="13.5546875" style="156" customWidth="1"/>
    <col min="8852" max="8852" width="14.6640625" style="156" customWidth="1"/>
    <col min="8853" max="9083" width="9" style="156"/>
    <col min="9084" max="9084" width="23.44140625" style="156" customWidth="1"/>
    <col min="9085" max="9085" width="13.109375" style="156" bestFit="1" customWidth="1"/>
    <col min="9086" max="9086" width="13.109375" style="156" customWidth="1"/>
    <col min="9087" max="9087" width="12.5546875" style="156" bestFit="1" customWidth="1"/>
    <col min="9088" max="9088" width="12.5546875" style="156" customWidth="1"/>
    <col min="9089" max="9089" width="12.6640625" style="156" bestFit="1" customWidth="1"/>
    <col min="9090" max="9090" width="13.109375" style="156" bestFit="1" customWidth="1"/>
    <col min="9091" max="9091" width="14.109375" style="156" bestFit="1" customWidth="1"/>
    <col min="9092" max="9092" width="13.109375" style="156" bestFit="1" customWidth="1"/>
    <col min="9093" max="9093" width="11.5546875" style="156" customWidth="1"/>
    <col min="9094" max="9094" width="12.5546875" style="156" bestFit="1" customWidth="1"/>
    <col min="9095" max="9095" width="12.109375" style="156" bestFit="1" customWidth="1"/>
    <col min="9096" max="9096" width="12.5546875" style="156" bestFit="1" customWidth="1"/>
    <col min="9097" max="9097" width="13.33203125" style="156" customWidth="1"/>
    <col min="9098" max="9098" width="13.88671875" style="156" customWidth="1"/>
    <col min="9099" max="9099" width="12.5546875" style="156" bestFit="1" customWidth="1"/>
    <col min="9100" max="9102" width="12.109375" style="156" bestFit="1" customWidth="1"/>
    <col min="9103" max="9103" width="11.5546875" style="156" bestFit="1" customWidth="1"/>
    <col min="9104" max="9104" width="11.6640625" style="156" bestFit="1" customWidth="1"/>
    <col min="9105" max="9105" width="11.5546875" style="156" bestFit="1" customWidth="1"/>
    <col min="9106" max="9106" width="12.109375" style="156" bestFit="1" customWidth="1"/>
    <col min="9107" max="9107" width="13.5546875" style="156" customWidth="1"/>
    <col min="9108" max="9108" width="14.6640625" style="156" customWidth="1"/>
    <col min="9109" max="9339" width="9" style="156"/>
    <col min="9340" max="9340" width="23.44140625" style="156" customWidth="1"/>
    <col min="9341" max="9341" width="13.109375" style="156" bestFit="1" customWidth="1"/>
    <col min="9342" max="9342" width="13.109375" style="156" customWidth="1"/>
    <col min="9343" max="9343" width="12.5546875" style="156" bestFit="1" customWidth="1"/>
    <col min="9344" max="9344" width="12.5546875" style="156" customWidth="1"/>
    <col min="9345" max="9345" width="12.6640625" style="156" bestFit="1" customWidth="1"/>
    <col min="9346" max="9346" width="13.109375" style="156" bestFit="1" customWidth="1"/>
    <col min="9347" max="9347" width="14.109375" style="156" bestFit="1" customWidth="1"/>
    <col min="9348" max="9348" width="13.109375" style="156" bestFit="1" customWidth="1"/>
    <col min="9349" max="9349" width="11.5546875" style="156" customWidth="1"/>
    <col min="9350" max="9350" width="12.5546875" style="156" bestFit="1" customWidth="1"/>
    <col min="9351" max="9351" width="12.109375" style="156" bestFit="1" customWidth="1"/>
    <col min="9352" max="9352" width="12.5546875" style="156" bestFit="1" customWidth="1"/>
    <col min="9353" max="9353" width="13.33203125" style="156" customWidth="1"/>
    <col min="9354" max="9354" width="13.88671875" style="156" customWidth="1"/>
    <col min="9355" max="9355" width="12.5546875" style="156" bestFit="1" customWidth="1"/>
    <col min="9356" max="9358" width="12.109375" style="156" bestFit="1" customWidth="1"/>
    <col min="9359" max="9359" width="11.5546875" style="156" bestFit="1" customWidth="1"/>
    <col min="9360" max="9360" width="11.6640625" style="156" bestFit="1" customWidth="1"/>
    <col min="9361" max="9361" width="11.5546875" style="156" bestFit="1" customWidth="1"/>
    <col min="9362" max="9362" width="12.109375" style="156" bestFit="1" customWidth="1"/>
    <col min="9363" max="9363" width="13.5546875" style="156" customWidth="1"/>
    <col min="9364" max="9364" width="14.6640625" style="156" customWidth="1"/>
    <col min="9365" max="9595" width="9" style="156"/>
    <col min="9596" max="9596" width="23.44140625" style="156" customWidth="1"/>
    <col min="9597" max="9597" width="13.109375" style="156" bestFit="1" customWidth="1"/>
    <col min="9598" max="9598" width="13.109375" style="156" customWidth="1"/>
    <col min="9599" max="9599" width="12.5546875" style="156" bestFit="1" customWidth="1"/>
    <col min="9600" max="9600" width="12.5546875" style="156" customWidth="1"/>
    <col min="9601" max="9601" width="12.6640625" style="156" bestFit="1" customWidth="1"/>
    <col min="9602" max="9602" width="13.109375" style="156" bestFit="1" customWidth="1"/>
    <col min="9603" max="9603" width="14.109375" style="156" bestFit="1" customWidth="1"/>
    <col min="9604" max="9604" width="13.109375" style="156" bestFit="1" customWidth="1"/>
    <col min="9605" max="9605" width="11.5546875" style="156" customWidth="1"/>
    <col min="9606" max="9606" width="12.5546875" style="156" bestFit="1" customWidth="1"/>
    <col min="9607" max="9607" width="12.109375" style="156" bestFit="1" customWidth="1"/>
    <col min="9608" max="9608" width="12.5546875" style="156" bestFit="1" customWidth="1"/>
    <col min="9609" max="9609" width="13.33203125" style="156" customWidth="1"/>
    <col min="9610" max="9610" width="13.88671875" style="156" customWidth="1"/>
    <col min="9611" max="9611" width="12.5546875" style="156" bestFit="1" customWidth="1"/>
    <col min="9612" max="9614" width="12.109375" style="156" bestFit="1" customWidth="1"/>
    <col min="9615" max="9615" width="11.5546875" style="156" bestFit="1" customWidth="1"/>
    <col min="9616" max="9616" width="11.6640625" style="156" bestFit="1" customWidth="1"/>
    <col min="9617" max="9617" width="11.5546875" style="156" bestFit="1" customWidth="1"/>
    <col min="9618" max="9618" width="12.109375" style="156" bestFit="1" customWidth="1"/>
    <col min="9619" max="9619" width="13.5546875" style="156" customWidth="1"/>
    <col min="9620" max="9620" width="14.6640625" style="156" customWidth="1"/>
    <col min="9621" max="9851" width="9" style="156"/>
    <col min="9852" max="9852" width="23.44140625" style="156" customWidth="1"/>
    <col min="9853" max="9853" width="13.109375" style="156" bestFit="1" customWidth="1"/>
    <col min="9854" max="9854" width="13.109375" style="156" customWidth="1"/>
    <col min="9855" max="9855" width="12.5546875" style="156" bestFit="1" customWidth="1"/>
    <col min="9856" max="9856" width="12.5546875" style="156" customWidth="1"/>
    <col min="9857" max="9857" width="12.6640625" style="156" bestFit="1" customWidth="1"/>
    <col min="9858" max="9858" width="13.109375" style="156" bestFit="1" customWidth="1"/>
    <col min="9859" max="9859" width="14.109375" style="156" bestFit="1" customWidth="1"/>
    <col min="9860" max="9860" width="13.109375" style="156" bestFit="1" customWidth="1"/>
    <col min="9861" max="9861" width="11.5546875" style="156" customWidth="1"/>
    <col min="9862" max="9862" width="12.5546875" style="156" bestFit="1" customWidth="1"/>
    <col min="9863" max="9863" width="12.109375" style="156" bestFit="1" customWidth="1"/>
    <col min="9864" max="9864" width="12.5546875" style="156" bestFit="1" customWidth="1"/>
    <col min="9865" max="9865" width="13.33203125" style="156" customWidth="1"/>
    <col min="9866" max="9866" width="13.88671875" style="156" customWidth="1"/>
    <col min="9867" max="9867" width="12.5546875" style="156" bestFit="1" customWidth="1"/>
    <col min="9868" max="9870" width="12.109375" style="156" bestFit="1" customWidth="1"/>
    <col min="9871" max="9871" width="11.5546875" style="156" bestFit="1" customWidth="1"/>
    <col min="9872" max="9872" width="11.6640625" style="156" bestFit="1" customWidth="1"/>
    <col min="9873" max="9873" width="11.5546875" style="156" bestFit="1" customWidth="1"/>
    <col min="9874" max="9874" width="12.109375" style="156" bestFit="1" customWidth="1"/>
    <col min="9875" max="9875" width="13.5546875" style="156" customWidth="1"/>
    <col min="9876" max="9876" width="14.6640625" style="156" customWidth="1"/>
    <col min="9877" max="10107" width="9" style="156"/>
    <col min="10108" max="10108" width="23.44140625" style="156" customWidth="1"/>
    <col min="10109" max="10109" width="13.109375" style="156" bestFit="1" customWidth="1"/>
    <col min="10110" max="10110" width="13.109375" style="156" customWidth="1"/>
    <col min="10111" max="10111" width="12.5546875" style="156" bestFit="1" customWidth="1"/>
    <col min="10112" max="10112" width="12.5546875" style="156" customWidth="1"/>
    <col min="10113" max="10113" width="12.6640625" style="156" bestFit="1" customWidth="1"/>
    <col min="10114" max="10114" width="13.109375" style="156" bestFit="1" customWidth="1"/>
    <col min="10115" max="10115" width="14.109375" style="156" bestFit="1" customWidth="1"/>
    <col min="10116" max="10116" width="13.109375" style="156" bestFit="1" customWidth="1"/>
    <col min="10117" max="10117" width="11.5546875" style="156" customWidth="1"/>
    <col min="10118" max="10118" width="12.5546875" style="156" bestFit="1" customWidth="1"/>
    <col min="10119" max="10119" width="12.109375" style="156" bestFit="1" customWidth="1"/>
    <col min="10120" max="10120" width="12.5546875" style="156" bestFit="1" customWidth="1"/>
    <col min="10121" max="10121" width="13.33203125" style="156" customWidth="1"/>
    <col min="10122" max="10122" width="13.88671875" style="156" customWidth="1"/>
    <col min="10123" max="10123" width="12.5546875" style="156" bestFit="1" customWidth="1"/>
    <col min="10124" max="10126" width="12.109375" style="156" bestFit="1" customWidth="1"/>
    <col min="10127" max="10127" width="11.5546875" style="156" bestFit="1" customWidth="1"/>
    <col min="10128" max="10128" width="11.6640625" style="156" bestFit="1" customWidth="1"/>
    <col min="10129" max="10129" width="11.5546875" style="156" bestFit="1" customWidth="1"/>
    <col min="10130" max="10130" width="12.109375" style="156" bestFit="1" customWidth="1"/>
    <col min="10131" max="10131" width="13.5546875" style="156" customWidth="1"/>
    <col min="10132" max="10132" width="14.6640625" style="156" customWidth="1"/>
    <col min="10133" max="10363" width="9" style="156"/>
    <col min="10364" max="10364" width="23.44140625" style="156" customWidth="1"/>
    <col min="10365" max="10365" width="13.109375" style="156" bestFit="1" customWidth="1"/>
    <col min="10366" max="10366" width="13.109375" style="156" customWidth="1"/>
    <col min="10367" max="10367" width="12.5546875" style="156" bestFit="1" customWidth="1"/>
    <col min="10368" max="10368" width="12.5546875" style="156" customWidth="1"/>
    <col min="10369" max="10369" width="12.6640625" style="156" bestFit="1" customWidth="1"/>
    <col min="10370" max="10370" width="13.109375" style="156" bestFit="1" customWidth="1"/>
    <col min="10371" max="10371" width="14.109375" style="156" bestFit="1" customWidth="1"/>
    <col min="10372" max="10372" width="13.109375" style="156" bestFit="1" customWidth="1"/>
    <col min="10373" max="10373" width="11.5546875" style="156" customWidth="1"/>
    <col min="10374" max="10374" width="12.5546875" style="156" bestFit="1" customWidth="1"/>
    <col min="10375" max="10375" width="12.109375" style="156" bestFit="1" customWidth="1"/>
    <col min="10376" max="10376" width="12.5546875" style="156" bestFit="1" customWidth="1"/>
    <col min="10377" max="10377" width="13.33203125" style="156" customWidth="1"/>
    <col min="10378" max="10378" width="13.88671875" style="156" customWidth="1"/>
    <col min="10379" max="10379" width="12.5546875" style="156" bestFit="1" customWidth="1"/>
    <col min="10380" max="10382" width="12.109375" style="156" bestFit="1" customWidth="1"/>
    <col min="10383" max="10383" width="11.5546875" style="156" bestFit="1" customWidth="1"/>
    <col min="10384" max="10384" width="11.6640625" style="156" bestFit="1" customWidth="1"/>
    <col min="10385" max="10385" width="11.5546875" style="156" bestFit="1" customWidth="1"/>
    <col min="10386" max="10386" width="12.109375" style="156" bestFit="1" customWidth="1"/>
    <col min="10387" max="10387" width="13.5546875" style="156" customWidth="1"/>
    <col min="10388" max="10388" width="14.6640625" style="156" customWidth="1"/>
    <col min="10389" max="10619" width="9" style="156"/>
    <col min="10620" max="10620" width="23.44140625" style="156" customWidth="1"/>
    <col min="10621" max="10621" width="13.109375" style="156" bestFit="1" customWidth="1"/>
    <col min="10622" max="10622" width="13.109375" style="156" customWidth="1"/>
    <col min="10623" max="10623" width="12.5546875" style="156" bestFit="1" customWidth="1"/>
    <col min="10624" max="10624" width="12.5546875" style="156" customWidth="1"/>
    <col min="10625" max="10625" width="12.6640625" style="156" bestFit="1" customWidth="1"/>
    <col min="10626" max="10626" width="13.109375" style="156" bestFit="1" customWidth="1"/>
    <col min="10627" max="10627" width="14.109375" style="156" bestFit="1" customWidth="1"/>
    <col min="10628" max="10628" width="13.109375" style="156" bestFit="1" customWidth="1"/>
    <col min="10629" max="10629" width="11.5546875" style="156" customWidth="1"/>
    <col min="10630" max="10630" width="12.5546875" style="156" bestFit="1" customWidth="1"/>
    <col min="10631" max="10631" width="12.109375" style="156" bestFit="1" customWidth="1"/>
    <col min="10632" max="10632" width="12.5546875" style="156" bestFit="1" customWidth="1"/>
    <col min="10633" max="10633" width="13.33203125" style="156" customWidth="1"/>
    <col min="10634" max="10634" width="13.88671875" style="156" customWidth="1"/>
    <col min="10635" max="10635" width="12.5546875" style="156" bestFit="1" customWidth="1"/>
    <col min="10636" max="10638" width="12.109375" style="156" bestFit="1" customWidth="1"/>
    <col min="10639" max="10639" width="11.5546875" style="156" bestFit="1" customWidth="1"/>
    <col min="10640" max="10640" width="11.6640625" style="156" bestFit="1" customWidth="1"/>
    <col min="10641" max="10641" width="11.5546875" style="156" bestFit="1" customWidth="1"/>
    <col min="10642" max="10642" width="12.109375" style="156" bestFit="1" customWidth="1"/>
    <col min="10643" max="10643" width="13.5546875" style="156" customWidth="1"/>
    <col min="10644" max="10644" width="14.6640625" style="156" customWidth="1"/>
    <col min="10645" max="10875" width="9" style="156"/>
    <col min="10876" max="10876" width="23.44140625" style="156" customWidth="1"/>
    <col min="10877" max="10877" width="13.109375" style="156" bestFit="1" customWidth="1"/>
    <col min="10878" max="10878" width="13.109375" style="156" customWidth="1"/>
    <col min="10879" max="10879" width="12.5546875" style="156" bestFit="1" customWidth="1"/>
    <col min="10880" max="10880" width="12.5546875" style="156" customWidth="1"/>
    <col min="10881" max="10881" width="12.6640625" style="156" bestFit="1" customWidth="1"/>
    <col min="10882" max="10882" width="13.109375" style="156" bestFit="1" customWidth="1"/>
    <col min="10883" max="10883" width="14.109375" style="156" bestFit="1" customWidth="1"/>
    <col min="10884" max="10884" width="13.109375" style="156" bestFit="1" customWidth="1"/>
    <col min="10885" max="10885" width="11.5546875" style="156" customWidth="1"/>
    <col min="10886" max="10886" width="12.5546875" style="156" bestFit="1" customWidth="1"/>
    <col min="10887" max="10887" width="12.109375" style="156" bestFit="1" customWidth="1"/>
    <col min="10888" max="10888" width="12.5546875" style="156" bestFit="1" customWidth="1"/>
    <col min="10889" max="10889" width="13.33203125" style="156" customWidth="1"/>
    <col min="10890" max="10890" width="13.88671875" style="156" customWidth="1"/>
    <col min="10891" max="10891" width="12.5546875" style="156" bestFit="1" customWidth="1"/>
    <col min="10892" max="10894" width="12.109375" style="156" bestFit="1" customWidth="1"/>
    <col min="10895" max="10895" width="11.5546875" style="156" bestFit="1" customWidth="1"/>
    <col min="10896" max="10896" width="11.6640625" style="156" bestFit="1" customWidth="1"/>
    <col min="10897" max="10897" width="11.5546875" style="156" bestFit="1" customWidth="1"/>
    <col min="10898" max="10898" width="12.109375" style="156" bestFit="1" customWidth="1"/>
    <col min="10899" max="10899" width="13.5546875" style="156" customWidth="1"/>
    <col min="10900" max="10900" width="14.6640625" style="156" customWidth="1"/>
    <col min="10901" max="11131" width="9" style="156"/>
    <col min="11132" max="11132" width="23.44140625" style="156" customWidth="1"/>
    <col min="11133" max="11133" width="13.109375" style="156" bestFit="1" customWidth="1"/>
    <col min="11134" max="11134" width="13.109375" style="156" customWidth="1"/>
    <col min="11135" max="11135" width="12.5546875" style="156" bestFit="1" customWidth="1"/>
    <col min="11136" max="11136" width="12.5546875" style="156" customWidth="1"/>
    <col min="11137" max="11137" width="12.6640625" style="156" bestFit="1" customWidth="1"/>
    <col min="11138" max="11138" width="13.109375" style="156" bestFit="1" customWidth="1"/>
    <col min="11139" max="11139" width="14.109375" style="156" bestFit="1" customWidth="1"/>
    <col min="11140" max="11140" width="13.109375" style="156" bestFit="1" customWidth="1"/>
    <col min="11141" max="11141" width="11.5546875" style="156" customWidth="1"/>
    <col min="11142" max="11142" width="12.5546875" style="156" bestFit="1" customWidth="1"/>
    <col min="11143" max="11143" width="12.109375" style="156" bestFit="1" customWidth="1"/>
    <col min="11144" max="11144" width="12.5546875" style="156" bestFit="1" customWidth="1"/>
    <col min="11145" max="11145" width="13.33203125" style="156" customWidth="1"/>
    <col min="11146" max="11146" width="13.88671875" style="156" customWidth="1"/>
    <col min="11147" max="11147" width="12.5546875" style="156" bestFit="1" customWidth="1"/>
    <col min="11148" max="11150" width="12.109375" style="156" bestFit="1" customWidth="1"/>
    <col min="11151" max="11151" width="11.5546875" style="156" bestFit="1" customWidth="1"/>
    <col min="11152" max="11152" width="11.6640625" style="156" bestFit="1" customWidth="1"/>
    <col min="11153" max="11153" width="11.5546875" style="156" bestFit="1" customWidth="1"/>
    <col min="11154" max="11154" width="12.109375" style="156" bestFit="1" customWidth="1"/>
    <col min="11155" max="11155" width="13.5546875" style="156" customWidth="1"/>
    <col min="11156" max="11156" width="14.6640625" style="156" customWidth="1"/>
    <col min="11157" max="11387" width="9" style="156"/>
    <col min="11388" max="11388" width="23.44140625" style="156" customWidth="1"/>
    <col min="11389" max="11389" width="13.109375" style="156" bestFit="1" customWidth="1"/>
    <col min="11390" max="11390" width="13.109375" style="156" customWidth="1"/>
    <col min="11391" max="11391" width="12.5546875" style="156" bestFit="1" customWidth="1"/>
    <col min="11392" max="11392" width="12.5546875" style="156" customWidth="1"/>
    <col min="11393" max="11393" width="12.6640625" style="156" bestFit="1" customWidth="1"/>
    <col min="11394" max="11394" width="13.109375" style="156" bestFit="1" customWidth="1"/>
    <col min="11395" max="11395" width="14.109375" style="156" bestFit="1" customWidth="1"/>
    <col min="11396" max="11396" width="13.109375" style="156" bestFit="1" customWidth="1"/>
    <col min="11397" max="11397" width="11.5546875" style="156" customWidth="1"/>
    <col min="11398" max="11398" width="12.5546875" style="156" bestFit="1" customWidth="1"/>
    <col min="11399" max="11399" width="12.109375" style="156" bestFit="1" customWidth="1"/>
    <col min="11400" max="11400" width="12.5546875" style="156" bestFit="1" customWidth="1"/>
    <col min="11401" max="11401" width="13.33203125" style="156" customWidth="1"/>
    <col min="11402" max="11402" width="13.88671875" style="156" customWidth="1"/>
    <col min="11403" max="11403" width="12.5546875" style="156" bestFit="1" customWidth="1"/>
    <col min="11404" max="11406" width="12.109375" style="156" bestFit="1" customWidth="1"/>
    <col min="11407" max="11407" width="11.5546875" style="156" bestFit="1" customWidth="1"/>
    <col min="11408" max="11408" width="11.6640625" style="156" bestFit="1" customWidth="1"/>
    <col min="11409" max="11409" width="11.5546875" style="156" bestFit="1" customWidth="1"/>
    <col min="11410" max="11410" width="12.109375" style="156" bestFit="1" customWidth="1"/>
    <col min="11411" max="11411" width="13.5546875" style="156" customWidth="1"/>
    <col min="11412" max="11412" width="14.6640625" style="156" customWidth="1"/>
    <col min="11413" max="11643" width="9" style="156"/>
    <col min="11644" max="11644" width="23.44140625" style="156" customWidth="1"/>
    <col min="11645" max="11645" width="13.109375" style="156" bestFit="1" customWidth="1"/>
    <col min="11646" max="11646" width="13.109375" style="156" customWidth="1"/>
    <col min="11647" max="11647" width="12.5546875" style="156" bestFit="1" customWidth="1"/>
    <col min="11648" max="11648" width="12.5546875" style="156" customWidth="1"/>
    <col min="11649" max="11649" width="12.6640625" style="156" bestFit="1" customWidth="1"/>
    <col min="11650" max="11650" width="13.109375" style="156" bestFit="1" customWidth="1"/>
    <col min="11651" max="11651" width="14.109375" style="156" bestFit="1" customWidth="1"/>
    <col min="11652" max="11652" width="13.109375" style="156" bestFit="1" customWidth="1"/>
    <col min="11653" max="11653" width="11.5546875" style="156" customWidth="1"/>
    <col min="11654" max="11654" width="12.5546875" style="156" bestFit="1" customWidth="1"/>
    <col min="11655" max="11655" width="12.109375" style="156" bestFit="1" customWidth="1"/>
    <col min="11656" max="11656" width="12.5546875" style="156" bestFit="1" customWidth="1"/>
    <col min="11657" max="11657" width="13.33203125" style="156" customWidth="1"/>
    <col min="11658" max="11658" width="13.88671875" style="156" customWidth="1"/>
    <col min="11659" max="11659" width="12.5546875" style="156" bestFit="1" customWidth="1"/>
    <col min="11660" max="11662" width="12.109375" style="156" bestFit="1" customWidth="1"/>
    <col min="11663" max="11663" width="11.5546875" style="156" bestFit="1" customWidth="1"/>
    <col min="11664" max="11664" width="11.6640625" style="156" bestFit="1" customWidth="1"/>
    <col min="11665" max="11665" width="11.5546875" style="156" bestFit="1" customWidth="1"/>
    <col min="11666" max="11666" width="12.109375" style="156" bestFit="1" customWidth="1"/>
    <col min="11667" max="11667" width="13.5546875" style="156" customWidth="1"/>
    <col min="11668" max="11668" width="14.6640625" style="156" customWidth="1"/>
    <col min="11669" max="11899" width="9" style="156"/>
    <col min="11900" max="11900" width="23.44140625" style="156" customWidth="1"/>
    <col min="11901" max="11901" width="13.109375" style="156" bestFit="1" customWidth="1"/>
    <col min="11902" max="11902" width="13.109375" style="156" customWidth="1"/>
    <col min="11903" max="11903" width="12.5546875" style="156" bestFit="1" customWidth="1"/>
    <col min="11904" max="11904" width="12.5546875" style="156" customWidth="1"/>
    <col min="11905" max="11905" width="12.6640625" style="156" bestFit="1" customWidth="1"/>
    <col min="11906" max="11906" width="13.109375" style="156" bestFit="1" customWidth="1"/>
    <col min="11907" max="11907" width="14.109375" style="156" bestFit="1" customWidth="1"/>
    <col min="11908" max="11908" width="13.109375" style="156" bestFit="1" customWidth="1"/>
    <col min="11909" max="11909" width="11.5546875" style="156" customWidth="1"/>
    <col min="11910" max="11910" width="12.5546875" style="156" bestFit="1" customWidth="1"/>
    <col min="11911" max="11911" width="12.109375" style="156" bestFit="1" customWidth="1"/>
    <col min="11912" max="11912" width="12.5546875" style="156" bestFit="1" customWidth="1"/>
    <col min="11913" max="11913" width="13.33203125" style="156" customWidth="1"/>
    <col min="11914" max="11914" width="13.88671875" style="156" customWidth="1"/>
    <col min="11915" max="11915" width="12.5546875" style="156" bestFit="1" customWidth="1"/>
    <col min="11916" max="11918" width="12.109375" style="156" bestFit="1" customWidth="1"/>
    <col min="11919" max="11919" width="11.5546875" style="156" bestFit="1" customWidth="1"/>
    <col min="11920" max="11920" width="11.6640625" style="156" bestFit="1" customWidth="1"/>
    <col min="11921" max="11921" width="11.5546875" style="156" bestFit="1" customWidth="1"/>
    <col min="11922" max="11922" width="12.109375" style="156" bestFit="1" customWidth="1"/>
    <col min="11923" max="11923" width="13.5546875" style="156" customWidth="1"/>
    <col min="11924" max="11924" width="14.6640625" style="156" customWidth="1"/>
    <col min="11925" max="12155" width="9" style="156"/>
    <col min="12156" max="12156" width="23.44140625" style="156" customWidth="1"/>
    <col min="12157" max="12157" width="13.109375" style="156" bestFit="1" customWidth="1"/>
    <col min="12158" max="12158" width="13.109375" style="156" customWidth="1"/>
    <col min="12159" max="12159" width="12.5546875" style="156" bestFit="1" customWidth="1"/>
    <col min="12160" max="12160" width="12.5546875" style="156" customWidth="1"/>
    <col min="12161" max="12161" width="12.6640625" style="156" bestFit="1" customWidth="1"/>
    <col min="12162" max="12162" width="13.109375" style="156" bestFit="1" customWidth="1"/>
    <col min="12163" max="12163" width="14.109375" style="156" bestFit="1" customWidth="1"/>
    <col min="12164" max="12164" width="13.109375" style="156" bestFit="1" customWidth="1"/>
    <col min="12165" max="12165" width="11.5546875" style="156" customWidth="1"/>
    <col min="12166" max="12166" width="12.5546875" style="156" bestFit="1" customWidth="1"/>
    <col min="12167" max="12167" width="12.109375" style="156" bestFit="1" customWidth="1"/>
    <col min="12168" max="12168" width="12.5546875" style="156" bestFit="1" customWidth="1"/>
    <col min="12169" max="12169" width="13.33203125" style="156" customWidth="1"/>
    <col min="12170" max="12170" width="13.88671875" style="156" customWidth="1"/>
    <col min="12171" max="12171" width="12.5546875" style="156" bestFit="1" customWidth="1"/>
    <col min="12172" max="12174" width="12.109375" style="156" bestFit="1" customWidth="1"/>
    <col min="12175" max="12175" width="11.5546875" style="156" bestFit="1" customWidth="1"/>
    <col min="12176" max="12176" width="11.6640625" style="156" bestFit="1" customWidth="1"/>
    <col min="12177" max="12177" width="11.5546875" style="156" bestFit="1" customWidth="1"/>
    <col min="12178" max="12178" width="12.109375" style="156" bestFit="1" customWidth="1"/>
    <col min="12179" max="12179" width="13.5546875" style="156" customWidth="1"/>
    <col min="12180" max="12180" width="14.6640625" style="156" customWidth="1"/>
    <col min="12181" max="12411" width="9" style="156"/>
    <col min="12412" max="12412" width="23.44140625" style="156" customWidth="1"/>
    <col min="12413" max="12413" width="13.109375" style="156" bestFit="1" customWidth="1"/>
    <col min="12414" max="12414" width="13.109375" style="156" customWidth="1"/>
    <col min="12415" max="12415" width="12.5546875" style="156" bestFit="1" customWidth="1"/>
    <col min="12416" max="12416" width="12.5546875" style="156" customWidth="1"/>
    <col min="12417" max="12417" width="12.6640625" style="156" bestFit="1" customWidth="1"/>
    <col min="12418" max="12418" width="13.109375" style="156" bestFit="1" customWidth="1"/>
    <col min="12419" max="12419" width="14.109375" style="156" bestFit="1" customWidth="1"/>
    <col min="12420" max="12420" width="13.109375" style="156" bestFit="1" customWidth="1"/>
    <col min="12421" max="12421" width="11.5546875" style="156" customWidth="1"/>
    <col min="12422" max="12422" width="12.5546875" style="156" bestFit="1" customWidth="1"/>
    <col min="12423" max="12423" width="12.109375" style="156" bestFit="1" customWidth="1"/>
    <col min="12424" max="12424" width="12.5546875" style="156" bestFit="1" customWidth="1"/>
    <col min="12425" max="12425" width="13.33203125" style="156" customWidth="1"/>
    <col min="12426" max="12426" width="13.88671875" style="156" customWidth="1"/>
    <col min="12427" max="12427" width="12.5546875" style="156" bestFit="1" customWidth="1"/>
    <col min="12428" max="12430" width="12.109375" style="156" bestFit="1" customWidth="1"/>
    <col min="12431" max="12431" width="11.5546875" style="156" bestFit="1" customWidth="1"/>
    <col min="12432" max="12432" width="11.6640625" style="156" bestFit="1" customWidth="1"/>
    <col min="12433" max="12433" width="11.5546875" style="156" bestFit="1" customWidth="1"/>
    <col min="12434" max="12434" width="12.109375" style="156" bestFit="1" customWidth="1"/>
    <col min="12435" max="12435" width="13.5546875" style="156" customWidth="1"/>
    <col min="12436" max="12436" width="14.6640625" style="156" customWidth="1"/>
    <col min="12437" max="12667" width="9" style="156"/>
    <col min="12668" max="12668" width="23.44140625" style="156" customWidth="1"/>
    <col min="12669" max="12669" width="13.109375" style="156" bestFit="1" customWidth="1"/>
    <col min="12670" max="12670" width="13.109375" style="156" customWidth="1"/>
    <col min="12671" max="12671" width="12.5546875" style="156" bestFit="1" customWidth="1"/>
    <col min="12672" max="12672" width="12.5546875" style="156" customWidth="1"/>
    <col min="12673" max="12673" width="12.6640625" style="156" bestFit="1" customWidth="1"/>
    <col min="12674" max="12674" width="13.109375" style="156" bestFit="1" customWidth="1"/>
    <col min="12675" max="12675" width="14.109375" style="156" bestFit="1" customWidth="1"/>
    <col min="12676" max="12676" width="13.109375" style="156" bestFit="1" customWidth="1"/>
    <col min="12677" max="12677" width="11.5546875" style="156" customWidth="1"/>
    <col min="12678" max="12678" width="12.5546875" style="156" bestFit="1" customWidth="1"/>
    <col min="12679" max="12679" width="12.109375" style="156" bestFit="1" customWidth="1"/>
    <col min="12680" max="12680" width="12.5546875" style="156" bestFit="1" customWidth="1"/>
    <col min="12681" max="12681" width="13.33203125" style="156" customWidth="1"/>
    <col min="12682" max="12682" width="13.88671875" style="156" customWidth="1"/>
    <col min="12683" max="12683" width="12.5546875" style="156" bestFit="1" customWidth="1"/>
    <col min="12684" max="12686" width="12.109375" style="156" bestFit="1" customWidth="1"/>
    <col min="12687" max="12687" width="11.5546875" style="156" bestFit="1" customWidth="1"/>
    <col min="12688" max="12688" width="11.6640625" style="156" bestFit="1" customWidth="1"/>
    <col min="12689" max="12689" width="11.5546875" style="156" bestFit="1" customWidth="1"/>
    <col min="12690" max="12690" width="12.109375" style="156" bestFit="1" customWidth="1"/>
    <col min="12691" max="12691" width="13.5546875" style="156" customWidth="1"/>
    <col min="12692" max="12692" width="14.6640625" style="156" customWidth="1"/>
    <col min="12693" max="12923" width="9" style="156"/>
    <col min="12924" max="12924" width="23.44140625" style="156" customWidth="1"/>
    <col min="12925" max="12925" width="13.109375" style="156" bestFit="1" customWidth="1"/>
    <col min="12926" max="12926" width="13.109375" style="156" customWidth="1"/>
    <col min="12927" max="12927" width="12.5546875" style="156" bestFit="1" customWidth="1"/>
    <col min="12928" max="12928" width="12.5546875" style="156" customWidth="1"/>
    <col min="12929" max="12929" width="12.6640625" style="156" bestFit="1" customWidth="1"/>
    <col min="12930" max="12930" width="13.109375" style="156" bestFit="1" customWidth="1"/>
    <col min="12931" max="12931" width="14.109375" style="156" bestFit="1" customWidth="1"/>
    <col min="12932" max="12932" width="13.109375" style="156" bestFit="1" customWidth="1"/>
    <col min="12933" max="12933" width="11.5546875" style="156" customWidth="1"/>
    <col min="12934" max="12934" width="12.5546875" style="156" bestFit="1" customWidth="1"/>
    <col min="12935" max="12935" width="12.109375" style="156" bestFit="1" customWidth="1"/>
    <col min="12936" max="12936" width="12.5546875" style="156" bestFit="1" customWidth="1"/>
    <col min="12937" max="12937" width="13.33203125" style="156" customWidth="1"/>
    <col min="12938" max="12938" width="13.88671875" style="156" customWidth="1"/>
    <col min="12939" max="12939" width="12.5546875" style="156" bestFit="1" customWidth="1"/>
    <col min="12940" max="12942" width="12.109375" style="156" bestFit="1" customWidth="1"/>
    <col min="12943" max="12943" width="11.5546875" style="156" bestFit="1" customWidth="1"/>
    <col min="12944" max="12944" width="11.6640625" style="156" bestFit="1" customWidth="1"/>
    <col min="12945" max="12945" width="11.5546875" style="156" bestFit="1" customWidth="1"/>
    <col min="12946" max="12946" width="12.109375" style="156" bestFit="1" customWidth="1"/>
    <col min="12947" max="12947" width="13.5546875" style="156" customWidth="1"/>
    <col min="12948" max="12948" width="14.6640625" style="156" customWidth="1"/>
    <col min="12949" max="13179" width="9" style="156"/>
    <col min="13180" max="13180" width="23.44140625" style="156" customWidth="1"/>
    <col min="13181" max="13181" width="13.109375" style="156" bestFit="1" customWidth="1"/>
    <col min="13182" max="13182" width="13.109375" style="156" customWidth="1"/>
    <col min="13183" max="13183" width="12.5546875" style="156" bestFit="1" customWidth="1"/>
    <col min="13184" max="13184" width="12.5546875" style="156" customWidth="1"/>
    <col min="13185" max="13185" width="12.6640625" style="156" bestFit="1" customWidth="1"/>
    <col min="13186" max="13186" width="13.109375" style="156" bestFit="1" customWidth="1"/>
    <col min="13187" max="13187" width="14.109375" style="156" bestFit="1" customWidth="1"/>
    <col min="13188" max="13188" width="13.109375" style="156" bestFit="1" customWidth="1"/>
    <col min="13189" max="13189" width="11.5546875" style="156" customWidth="1"/>
    <col min="13190" max="13190" width="12.5546875" style="156" bestFit="1" customWidth="1"/>
    <col min="13191" max="13191" width="12.109375" style="156" bestFit="1" customWidth="1"/>
    <col min="13192" max="13192" width="12.5546875" style="156" bestFit="1" customWidth="1"/>
    <col min="13193" max="13193" width="13.33203125" style="156" customWidth="1"/>
    <col min="13194" max="13194" width="13.88671875" style="156" customWidth="1"/>
    <col min="13195" max="13195" width="12.5546875" style="156" bestFit="1" customWidth="1"/>
    <col min="13196" max="13198" width="12.109375" style="156" bestFit="1" customWidth="1"/>
    <col min="13199" max="13199" width="11.5546875" style="156" bestFit="1" customWidth="1"/>
    <col min="13200" max="13200" width="11.6640625" style="156" bestFit="1" customWidth="1"/>
    <col min="13201" max="13201" width="11.5546875" style="156" bestFit="1" customWidth="1"/>
    <col min="13202" max="13202" width="12.109375" style="156" bestFit="1" customWidth="1"/>
    <col min="13203" max="13203" width="13.5546875" style="156" customWidth="1"/>
    <col min="13204" max="13204" width="14.6640625" style="156" customWidth="1"/>
    <col min="13205" max="13435" width="9" style="156"/>
    <col min="13436" max="13436" width="23.44140625" style="156" customWidth="1"/>
    <col min="13437" max="13437" width="13.109375" style="156" bestFit="1" customWidth="1"/>
    <col min="13438" max="13438" width="13.109375" style="156" customWidth="1"/>
    <col min="13439" max="13439" width="12.5546875" style="156" bestFit="1" customWidth="1"/>
    <col min="13440" max="13440" width="12.5546875" style="156" customWidth="1"/>
    <col min="13441" max="13441" width="12.6640625" style="156" bestFit="1" customWidth="1"/>
    <col min="13442" max="13442" width="13.109375" style="156" bestFit="1" customWidth="1"/>
    <col min="13443" max="13443" width="14.109375" style="156" bestFit="1" customWidth="1"/>
    <col min="13444" max="13444" width="13.109375" style="156" bestFit="1" customWidth="1"/>
    <col min="13445" max="13445" width="11.5546875" style="156" customWidth="1"/>
    <col min="13446" max="13446" width="12.5546875" style="156" bestFit="1" customWidth="1"/>
    <col min="13447" max="13447" width="12.109375" style="156" bestFit="1" customWidth="1"/>
    <col min="13448" max="13448" width="12.5546875" style="156" bestFit="1" customWidth="1"/>
    <col min="13449" max="13449" width="13.33203125" style="156" customWidth="1"/>
    <col min="13450" max="13450" width="13.88671875" style="156" customWidth="1"/>
    <col min="13451" max="13451" width="12.5546875" style="156" bestFit="1" customWidth="1"/>
    <col min="13452" max="13454" width="12.109375" style="156" bestFit="1" customWidth="1"/>
    <col min="13455" max="13455" width="11.5546875" style="156" bestFit="1" customWidth="1"/>
    <col min="13456" max="13456" width="11.6640625" style="156" bestFit="1" customWidth="1"/>
    <col min="13457" max="13457" width="11.5546875" style="156" bestFit="1" customWidth="1"/>
    <col min="13458" max="13458" width="12.109375" style="156" bestFit="1" customWidth="1"/>
    <col min="13459" max="13459" width="13.5546875" style="156" customWidth="1"/>
    <col min="13460" max="13460" width="14.6640625" style="156" customWidth="1"/>
    <col min="13461" max="13691" width="9" style="156"/>
    <col min="13692" max="13692" width="23.44140625" style="156" customWidth="1"/>
    <col min="13693" max="13693" width="13.109375" style="156" bestFit="1" customWidth="1"/>
    <col min="13694" max="13694" width="13.109375" style="156" customWidth="1"/>
    <col min="13695" max="13695" width="12.5546875" style="156" bestFit="1" customWidth="1"/>
    <col min="13696" max="13696" width="12.5546875" style="156" customWidth="1"/>
    <col min="13697" max="13697" width="12.6640625" style="156" bestFit="1" customWidth="1"/>
    <col min="13698" max="13698" width="13.109375" style="156" bestFit="1" customWidth="1"/>
    <col min="13699" max="13699" width="14.109375" style="156" bestFit="1" customWidth="1"/>
    <col min="13700" max="13700" width="13.109375" style="156" bestFit="1" customWidth="1"/>
    <col min="13701" max="13701" width="11.5546875" style="156" customWidth="1"/>
    <col min="13702" max="13702" width="12.5546875" style="156" bestFit="1" customWidth="1"/>
    <col min="13703" max="13703" width="12.109375" style="156" bestFit="1" customWidth="1"/>
    <col min="13704" max="13704" width="12.5546875" style="156" bestFit="1" customWidth="1"/>
    <col min="13705" max="13705" width="13.33203125" style="156" customWidth="1"/>
    <col min="13706" max="13706" width="13.88671875" style="156" customWidth="1"/>
    <col min="13707" max="13707" width="12.5546875" style="156" bestFit="1" customWidth="1"/>
    <col min="13708" max="13710" width="12.109375" style="156" bestFit="1" customWidth="1"/>
    <col min="13711" max="13711" width="11.5546875" style="156" bestFit="1" customWidth="1"/>
    <col min="13712" max="13712" width="11.6640625" style="156" bestFit="1" customWidth="1"/>
    <col min="13713" max="13713" width="11.5546875" style="156" bestFit="1" customWidth="1"/>
    <col min="13714" max="13714" width="12.109375" style="156" bestFit="1" customWidth="1"/>
    <col min="13715" max="13715" width="13.5546875" style="156" customWidth="1"/>
    <col min="13716" max="13716" width="14.6640625" style="156" customWidth="1"/>
    <col min="13717" max="13947" width="9" style="156"/>
    <col min="13948" max="13948" width="23.44140625" style="156" customWidth="1"/>
    <col min="13949" max="13949" width="13.109375" style="156" bestFit="1" customWidth="1"/>
    <col min="13950" max="13950" width="13.109375" style="156" customWidth="1"/>
    <col min="13951" max="13951" width="12.5546875" style="156" bestFit="1" customWidth="1"/>
    <col min="13952" max="13952" width="12.5546875" style="156" customWidth="1"/>
    <col min="13953" max="13953" width="12.6640625" style="156" bestFit="1" customWidth="1"/>
    <col min="13954" max="13954" width="13.109375" style="156" bestFit="1" customWidth="1"/>
    <col min="13955" max="13955" width="14.109375" style="156" bestFit="1" customWidth="1"/>
    <col min="13956" max="13956" width="13.109375" style="156" bestFit="1" customWidth="1"/>
    <col min="13957" max="13957" width="11.5546875" style="156" customWidth="1"/>
    <col min="13958" max="13958" width="12.5546875" style="156" bestFit="1" customWidth="1"/>
    <col min="13959" max="13959" width="12.109375" style="156" bestFit="1" customWidth="1"/>
    <col min="13960" max="13960" width="12.5546875" style="156" bestFit="1" customWidth="1"/>
    <col min="13961" max="13961" width="13.33203125" style="156" customWidth="1"/>
    <col min="13962" max="13962" width="13.88671875" style="156" customWidth="1"/>
    <col min="13963" max="13963" width="12.5546875" style="156" bestFit="1" customWidth="1"/>
    <col min="13964" max="13966" width="12.109375" style="156" bestFit="1" customWidth="1"/>
    <col min="13967" max="13967" width="11.5546875" style="156" bestFit="1" customWidth="1"/>
    <col min="13968" max="13968" width="11.6640625" style="156" bestFit="1" customWidth="1"/>
    <col min="13969" max="13969" width="11.5546875" style="156" bestFit="1" customWidth="1"/>
    <col min="13970" max="13970" width="12.109375" style="156" bestFit="1" customWidth="1"/>
    <col min="13971" max="13971" width="13.5546875" style="156" customWidth="1"/>
    <col min="13972" max="13972" width="14.6640625" style="156" customWidth="1"/>
    <col min="13973" max="14203" width="9" style="156"/>
    <col min="14204" max="14204" width="23.44140625" style="156" customWidth="1"/>
    <col min="14205" max="14205" width="13.109375" style="156" bestFit="1" customWidth="1"/>
    <col min="14206" max="14206" width="13.109375" style="156" customWidth="1"/>
    <col min="14207" max="14207" width="12.5546875" style="156" bestFit="1" customWidth="1"/>
    <col min="14208" max="14208" width="12.5546875" style="156" customWidth="1"/>
    <col min="14209" max="14209" width="12.6640625" style="156" bestFit="1" customWidth="1"/>
    <col min="14210" max="14210" width="13.109375" style="156" bestFit="1" customWidth="1"/>
    <col min="14211" max="14211" width="14.109375" style="156" bestFit="1" customWidth="1"/>
    <col min="14212" max="14212" width="13.109375" style="156" bestFit="1" customWidth="1"/>
    <col min="14213" max="14213" width="11.5546875" style="156" customWidth="1"/>
    <col min="14214" max="14214" width="12.5546875" style="156" bestFit="1" customWidth="1"/>
    <col min="14215" max="14215" width="12.109375" style="156" bestFit="1" customWidth="1"/>
    <col min="14216" max="14216" width="12.5546875" style="156" bestFit="1" customWidth="1"/>
    <col min="14217" max="14217" width="13.33203125" style="156" customWidth="1"/>
    <col min="14218" max="14218" width="13.88671875" style="156" customWidth="1"/>
    <col min="14219" max="14219" width="12.5546875" style="156" bestFit="1" customWidth="1"/>
    <col min="14220" max="14222" width="12.109375" style="156" bestFit="1" customWidth="1"/>
    <col min="14223" max="14223" width="11.5546875" style="156" bestFit="1" customWidth="1"/>
    <col min="14224" max="14224" width="11.6640625" style="156" bestFit="1" customWidth="1"/>
    <col min="14225" max="14225" width="11.5546875" style="156" bestFit="1" customWidth="1"/>
    <col min="14226" max="14226" width="12.109375" style="156" bestFit="1" customWidth="1"/>
    <col min="14227" max="14227" width="13.5546875" style="156" customWidth="1"/>
    <col min="14228" max="14228" width="14.6640625" style="156" customWidth="1"/>
    <col min="14229" max="14459" width="9" style="156"/>
    <col min="14460" max="14460" width="23.44140625" style="156" customWidth="1"/>
    <col min="14461" max="14461" width="13.109375" style="156" bestFit="1" customWidth="1"/>
    <col min="14462" max="14462" width="13.109375" style="156" customWidth="1"/>
    <col min="14463" max="14463" width="12.5546875" style="156" bestFit="1" customWidth="1"/>
    <col min="14464" max="14464" width="12.5546875" style="156" customWidth="1"/>
    <col min="14465" max="14465" width="12.6640625" style="156" bestFit="1" customWidth="1"/>
    <col min="14466" max="14466" width="13.109375" style="156" bestFit="1" customWidth="1"/>
    <col min="14467" max="14467" width="14.109375" style="156" bestFit="1" customWidth="1"/>
    <col min="14468" max="14468" width="13.109375" style="156" bestFit="1" customWidth="1"/>
    <col min="14469" max="14469" width="11.5546875" style="156" customWidth="1"/>
    <col min="14470" max="14470" width="12.5546875" style="156" bestFit="1" customWidth="1"/>
    <col min="14471" max="14471" width="12.109375" style="156" bestFit="1" customWidth="1"/>
    <col min="14472" max="14472" width="12.5546875" style="156" bestFit="1" customWidth="1"/>
    <col min="14473" max="14473" width="13.33203125" style="156" customWidth="1"/>
    <col min="14474" max="14474" width="13.88671875" style="156" customWidth="1"/>
    <col min="14475" max="14475" width="12.5546875" style="156" bestFit="1" customWidth="1"/>
    <col min="14476" max="14478" width="12.109375" style="156" bestFit="1" customWidth="1"/>
    <col min="14479" max="14479" width="11.5546875" style="156" bestFit="1" customWidth="1"/>
    <col min="14480" max="14480" width="11.6640625" style="156" bestFit="1" customWidth="1"/>
    <col min="14481" max="14481" width="11.5546875" style="156" bestFit="1" customWidth="1"/>
    <col min="14482" max="14482" width="12.109375" style="156" bestFit="1" customWidth="1"/>
    <col min="14483" max="14483" width="13.5546875" style="156" customWidth="1"/>
    <col min="14484" max="14484" width="14.6640625" style="156" customWidth="1"/>
    <col min="14485" max="14715" width="9" style="156"/>
    <col min="14716" max="14716" width="23.44140625" style="156" customWidth="1"/>
    <col min="14717" max="14717" width="13.109375" style="156" bestFit="1" customWidth="1"/>
    <col min="14718" max="14718" width="13.109375" style="156" customWidth="1"/>
    <col min="14719" max="14719" width="12.5546875" style="156" bestFit="1" customWidth="1"/>
    <col min="14720" max="14720" width="12.5546875" style="156" customWidth="1"/>
    <col min="14721" max="14721" width="12.6640625" style="156" bestFit="1" customWidth="1"/>
    <col min="14722" max="14722" width="13.109375" style="156" bestFit="1" customWidth="1"/>
    <col min="14723" max="14723" width="14.109375" style="156" bestFit="1" customWidth="1"/>
    <col min="14724" max="14724" width="13.109375" style="156" bestFit="1" customWidth="1"/>
    <col min="14725" max="14725" width="11.5546875" style="156" customWidth="1"/>
    <col min="14726" max="14726" width="12.5546875" style="156" bestFit="1" customWidth="1"/>
    <col min="14727" max="14727" width="12.109375" style="156" bestFit="1" customWidth="1"/>
    <col min="14728" max="14728" width="12.5546875" style="156" bestFit="1" customWidth="1"/>
    <col min="14729" max="14729" width="13.33203125" style="156" customWidth="1"/>
    <col min="14730" max="14730" width="13.88671875" style="156" customWidth="1"/>
    <col min="14731" max="14731" width="12.5546875" style="156" bestFit="1" customWidth="1"/>
    <col min="14732" max="14734" width="12.109375" style="156" bestFit="1" customWidth="1"/>
    <col min="14735" max="14735" width="11.5546875" style="156" bestFit="1" customWidth="1"/>
    <col min="14736" max="14736" width="11.6640625" style="156" bestFit="1" customWidth="1"/>
    <col min="14737" max="14737" width="11.5546875" style="156" bestFit="1" customWidth="1"/>
    <col min="14738" max="14738" width="12.109375" style="156" bestFit="1" customWidth="1"/>
    <col min="14739" max="14739" width="13.5546875" style="156" customWidth="1"/>
    <col min="14740" max="14740" width="14.6640625" style="156" customWidth="1"/>
    <col min="14741" max="14971" width="9" style="156"/>
    <col min="14972" max="14972" width="23.44140625" style="156" customWidth="1"/>
    <col min="14973" max="14973" width="13.109375" style="156" bestFit="1" customWidth="1"/>
    <col min="14974" max="14974" width="13.109375" style="156" customWidth="1"/>
    <col min="14975" max="14975" width="12.5546875" style="156" bestFit="1" customWidth="1"/>
    <col min="14976" max="14976" width="12.5546875" style="156" customWidth="1"/>
    <col min="14977" max="14977" width="12.6640625" style="156" bestFit="1" customWidth="1"/>
    <col min="14978" max="14978" width="13.109375" style="156" bestFit="1" customWidth="1"/>
    <col min="14979" max="14979" width="14.109375" style="156" bestFit="1" customWidth="1"/>
    <col min="14980" max="14980" width="13.109375" style="156" bestFit="1" customWidth="1"/>
    <col min="14981" max="14981" width="11.5546875" style="156" customWidth="1"/>
    <col min="14982" max="14982" width="12.5546875" style="156" bestFit="1" customWidth="1"/>
    <col min="14983" max="14983" width="12.109375" style="156" bestFit="1" customWidth="1"/>
    <col min="14984" max="14984" width="12.5546875" style="156" bestFit="1" customWidth="1"/>
    <col min="14985" max="14985" width="13.33203125" style="156" customWidth="1"/>
    <col min="14986" max="14986" width="13.88671875" style="156" customWidth="1"/>
    <col min="14987" max="14987" width="12.5546875" style="156" bestFit="1" customWidth="1"/>
    <col min="14988" max="14990" width="12.109375" style="156" bestFit="1" customWidth="1"/>
    <col min="14991" max="14991" width="11.5546875" style="156" bestFit="1" customWidth="1"/>
    <col min="14992" max="14992" width="11.6640625" style="156" bestFit="1" customWidth="1"/>
    <col min="14993" max="14993" width="11.5546875" style="156" bestFit="1" customWidth="1"/>
    <col min="14994" max="14994" width="12.109375" style="156" bestFit="1" customWidth="1"/>
    <col min="14995" max="14995" width="13.5546875" style="156" customWidth="1"/>
    <col min="14996" max="14996" width="14.6640625" style="156" customWidth="1"/>
    <col min="14997" max="15227" width="9" style="156"/>
    <col min="15228" max="15228" width="23.44140625" style="156" customWidth="1"/>
    <col min="15229" max="15229" width="13.109375" style="156" bestFit="1" customWidth="1"/>
    <col min="15230" max="15230" width="13.109375" style="156" customWidth="1"/>
    <col min="15231" max="15231" width="12.5546875" style="156" bestFit="1" customWidth="1"/>
    <col min="15232" max="15232" width="12.5546875" style="156" customWidth="1"/>
    <col min="15233" max="15233" width="12.6640625" style="156" bestFit="1" customWidth="1"/>
    <col min="15234" max="15234" width="13.109375" style="156" bestFit="1" customWidth="1"/>
    <col min="15235" max="15235" width="14.109375" style="156" bestFit="1" customWidth="1"/>
    <col min="15236" max="15236" width="13.109375" style="156" bestFit="1" customWidth="1"/>
    <col min="15237" max="15237" width="11.5546875" style="156" customWidth="1"/>
    <col min="15238" max="15238" width="12.5546875" style="156" bestFit="1" customWidth="1"/>
    <col min="15239" max="15239" width="12.109375" style="156" bestFit="1" customWidth="1"/>
    <col min="15240" max="15240" width="12.5546875" style="156" bestFit="1" customWidth="1"/>
    <col min="15241" max="15241" width="13.33203125" style="156" customWidth="1"/>
    <col min="15242" max="15242" width="13.88671875" style="156" customWidth="1"/>
    <col min="15243" max="15243" width="12.5546875" style="156" bestFit="1" customWidth="1"/>
    <col min="15244" max="15246" width="12.109375" style="156" bestFit="1" customWidth="1"/>
    <col min="15247" max="15247" width="11.5546875" style="156" bestFit="1" customWidth="1"/>
    <col min="15248" max="15248" width="11.6640625" style="156" bestFit="1" customWidth="1"/>
    <col min="15249" max="15249" width="11.5546875" style="156" bestFit="1" customWidth="1"/>
    <col min="15250" max="15250" width="12.109375" style="156" bestFit="1" customWidth="1"/>
    <col min="15251" max="15251" width="13.5546875" style="156" customWidth="1"/>
    <col min="15252" max="15252" width="14.6640625" style="156" customWidth="1"/>
    <col min="15253" max="15483" width="9" style="156"/>
    <col min="15484" max="15484" width="23.44140625" style="156" customWidth="1"/>
    <col min="15485" max="15485" width="13.109375" style="156" bestFit="1" customWidth="1"/>
    <col min="15486" max="15486" width="13.109375" style="156" customWidth="1"/>
    <col min="15487" max="15487" width="12.5546875" style="156" bestFit="1" customWidth="1"/>
    <col min="15488" max="15488" width="12.5546875" style="156" customWidth="1"/>
    <col min="15489" max="15489" width="12.6640625" style="156" bestFit="1" customWidth="1"/>
    <col min="15490" max="15490" width="13.109375" style="156" bestFit="1" customWidth="1"/>
    <col min="15491" max="15491" width="14.109375" style="156" bestFit="1" customWidth="1"/>
    <col min="15492" max="15492" width="13.109375" style="156" bestFit="1" customWidth="1"/>
    <col min="15493" max="15493" width="11.5546875" style="156" customWidth="1"/>
    <col min="15494" max="15494" width="12.5546875" style="156" bestFit="1" customWidth="1"/>
    <col min="15495" max="15495" width="12.109375" style="156" bestFit="1" customWidth="1"/>
    <col min="15496" max="15496" width="12.5546875" style="156" bestFit="1" customWidth="1"/>
    <col min="15497" max="15497" width="13.33203125" style="156" customWidth="1"/>
    <col min="15498" max="15498" width="13.88671875" style="156" customWidth="1"/>
    <col min="15499" max="15499" width="12.5546875" style="156" bestFit="1" customWidth="1"/>
    <col min="15500" max="15502" width="12.109375" style="156" bestFit="1" customWidth="1"/>
    <col min="15503" max="15503" width="11.5546875" style="156" bestFit="1" customWidth="1"/>
    <col min="15504" max="15504" width="11.6640625" style="156" bestFit="1" customWidth="1"/>
    <col min="15505" max="15505" width="11.5546875" style="156" bestFit="1" customWidth="1"/>
    <col min="15506" max="15506" width="12.109375" style="156" bestFit="1" customWidth="1"/>
    <col min="15507" max="15507" width="13.5546875" style="156" customWidth="1"/>
    <col min="15508" max="15508" width="14.6640625" style="156" customWidth="1"/>
    <col min="15509" max="15739" width="9" style="156"/>
    <col min="15740" max="15740" width="23.44140625" style="156" customWidth="1"/>
    <col min="15741" max="15741" width="13.109375" style="156" bestFit="1" customWidth="1"/>
    <col min="15742" max="15742" width="13.109375" style="156" customWidth="1"/>
    <col min="15743" max="15743" width="12.5546875" style="156" bestFit="1" customWidth="1"/>
    <col min="15744" max="15744" width="12.5546875" style="156" customWidth="1"/>
    <col min="15745" max="15745" width="12.6640625" style="156" bestFit="1" customWidth="1"/>
    <col min="15746" max="15746" width="13.109375" style="156" bestFit="1" customWidth="1"/>
    <col min="15747" max="15747" width="14.109375" style="156" bestFit="1" customWidth="1"/>
    <col min="15748" max="15748" width="13.109375" style="156" bestFit="1" customWidth="1"/>
    <col min="15749" max="15749" width="11.5546875" style="156" customWidth="1"/>
    <col min="15750" max="15750" width="12.5546875" style="156" bestFit="1" customWidth="1"/>
    <col min="15751" max="15751" width="12.109375" style="156" bestFit="1" customWidth="1"/>
    <col min="15752" max="15752" width="12.5546875" style="156" bestFit="1" customWidth="1"/>
    <col min="15753" max="15753" width="13.33203125" style="156" customWidth="1"/>
    <col min="15754" max="15754" width="13.88671875" style="156" customWidth="1"/>
    <col min="15755" max="15755" width="12.5546875" style="156" bestFit="1" customWidth="1"/>
    <col min="15756" max="15758" width="12.109375" style="156" bestFit="1" customWidth="1"/>
    <col min="15759" max="15759" width="11.5546875" style="156" bestFit="1" customWidth="1"/>
    <col min="15760" max="15760" width="11.6640625" style="156" bestFit="1" customWidth="1"/>
    <col min="15761" max="15761" width="11.5546875" style="156" bestFit="1" customWidth="1"/>
    <col min="15762" max="15762" width="12.109375" style="156" bestFit="1" customWidth="1"/>
    <col min="15763" max="15763" width="13.5546875" style="156" customWidth="1"/>
    <col min="15764" max="15764" width="14.6640625" style="156" customWidth="1"/>
    <col min="15765" max="15995" width="9" style="156"/>
    <col min="15996" max="15996" width="23.44140625" style="156" customWidth="1"/>
    <col min="15997" max="15997" width="13.109375" style="156" bestFit="1" customWidth="1"/>
    <col min="15998" max="15998" width="13.109375" style="156" customWidth="1"/>
    <col min="15999" max="15999" width="12.5546875" style="156" bestFit="1" customWidth="1"/>
    <col min="16000" max="16000" width="12.5546875" style="156" customWidth="1"/>
    <col min="16001" max="16001" width="12.6640625" style="156" bestFit="1" customWidth="1"/>
    <col min="16002" max="16002" width="13.109375" style="156" bestFit="1" customWidth="1"/>
    <col min="16003" max="16003" width="14.109375" style="156" bestFit="1" customWidth="1"/>
    <col min="16004" max="16004" width="13.109375" style="156" bestFit="1" customWidth="1"/>
    <col min="16005" max="16005" width="11.5546875" style="156" customWidth="1"/>
    <col min="16006" max="16006" width="12.5546875" style="156" bestFit="1" customWidth="1"/>
    <col min="16007" max="16007" width="12.109375" style="156" bestFit="1" customWidth="1"/>
    <col min="16008" max="16008" width="12.5546875" style="156" bestFit="1" customWidth="1"/>
    <col min="16009" max="16009" width="13.33203125" style="156" customWidth="1"/>
    <col min="16010" max="16010" width="13.88671875" style="156" customWidth="1"/>
    <col min="16011" max="16011" width="12.5546875" style="156" bestFit="1" customWidth="1"/>
    <col min="16012" max="16014" width="12.109375" style="156" bestFit="1" customWidth="1"/>
    <col min="16015" max="16015" width="11.5546875" style="156" bestFit="1" customWidth="1"/>
    <col min="16016" max="16016" width="11.6640625" style="156" bestFit="1" customWidth="1"/>
    <col min="16017" max="16017" width="11.5546875" style="156" bestFit="1" customWidth="1"/>
    <col min="16018" max="16018" width="12.109375" style="156" bestFit="1" customWidth="1"/>
    <col min="16019" max="16019" width="13.5546875" style="156" customWidth="1"/>
    <col min="16020" max="16020" width="14.6640625" style="156" customWidth="1"/>
    <col min="16021" max="16384" width="9" style="156"/>
  </cols>
  <sheetData>
    <row r="1" spans="1:29" s="155" customFormat="1" ht="78.75" customHeight="1">
      <c r="A1" s="228" t="s">
        <v>1324</v>
      </c>
      <c r="B1" s="228" t="s">
        <v>1323</v>
      </c>
      <c r="C1" s="229" t="s">
        <v>243</v>
      </c>
      <c r="D1" s="229" t="s">
        <v>41</v>
      </c>
      <c r="E1" s="229" t="s">
        <v>160</v>
      </c>
      <c r="F1" s="229" t="s">
        <v>1322</v>
      </c>
      <c r="G1" s="152" t="s">
        <v>690</v>
      </c>
      <c r="H1" s="153" t="s">
        <v>691</v>
      </c>
      <c r="I1" s="153" t="s">
        <v>692</v>
      </c>
      <c r="J1" s="153" t="s">
        <v>693</v>
      </c>
      <c r="K1" s="153" t="s">
        <v>1315</v>
      </c>
      <c r="L1" s="153" t="s">
        <v>694</v>
      </c>
      <c r="M1" s="154" t="s">
        <v>695</v>
      </c>
      <c r="N1" s="153" t="s">
        <v>696</v>
      </c>
      <c r="O1" s="154" t="s">
        <v>697</v>
      </c>
      <c r="P1" s="153" t="s">
        <v>698</v>
      </c>
      <c r="Q1" s="153" t="s">
        <v>699</v>
      </c>
      <c r="R1" s="153" t="s">
        <v>700</v>
      </c>
      <c r="S1" s="154" t="s">
        <v>701</v>
      </c>
      <c r="T1" s="153" t="s">
        <v>702</v>
      </c>
      <c r="U1" s="153" t="s">
        <v>703</v>
      </c>
      <c r="V1" s="153" t="s">
        <v>704</v>
      </c>
      <c r="W1" s="154" t="s">
        <v>705</v>
      </c>
      <c r="X1" s="153" t="s">
        <v>706</v>
      </c>
      <c r="Y1" s="154" t="s">
        <v>707</v>
      </c>
      <c r="Z1" s="153" t="s">
        <v>708</v>
      </c>
      <c r="AA1" s="153" t="s">
        <v>709</v>
      </c>
      <c r="AB1" s="153" t="s">
        <v>710</v>
      </c>
      <c r="AC1" s="153" t="s">
        <v>1318</v>
      </c>
    </row>
    <row r="2" spans="1:29">
      <c r="A2" s="230">
        <v>72</v>
      </c>
      <c r="B2" s="231">
        <v>1</v>
      </c>
      <c r="C2" s="231">
        <v>1</v>
      </c>
      <c r="D2" s="232" t="s">
        <v>43</v>
      </c>
      <c r="E2" s="232" t="s">
        <v>155</v>
      </c>
      <c r="F2" s="233" t="s">
        <v>1363</v>
      </c>
      <c r="G2" s="105">
        <v>7834740.9699999997</v>
      </c>
      <c r="H2" s="105">
        <v>3284447.8899999997</v>
      </c>
      <c r="I2" s="105">
        <v>3416694</v>
      </c>
      <c r="J2" s="105">
        <v>536715.5</v>
      </c>
      <c r="K2" s="105">
        <v>7237857.3899999997</v>
      </c>
      <c r="L2" s="105">
        <v>91789.92</v>
      </c>
      <c r="M2" s="105">
        <v>1465115.54</v>
      </c>
      <c r="N2" s="105"/>
      <c r="O2" s="105">
        <v>592109.46000000008</v>
      </c>
      <c r="P2" s="105">
        <v>17845</v>
      </c>
      <c r="Q2" s="105">
        <v>609954.46000000008</v>
      </c>
      <c r="R2" s="105">
        <v>2744860.3</v>
      </c>
      <c r="S2" s="105">
        <v>1204700</v>
      </c>
      <c r="T2" s="105">
        <v>322458</v>
      </c>
      <c r="U2" s="105">
        <v>632408.41</v>
      </c>
      <c r="V2" s="105">
        <v>12</v>
      </c>
      <c r="W2" s="105">
        <v>406494</v>
      </c>
      <c r="X2" s="105">
        <v>0</v>
      </c>
      <c r="Y2" s="105">
        <v>0</v>
      </c>
      <c r="Z2" s="105">
        <v>0</v>
      </c>
      <c r="AA2" s="105">
        <v>99773.73000000001</v>
      </c>
      <c r="AB2" s="105">
        <v>4068945.1</v>
      </c>
      <c r="AC2" s="105">
        <v>26719109.820000004</v>
      </c>
    </row>
    <row r="3" spans="1:29">
      <c r="A3" s="230">
        <v>41</v>
      </c>
      <c r="B3" s="231">
        <v>2</v>
      </c>
      <c r="C3" s="231">
        <v>1</v>
      </c>
      <c r="D3" s="232" t="s">
        <v>47</v>
      </c>
      <c r="E3" s="232" t="s">
        <v>158</v>
      </c>
      <c r="F3" s="233" t="s">
        <v>1364</v>
      </c>
      <c r="G3" s="105">
        <v>11327586.67</v>
      </c>
      <c r="H3" s="105">
        <v>3898504.3</v>
      </c>
      <c r="I3" s="105">
        <v>6004033.75</v>
      </c>
      <c r="J3" s="105">
        <v>766182.9</v>
      </c>
      <c r="K3" s="105">
        <v>10668720.950000001</v>
      </c>
      <c r="L3" s="105">
        <v>55234.92</v>
      </c>
      <c r="M3" s="105">
        <v>1848059.55</v>
      </c>
      <c r="N3" s="105"/>
      <c r="O3" s="105">
        <v>536557.43999999994</v>
      </c>
      <c r="P3" s="105">
        <v>1007247.5</v>
      </c>
      <c r="Q3" s="105">
        <v>1543804.94</v>
      </c>
      <c r="R3" s="105">
        <v>1068170.7599999998</v>
      </c>
      <c r="S3" s="105">
        <v>650900.77</v>
      </c>
      <c r="T3" s="105">
        <v>319889.5</v>
      </c>
      <c r="U3" s="105">
        <v>443695.8</v>
      </c>
      <c r="V3" s="105">
        <v>40126.74</v>
      </c>
      <c r="W3" s="105">
        <v>889350.25</v>
      </c>
      <c r="X3" s="105">
        <v>0</v>
      </c>
      <c r="Y3" s="105">
        <v>283310</v>
      </c>
      <c r="Z3" s="105">
        <v>0</v>
      </c>
      <c r="AA3" s="105">
        <v>11618.59</v>
      </c>
      <c r="AB3" s="105">
        <v>2582067.2900000005</v>
      </c>
      <c r="AC3" s="105">
        <v>31732536.730000004</v>
      </c>
    </row>
    <row r="4" spans="1:29">
      <c r="A4" s="230">
        <v>25</v>
      </c>
      <c r="B4" s="231">
        <v>3</v>
      </c>
      <c r="C4" s="231">
        <v>1</v>
      </c>
      <c r="D4" s="232" t="s">
        <v>51</v>
      </c>
      <c r="E4" s="232" t="s">
        <v>156</v>
      </c>
      <c r="F4" s="233" t="s">
        <v>1365</v>
      </c>
      <c r="G4" s="105">
        <v>13111947.770000001</v>
      </c>
      <c r="H4" s="105">
        <v>3824526</v>
      </c>
      <c r="I4" s="105">
        <v>7405627.5</v>
      </c>
      <c r="J4" s="105">
        <v>708992</v>
      </c>
      <c r="K4" s="105">
        <v>11939145.5</v>
      </c>
      <c r="L4" s="105">
        <v>36312</v>
      </c>
      <c r="M4" s="105">
        <v>1979280.44</v>
      </c>
      <c r="N4" s="105"/>
      <c r="O4" s="105">
        <v>864012.76</v>
      </c>
      <c r="P4" s="105">
        <v>1435435.3</v>
      </c>
      <c r="Q4" s="105">
        <v>2299448.06</v>
      </c>
      <c r="R4" s="105">
        <v>969987.95</v>
      </c>
      <c r="S4" s="105">
        <v>380520.95</v>
      </c>
      <c r="T4" s="105">
        <v>125481</v>
      </c>
      <c r="U4" s="105">
        <v>473360.19</v>
      </c>
      <c r="V4" s="105">
        <v>258727.02000000002</v>
      </c>
      <c r="W4" s="105">
        <v>534319</v>
      </c>
      <c r="X4" s="105">
        <v>0</v>
      </c>
      <c r="Y4" s="105">
        <v>630399.11</v>
      </c>
      <c r="Z4" s="105">
        <v>0</v>
      </c>
      <c r="AA4" s="105">
        <v>31664.84</v>
      </c>
      <c r="AB4" s="105">
        <v>2441534.1999999997</v>
      </c>
      <c r="AC4" s="105">
        <v>35212128.030000001</v>
      </c>
    </row>
    <row r="5" spans="1:29">
      <c r="A5" s="230">
        <v>12</v>
      </c>
      <c r="B5" s="231">
        <v>4</v>
      </c>
      <c r="C5" s="231">
        <v>1</v>
      </c>
      <c r="D5" s="232" t="s">
        <v>49</v>
      </c>
      <c r="E5" s="232" t="s">
        <v>159</v>
      </c>
      <c r="F5" s="233" t="s">
        <v>1366</v>
      </c>
      <c r="G5" s="105">
        <v>8550738.2200000007</v>
      </c>
      <c r="H5" s="105">
        <v>2518930</v>
      </c>
      <c r="I5" s="105">
        <v>5621801.5700000003</v>
      </c>
      <c r="J5" s="105">
        <v>548287.5</v>
      </c>
      <c r="K5" s="105">
        <v>8689019.0700000003</v>
      </c>
      <c r="L5" s="105">
        <v>102893.98</v>
      </c>
      <c r="M5" s="105">
        <v>2595545.4</v>
      </c>
      <c r="N5" s="105"/>
      <c r="O5" s="105">
        <v>1283149.3700000001</v>
      </c>
      <c r="P5" s="105">
        <v>1576566.1</v>
      </c>
      <c r="Q5" s="105">
        <v>2859715.47</v>
      </c>
      <c r="R5" s="105">
        <v>493471.35</v>
      </c>
      <c r="S5" s="105">
        <v>705868.61</v>
      </c>
      <c r="T5" s="105">
        <v>442131</v>
      </c>
      <c r="U5" s="105">
        <v>421183.68000000005</v>
      </c>
      <c r="V5" s="105">
        <v>40698.94</v>
      </c>
      <c r="W5" s="105">
        <v>517698.04</v>
      </c>
      <c r="X5" s="105">
        <v>0</v>
      </c>
      <c r="Y5" s="105">
        <v>1716125.27</v>
      </c>
      <c r="Z5" s="105">
        <v>0</v>
      </c>
      <c r="AA5" s="105">
        <v>8865.24</v>
      </c>
      <c r="AB5" s="105">
        <v>3490102.9500000007</v>
      </c>
      <c r="AC5" s="105">
        <v>30634057.219999995</v>
      </c>
    </row>
    <row r="6" spans="1:29">
      <c r="A6" s="230">
        <v>59</v>
      </c>
      <c r="B6" s="231">
        <v>5</v>
      </c>
      <c r="C6" s="231">
        <v>1</v>
      </c>
      <c r="D6" s="232" t="s">
        <v>45</v>
      </c>
      <c r="E6" s="232" t="s">
        <v>157</v>
      </c>
      <c r="F6" s="233" t="s">
        <v>1367</v>
      </c>
      <c r="G6" s="105">
        <v>9464163.75</v>
      </c>
      <c r="H6" s="105">
        <v>3804549</v>
      </c>
      <c r="I6" s="105">
        <v>6861780</v>
      </c>
      <c r="J6" s="105">
        <v>560569.5</v>
      </c>
      <c r="K6" s="105">
        <v>11226898.5</v>
      </c>
      <c r="L6" s="105">
        <v>66511.739999999991</v>
      </c>
      <c r="M6" s="105">
        <v>2400132.66</v>
      </c>
      <c r="N6" s="105"/>
      <c r="O6" s="105">
        <v>1069166.27</v>
      </c>
      <c r="P6" s="105">
        <v>1330816.04</v>
      </c>
      <c r="Q6" s="105">
        <v>2399982.31</v>
      </c>
      <c r="R6" s="105">
        <v>1381041.51</v>
      </c>
      <c r="S6" s="105">
        <v>1496522.56</v>
      </c>
      <c r="T6" s="105">
        <v>641008.5</v>
      </c>
      <c r="U6" s="105">
        <v>467084.55</v>
      </c>
      <c r="V6" s="105">
        <v>6037</v>
      </c>
      <c r="W6" s="105">
        <v>308919.5</v>
      </c>
      <c r="X6" s="105">
        <v>0</v>
      </c>
      <c r="Y6" s="105">
        <v>49609.05</v>
      </c>
      <c r="Z6" s="105">
        <v>0</v>
      </c>
      <c r="AA6" s="105">
        <v>72289.98</v>
      </c>
      <c r="AB6" s="105">
        <v>4593742.5</v>
      </c>
      <c r="AC6" s="105">
        <v>34573944.109999999</v>
      </c>
    </row>
    <row r="7" spans="1:29">
      <c r="A7" s="230">
        <v>20</v>
      </c>
      <c r="B7" s="231">
        <v>6</v>
      </c>
      <c r="C7" s="231">
        <v>1</v>
      </c>
      <c r="D7" s="232" t="s">
        <v>53</v>
      </c>
      <c r="E7" s="232" t="s">
        <v>154</v>
      </c>
      <c r="F7" s="233" t="s">
        <v>1368</v>
      </c>
      <c r="G7" s="105">
        <v>13177362.620000001</v>
      </c>
      <c r="H7" s="105">
        <v>4316627.4399999995</v>
      </c>
      <c r="I7" s="105">
        <v>6788343.5899999999</v>
      </c>
      <c r="J7" s="105">
        <v>727565.24</v>
      </c>
      <c r="K7" s="105">
        <v>11832536.27</v>
      </c>
      <c r="L7" s="105">
        <v>157428</v>
      </c>
      <c r="M7" s="105">
        <v>1971225.67</v>
      </c>
      <c r="N7" s="105"/>
      <c r="O7" s="105">
        <v>846134.64</v>
      </c>
      <c r="P7" s="105">
        <v>1058049.21</v>
      </c>
      <c r="Q7" s="105">
        <v>1904183.85</v>
      </c>
      <c r="R7" s="105">
        <v>1285487.67</v>
      </c>
      <c r="S7" s="105">
        <v>903563.17999999993</v>
      </c>
      <c r="T7" s="105">
        <v>524309</v>
      </c>
      <c r="U7" s="105">
        <v>674766.17999999993</v>
      </c>
      <c r="V7" s="105">
        <v>45663.159999999996</v>
      </c>
      <c r="W7" s="105">
        <v>817232.15999999992</v>
      </c>
      <c r="X7" s="105">
        <v>0</v>
      </c>
      <c r="Y7" s="105">
        <v>1713002.29</v>
      </c>
      <c r="Z7" s="105">
        <v>0</v>
      </c>
      <c r="AA7" s="105">
        <v>30449.83</v>
      </c>
      <c r="AB7" s="105">
        <v>2203382.6399999997</v>
      </c>
      <c r="AC7" s="105">
        <v>37240592.520000003</v>
      </c>
    </row>
    <row r="8" spans="1:29">
      <c r="A8" s="230">
        <v>88</v>
      </c>
      <c r="B8" s="231">
        <v>7</v>
      </c>
      <c r="C8" s="231">
        <v>2</v>
      </c>
      <c r="D8" s="232" t="s">
        <v>43</v>
      </c>
      <c r="E8" s="232" t="s">
        <v>162</v>
      </c>
      <c r="F8" s="233" t="s">
        <v>1369</v>
      </c>
      <c r="G8" s="105">
        <v>9210734.8400000017</v>
      </c>
      <c r="H8" s="105">
        <v>4607944.1500000004</v>
      </c>
      <c r="I8" s="105">
        <v>6045965.5</v>
      </c>
      <c r="J8" s="105">
        <v>627454.45000000007</v>
      </c>
      <c r="K8" s="105">
        <v>11281364.1</v>
      </c>
      <c r="L8" s="105">
        <v>168268.59</v>
      </c>
      <c r="M8" s="105">
        <v>2393169.81</v>
      </c>
      <c r="N8" s="105"/>
      <c r="O8" s="105">
        <v>1230714.57</v>
      </c>
      <c r="P8" s="105">
        <v>1682448</v>
      </c>
      <c r="Q8" s="105">
        <v>2913162.5700000003</v>
      </c>
      <c r="R8" s="105">
        <v>909218.77</v>
      </c>
      <c r="S8" s="105">
        <v>1962995.2999999998</v>
      </c>
      <c r="T8" s="105">
        <v>268862</v>
      </c>
      <c r="U8" s="105">
        <v>829492.32</v>
      </c>
      <c r="V8" s="105">
        <v>36224</v>
      </c>
      <c r="W8" s="105">
        <v>1586202.8</v>
      </c>
      <c r="X8" s="105">
        <v>0</v>
      </c>
      <c r="Y8" s="105">
        <v>768352.81</v>
      </c>
      <c r="Z8" s="105">
        <v>0</v>
      </c>
      <c r="AA8" s="105">
        <v>49428.57</v>
      </c>
      <c r="AB8" s="105">
        <v>3345798.8399999989</v>
      </c>
      <c r="AC8" s="105">
        <v>35723275.32</v>
      </c>
    </row>
    <row r="9" spans="1:29">
      <c r="A9" s="230">
        <v>87</v>
      </c>
      <c r="B9" s="231">
        <v>8</v>
      </c>
      <c r="C9" s="231">
        <v>2</v>
      </c>
      <c r="D9" s="232" t="s">
        <v>43</v>
      </c>
      <c r="E9" s="232" t="s">
        <v>161</v>
      </c>
      <c r="F9" s="233" t="s">
        <v>1370</v>
      </c>
      <c r="G9" s="105">
        <v>11196285.710000001</v>
      </c>
      <c r="H9" s="105">
        <v>4590035.07</v>
      </c>
      <c r="I9" s="105">
        <v>8088652.5</v>
      </c>
      <c r="J9" s="105">
        <v>689332.5</v>
      </c>
      <c r="K9" s="105">
        <v>13368020.07</v>
      </c>
      <c r="L9" s="105">
        <v>199918.52</v>
      </c>
      <c r="M9" s="105">
        <v>3005959.11</v>
      </c>
      <c r="N9" s="105"/>
      <c r="O9" s="105">
        <v>1158693.92</v>
      </c>
      <c r="P9" s="105">
        <v>1450628.5</v>
      </c>
      <c r="Q9" s="105">
        <v>2609322.42</v>
      </c>
      <c r="R9" s="105">
        <v>772289.29</v>
      </c>
      <c r="S9" s="105">
        <v>973461.03</v>
      </c>
      <c r="T9" s="105">
        <v>227042.18</v>
      </c>
      <c r="U9" s="105">
        <v>403153.99</v>
      </c>
      <c r="V9" s="105">
        <v>683293.86</v>
      </c>
      <c r="W9" s="105">
        <v>226277</v>
      </c>
      <c r="X9" s="105">
        <v>0</v>
      </c>
      <c r="Y9" s="105">
        <v>102940</v>
      </c>
      <c r="Z9" s="105">
        <v>0</v>
      </c>
      <c r="AA9" s="105">
        <v>18781.91</v>
      </c>
      <c r="AB9" s="105">
        <v>3470081.42</v>
      </c>
      <c r="AC9" s="105">
        <v>37256826.50999999</v>
      </c>
    </row>
    <row r="10" spans="1:29">
      <c r="A10" s="230">
        <v>5</v>
      </c>
      <c r="B10" s="231">
        <v>9</v>
      </c>
      <c r="C10" s="231">
        <v>2</v>
      </c>
      <c r="D10" s="232" t="s">
        <v>49</v>
      </c>
      <c r="E10" s="232" t="s">
        <v>165</v>
      </c>
      <c r="F10" s="233" t="s">
        <v>1371</v>
      </c>
      <c r="G10" s="105">
        <v>18305856</v>
      </c>
      <c r="H10" s="105">
        <v>5843915.75</v>
      </c>
      <c r="I10" s="105">
        <v>7910606.5</v>
      </c>
      <c r="J10" s="105">
        <v>1132633.47</v>
      </c>
      <c r="K10" s="105">
        <v>14887155.720000001</v>
      </c>
      <c r="L10" s="105">
        <v>38022</v>
      </c>
      <c r="M10" s="105">
        <v>3738999.5</v>
      </c>
      <c r="N10" s="105"/>
      <c r="O10" s="105">
        <v>1421666.25</v>
      </c>
      <c r="P10" s="105">
        <v>1701245.25</v>
      </c>
      <c r="Q10" s="105">
        <v>3122911.5</v>
      </c>
      <c r="R10" s="105">
        <v>1329142.8</v>
      </c>
      <c r="S10" s="105">
        <v>894978.2</v>
      </c>
      <c r="T10" s="105">
        <v>456215</v>
      </c>
      <c r="U10" s="105">
        <v>644080.56999999995</v>
      </c>
      <c r="V10" s="105">
        <v>113861.8</v>
      </c>
      <c r="W10" s="105">
        <v>33310.269999999997</v>
      </c>
      <c r="X10" s="105">
        <v>0</v>
      </c>
      <c r="Y10" s="105">
        <v>583475.26</v>
      </c>
      <c r="Z10" s="105">
        <v>0</v>
      </c>
      <c r="AA10" s="105">
        <v>60127.399999999994</v>
      </c>
      <c r="AB10" s="105">
        <v>2918264.56</v>
      </c>
      <c r="AC10" s="105">
        <v>47126400.579999998</v>
      </c>
    </row>
    <row r="11" spans="1:29">
      <c r="A11" s="230">
        <v>47</v>
      </c>
      <c r="B11" s="231">
        <v>10</v>
      </c>
      <c r="C11" s="231">
        <v>2</v>
      </c>
      <c r="D11" s="232" t="s">
        <v>47</v>
      </c>
      <c r="E11" s="232" t="s">
        <v>164</v>
      </c>
      <c r="F11" s="233" t="s">
        <v>1372</v>
      </c>
      <c r="G11" s="105">
        <v>14596370.810000002</v>
      </c>
      <c r="H11" s="105">
        <v>5167521.26</v>
      </c>
      <c r="I11" s="105">
        <v>7240699.1500000004</v>
      </c>
      <c r="J11" s="105">
        <v>905316.40000000014</v>
      </c>
      <c r="K11" s="105">
        <v>13313536.810000001</v>
      </c>
      <c r="L11" s="105">
        <v>33842</v>
      </c>
      <c r="M11" s="105">
        <v>2818925.71</v>
      </c>
      <c r="N11" s="105"/>
      <c r="O11" s="105">
        <v>1386426.4500000002</v>
      </c>
      <c r="P11" s="105">
        <v>2160312.5499999998</v>
      </c>
      <c r="Q11" s="105">
        <v>3546739</v>
      </c>
      <c r="R11" s="105">
        <v>1429319.4</v>
      </c>
      <c r="S11" s="105">
        <v>298065.94</v>
      </c>
      <c r="T11" s="105">
        <v>154260</v>
      </c>
      <c r="U11" s="105">
        <v>558877.32999999996</v>
      </c>
      <c r="V11" s="105">
        <v>48111.38</v>
      </c>
      <c r="W11" s="105">
        <v>502723</v>
      </c>
      <c r="X11" s="105">
        <v>0</v>
      </c>
      <c r="Y11" s="105">
        <v>41620</v>
      </c>
      <c r="Z11" s="105">
        <v>0</v>
      </c>
      <c r="AA11" s="105">
        <v>1767963.8499999999</v>
      </c>
      <c r="AB11" s="105">
        <v>3690861.03</v>
      </c>
      <c r="AC11" s="105">
        <v>42801216.260000005</v>
      </c>
    </row>
    <row r="12" spans="1:29">
      <c r="A12" s="230">
        <v>26</v>
      </c>
      <c r="B12" s="231">
        <v>11</v>
      </c>
      <c r="C12" s="231">
        <v>2</v>
      </c>
      <c r="D12" s="232" t="s">
        <v>51</v>
      </c>
      <c r="E12" s="232" t="s">
        <v>201</v>
      </c>
      <c r="F12" s="233" t="s">
        <v>1373</v>
      </c>
      <c r="G12" s="105">
        <v>15259942.880000001</v>
      </c>
      <c r="H12" s="105">
        <v>4780156.24</v>
      </c>
      <c r="I12" s="105">
        <v>7516865</v>
      </c>
      <c r="J12" s="105">
        <v>828383.19000000006</v>
      </c>
      <c r="K12" s="105">
        <v>13125404.43</v>
      </c>
      <c r="L12" s="105">
        <v>95133</v>
      </c>
      <c r="M12" s="105">
        <v>3823467.88</v>
      </c>
      <c r="N12" s="105"/>
      <c r="O12" s="105">
        <v>1103709.05</v>
      </c>
      <c r="P12" s="105">
        <v>1484235.09</v>
      </c>
      <c r="Q12" s="105">
        <v>2587944.14</v>
      </c>
      <c r="R12" s="105">
        <v>1582459.49</v>
      </c>
      <c r="S12" s="105">
        <v>693008.06</v>
      </c>
      <c r="T12" s="105">
        <v>336975</v>
      </c>
      <c r="U12" s="105">
        <v>689994.29</v>
      </c>
      <c r="V12" s="105">
        <v>54</v>
      </c>
      <c r="W12" s="105">
        <v>1027636.45</v>
      </c>
      <c r="X12" s="105">
        <v>0</v>
      </c>
      <c r="Y12" s="105">
        <v>994700.4</v>
      </c>
      <c r="Z12" s="105">
        <v>0</v>
      </c>
      <c r="AA12" s="105">
        <v>222226.07</v>
      </c>
      <c r="AB12" s="105">
        <v>2495962.35</v>
      </c>
      <c r="AC12" s="105">
        <v>42934908.440000005</v>
      </c>
    </row>
    <row r="13" spans="1:29">
      <c r="A13" s="230">
        <v>85</v>
      </c>
      <c r="B13" s="231">
        <v>12</v>
      </c>
      <c r="C13" s="231">
        <v>2</v>
      </c>
      <c r="D13" s="232" t="s">
        <v>43</v>
      </c>
      <c r="E13" s="232" t="s">
        <v>195</v>
      </c>
      <c r="F13" s="233" t="s">
        <v>1374</v>
      </c>
      <c r="G13" s="105">
        <v>16065689.400000002</v>
      </c>
      <c r="H13" s="105">
        <v>4715809</v>
      </c>
      <c r="I13" s="105">
        <v>7645466.25</v>
      </c>
      <c r="J13" s="105">
        <v>956394.4</v>
      </c>
      <c r="K13" s="105">
        <v>13317669.65</v>
      </c>
      <c r="L13" s="105">
        <v>33885.47</v>
      </c>
      <c r="M13" s="105">
        <v>2973747.46</v>
      </c>
      <c r="N13" s="105"/>
      <c r="O13" s="105">
        <v>1500760.86</v>
      </c>
      <c r="P13" s="105">
        <v>1956314.85</v>
      </c>
      <c r="Q13" s="105">
        <v>3457075.71</v>
      </c>
      <c r="R13" s="105">
        <v>1944630.71</v>
      </c>
      <c r="S13" s="105">
        <v>1095847.31</v>
      </c>
      <c r="T13" s="105">
        <v>319951.59999999998</v>
      </c>
      <c r="U13" s="105">
        <v>932137.40999999992</v>
      </c>
      <c r="V13" s="105">
        <v>33191.74</v>
      </c>
      <c r="W13" s="105">
        <v>2910075.1</v>
      </c>
      <c r="X13" s="105">
        <v>0</v>
      </c>
      <c r="Y13" s="105">
        <v>863960.15</v>
      </c>
      <c r="Z13" s="105">
        <v>0</v>
      </c>
      <c r="AA13" s="105">
        <v>33431.1</v>
      </c>
      <c r="AB13" s="105">
        <v>1871517.8</v>
      </c>
      <c r="AC13" s="105">
        <v>45852810.610000007</v>
      </c>
    </row>
    <row r="14" spans="1:29">
      <c r="A14" s="230">
        <v>58</v>
      </c>
      <c r="B14" s="231">
        <v>13</v>
      </c>
      <c r="C14" s="231">
        <v>2</v>
      </c>
      <c r="D14" s="232" t="s">
        <v>45</v>
      </c>
      <c r="E14" s="232" t="s">
        <v>163</v>
      </c>
      <c r="F14" s="233" t="s">
        <v>1375</v>
      </c>
      <c r="G14" s="105">
        <v>13338965.640000001</v>
      </c>
      <c r="H14" s="105">
        <v>5981337.0099999998</v>
      </c>
      <c r="I14" s="105">
        <v>7997835</v>
      </c>
      <c r="J14" s="105">
        <v>846562</v>
      </c>
      <c r="K14" s="105">
        <v>14825734.01</v>
      </c>
      <c r="L14" s="105">
        <v>46353</v>
      </c>
      <c r="M14" s="105">
        <v>3109114.32</v>
      </c>
      <c r="N14" s="105"/>
      <c r="O14" s="105">
        <v>1156962.1300000001</v>
      </c>
      <c r="P14" s="105">
        <v>1519887.25</v>
      </c>
      <c r="Q14" s="105">
        <v>2676849.38</v>
      </c>
      <c r="R14" s="105">
        <v>1235187.23</v>
      </c>
      <c r="S14" s="105">
        <v>931231.83000000007</v>
      </c>
      <c r="T14" s="105">
        <v>485456</v>
      </c>
      <c r="U14" s="105">
        <v>396583.15</v>
      </c>
      <c r="V14" s="105">
        <v>74614.460000000006</v>
      </c>
      <c r="W14" s="105">
        <v>836716.44</v>
      </c>
      <c r="X14" s="105">
        <v>0</v>
      </c>
      <c r="Y14" s="105">
        <v>509908</v>
      </c>
      <c r="Z14" s="105">
        <v>0</v>
      </c>
      <c r="AA14" s="105">
        <v>20448.61</v>
      </c>
      <c r="AB14" s="105">
        <v>3351390.0799999996</v>
      </c>
      <c r="AC14" s="105">
        <v>41838552.149999991</v>
      </c>
    </row>
    <row r="15" spans="1:29">
      <c r="A15" s="230">
        <v>34</v>
      </c>
      <c r="B15" s="231">
        <v>14</v>
      </c>
      <c r="C15" s="231">
        <v>2</v>
      </c>
      <c r="D15" s="232" t="s">
        <v>51</v>
      </c>
      <c r="E15" s="232" t="s">
        <v>209</v>
      </c>
      <c r="F15" s="233" t="s">
        <v>1376</v>
      </c>
      <c r="G15" s="105">
        <v>13481821.85</v>
      </c>
      <c r="H15" s="105">
        <v>5659833.5899999999</v>
      </c>
      <c r="I15" s="105">
        <v>9423943.9100000001</v>
      </c>
      <c r="J15" s="105">
        <v>803912.08</v>
      </c>
      <c r="K15" s="105">
        <v>15887689.58</v>
      </c>
      <c r="L15" s="105">
        <v>585823.82999999996</v>
      </c>
      <c r="M15" s="105">
        <v>5417286.8499999996</v>
      </c>
      <c r="N15" s="105"/>
      <c r="O15" s="105">
        <v>1533676.06</v>
      </c>
      <c r="P15" s="105">
        <v>3289778.4</v>
      </c>
      <c r="Q15" s="105">
        <v>4823454.46</v>
      </c>
      <c r="R15" s="105">
        <v>2238183.42</v>
      </c>
      <c r="S15" s="105">
        <v>8484330.620000001</v>
      </c>
      <c r="T15" s="105">
        <v>1694658.05</v>
      </c>
      <c r="U15" s="105">
        <v>1026595.49</v>
      </c>
      <c r="V15" s="105">
        <v>359969.54</v>
      </c>
      <c r="W15" s="105">
        <v>142770.91</v>
      </c>
      <c r="X15" s="105">
        <v>0</v>
      </c>
      <c r="Y15" s="105">
        <v>1329700.73</v>
      </c>
      <c r="Z15" s="105">
        <v>0</v>
      </c>
      <c r="AA15" s="105">
        <v>323796.52</v>
      </c>
      <c r="AB15" s="105">
        <v>4600712.5699999994</v>
      </c>
      <c r="AC15" s="105">
        <v>60396794.419999994</v>
      </c>
    </row>
    <row r="16" spans="1:29">
      <c r="A16" s="230">
        <v>83</v>
      </c>
      <c r="B16" s="231">
        <v>15</v>
      </c>
      <c r="C16" s="231">
        <v>2</v>
      </c>
      <c r="D16" s="232" t="s">
        <v>43</v>
      </c>
      <c r="E16" s="232" t="s">
        <v>193</v>
      </c>
      <c r="F16" s="233" t="s">
        <v>1377</v>
      </c>
      <c r="G16" s="105">
        <v>16434617</v>
      </c>
      <c r="H16" s="105">
        <v>4794049</v>
      </c>
      <c r="I16" s="105">
        <v>8901378</v>
      </c>
      <c r="J16" s="105">
        <v>934438.58</v>
      </c>
      <c r="K16" s="105">
        <v>14629865.58</v>
      </c>
      <c r="L16" s="105">
        <v>55097.9</v>
      </c>
      <c r="M16" s="105">
        <v>2825935.64</v>
      </c>
      <c r="N16" s="105"/>
      <c r="O16" s="105">
        <v>1563166.36</v>
      </c>
      <c r="P16" s="105">
        <v>1803086.5</v>
      </c>
      <c r="Q16" s="105">
        <v>3366252.8600000003</v>
      </c>
      <c r="R16" s="105">
        <v>1107668.71</v>
      </c>
      <c r="S16" s="105">
        <v>885043.4</v>
      </c>
      <c r="T16" s="105">
        <v>113225</v>
      </c>
      <c r="U16" s="105">
        <v>999077.21000000008</v>
      </c>
      <c r="V16" s="105">
        <v>54294.740000000005</v>
      </c>
      <c r="W16" s="105">
        <v>326861</v>
      </c>
      <c r="X16" s="105">
        <v>0</v>
      </c>
      <c r="Y16" s="105">
        <v>989241.6</v>
      </c>
      <c r="Z16" s="105">
        <v>0</v>
      </c>
      <c r="AA16" s="105">
        <v>92957.22</v>
      </c>
      <c r="AB16" s="105">
        <v>2772200.36</v>
      </c>
      <c r="AC16" s="105">
        <v>44652338.219999999</v>
      </c>
    </row>
    <row r="17" spans="1:29">
      <c r="A17" s="230">
        <v>84</v>
      </c>
      <c r="B17" s="231">
        <v>16</v>
      </c>
      <c r="C17" s="231">
        <v>2</v>
      </c>
      <c r="D17" s="232" t="s">
        <v>43</v>
      </c>
      <c r="E17" s="232" t="s">
        <v>194</v>
      </c>
      <c r="F17" s="233" t="s">
        <v>1378</v>
      </c>
      <c r="G17" s="105">
        <v>12587442.699999999</v>
      </c>
      <c r="H17" s="105">
        <v>6302975.79</v>
      </c>
      <c r="I17" s="105">
        <v>10387420.25</v>
      </c>
      <c r="J17" s="105">
        <v>885286.79999999993</v>
      </c>
      <c r="K17" s="105">
        <v>17575682.84</v>
      </c>
      <c r="L17" s="105">
        <v>28652</v>
      </c>
      <c r="M17" s="105">
        <v>2812022.6</v>
      </c>
      <c r="N17" s="105"/>
      <c r="O17" s="105">
        <v>991168.96000000008</v>
      </c>
      <c r="P17" s="105">
        <v>2043703</v>
      </c>
      <c r="Q17" s="105">
        <v>3034871.96</v>
      </c>
      <c r="R17" s="105">
        <v>2042223.74</v>
      </c>
      <c r="S17" s="105">
        <v>412664.66</v>
      </c>
      <c r="T17" s="105">
        <v>74520</v>
      </c>
      <c r="U17" s="105">
        <v>839684.84000000008</v>
      </c>
      <c r="V17" s="105">
        <v>36598</v>
      </c>
      <c r="W17" s="105">
        <v>1301432</v>
      </c>
      <c r="X17" s="105">
        <v>0</v>
      </c>
      <c r="Y17" s="105">
        <v>28178</v>
      </c>
      <c r="Z17" s="105">
        <v>0</v>
      </c>
      <c r="AA17" s="105">
        <v>36694.01</v>
      </c>
      <c r="AB17" s="105">
        <v>3350179</v>
      </c>
      <c r="AC17" s="105">
        <v>44160846.350000001</v>
      </c>
    </row>
    <row r="18" spans="1:29">
      <c r="A18" s="230">
        <v>55</v>
      </c>
      <c r="B18" s="231">
        <v>17</v>
      </c>
      <c r="C18" s="231">
        <v>2</v>
      </c>
      <c r="D18" s="232" t="s">
        <v>45</v>
      </c>
      <c r="E18" s="232" t="s">
        <v>212</v>
      </c>
      <c r="F18" s="233" t="s">
        <v>1379</v>
      </c>
      <c r="G18" s="105">
        <v>18482909.949999999</v>
      </c>
      <c r="H18" s="105">
        <v>5333136.22</v>
      </c>
      <c r="I18" s="105">
        <v>9042936</v>
      </c>
      <c r="J18" s="105">
        <v>1050582.92</v>
      </c>
      <c r="K18" s="105">
        <v>15426655.139999999</v>
      </c>
      <c r="L18" s="105">
        <v>30878</v>
      </c>
      <c r="M18" s="105">
        <v>3677623.47</v>
      </c>
      <c r="N18" s="105"/>
      <c r="O18" s="105">
        <v>978022.54</v>
      </c>
      <c r="P18" s="105">
        <v>2699767.5</v>
      </c>
      <c r="Q18" s="105">
        <v>3677790.04</v>
      </c>
      <c r="R18" s="105">
        <v>804292.37</v>
      </c>
      <c r="S18" s="105">
        <v>1778656.3900000001</v>
      </c>
      <c r="T18" s="105">
        <v>940212</v>
      </c>
      <c r="U18" s="105">
        <v>819295.39</v>
      </c>
      <c r="V18" s="105">
        <v>62567.4</v>
      </c>
      <c r="W18" s="105">
        <v>2862751.02</v>
      </c>
      <c r="X18" s="105">
        <v>0</v>
      </c>
      <c r="Y18" s="105">
        <v>1545004</v>
      </c>
      <c r="Z18" s="105">
        <v>0</v>
      </c>
      <c r="AA18" s="105">
        <v>177277.22999999998</v>
      </c>
      <c r="AB18" s="105">
        <v>2610771.8000000003</v>
      </c>
      <c r="AC18" s="105">
        <v>52896684.199999988</v>
      </c>
    </row>
    <row r="19" spans="1:29">
      <c r="A19" s="230">
        <v>82</v>
      </c>
      <c r="B19" s="231">
        <v>18</v>
      </c>
      <c r="C19" s="231">
        <v>3</v>
      </c>
      <c r="D19" s="232" t="s">
        <v>43</v>
      </c>
      <c r="E19" s="232" t="s">
        <v>192</v>
      </c>
      <c r="F19" s="233" t="s">
        <v>1380</v>
      </c>
      <c r="G19" s="105">
        <v>13361157.109999999</v>
      </c>
      <c r="H19" s="105">
        <v>6446278.4100000001</v>
      </c>
      <c r="I19" s="105">
        <v>9169563.3000000007</v>
      </c>
      <c r="J19" s="105">
        <v>883146.5</v>
      </c>
      <c r="K19" s="105">
        <v>16498988.210000001</v>
      </c>
      <c r="L19" s="105">
        <v>32164</v>
      </c>
      <c r="M19" s="105">
        <v>3264094.01</v>
      </c>
      <c r="N19" s="105"/>
      <c r="O19" s="105">
        <v>2678662.71</v>
      </c>
      <c r="P19" s="105">
        <v>784847.3</v>
      </c>
      <c r="Q19" s="105">
        <v>3463510.01</v>
      </c>
      <c r="R19" s="105">
        <v>1051507.58</v>
      </c>
      <c r="S19" s="105">
        <v>1947083.21</v>
      </c>
      <c r="T19" s="105">
        <v>322170</v>
      </c>
      <c r="U19" s="105">
        <v>1047379.8</v>
      </c>
      <c r="V19" s="105">
        <v>127566.26</v>
      </c>
      <c r="W19" s="105">
        <v>616979.5</v>
      </c>
      <c r="X19" s="105">
        <v>0</v>
      </c>
      <c r="Y19" s="105">
        <v>607004.49</v>
      </c>
      <c r="Z19" s="105">
        <v>0</v>
      </c>
      <c r="AA19" s="105">
        <v>160591.66</v>
      </c>
      <c r="AB19" s="105">
        <v>3528066.56</v>
      </c>
      <c r="AC19" s="105">
        <v>46028262.399999991</v>
      </c>
    </row>
    <row r="20" spans="1:29">
      <c r="A20" s="230">
        <v>22</v>
      </c>
      <c r="B20" s="231">
        <v>19</v>
      </c>
      <c r="C20" s="231">
        <v>3</v>
      </c>
      <c r="D20" s="232" t="s">
        <v>51</v>
      </c>
      <c r="E20" s="232" t="s">
        <v>198</v>
      </c>
      <c r="F20" s="233" t="s">
        <v>1381</v>
      </c>
      <c r="G20" s="105">
        <v>14737778.6</v>
      </c>
      <c r="H20" s="105">
        <v>5705991.2699999996</v>
      </c>
      <c r="I20" s="105">
        <v>9218161</v>
      </c>
      <c r="J20" s="105">
        <v>824069.1</v>
      </c>
      <c r="K20" s="105">
        <v>15748221.369999999</v>
      </c>
      <c r="L20" s="105">
        <v>148137.29999999999</v>
      </c>
      <c r="M20" s="105">
        <v>3850760.4</v>
      </c>
      <c r="N20" s="105"/>
      <c r="O20" s="105">
        <v>2139422.2000000002</v>
      </c>
      <c r="P20" s="105">
        <v>2012925.65</v>
      </c>
      <c r="Q20" s="105">
        <v>4152347.85</v>
      </c>
      <c r="R20" s="105">
        <v>1480302.79</v>
      </c>
      <c r="S20" s="105">
        <v>841642.38</v>
      </c>
      <c r="T20" s="105">
        <v>631692.5</v>
      </c>
      <c r="U20" s="105">
        <v>947308.87</v>
      </c>
      <c r="V20" s="105">
        <v>364603.57</v>
      </c>
      <c r="W20" s="105">
        <v>2014617.0499999998</v>
      </c>
      <c r="X20" s="105">
        <v>0</v>
      </c>
      <c r="Y20" s="105">
        <v>3169218.6</v>
      </c>
      <c r="Z20" s="105">
        <v>0</v>
      </c>
      <c r="AA20" s="105">
        <v>59492.610000000008</v>
      </c>
      <c r="AB20" s="105">
        <v>5601900.0700000003</v>
      </c>
      <c r="AC20" s="105">
        <v>53748023.960000001</v>
      </c>
    </row>
    <row r="21" spans="1:29">
      <c r="A21" s="230">
        <v>61</v>
      </c>
      <c r="B21" s="231">
        <v>20</v>
      </c>
      <c r="C21" s="231">
        <v>3</v>
      </c>
      <c r="D21" s="232" t="s">
        <v>45</v>
      </c>
      <c r="E21" s="232" t="s">
        <v>216</v>
      </c>
      <c r="F21" s="233" t="s">
        <v>1382</v>
      </c>
      <c r="G21" s="105">
        <v>11451430.48</v>
      </c>
      <c r="H21" s="105">
        <v>5974359.2799999993</v>
      </c>
      <c r="I21" s="105">
        <v>8306267.4199999999</v>
      </c>
      <c r="J21" s="105">
        <v>933538.03</v>
      </c>
      <c r="K21" s="105">
        <v>15214164.729999999</v>
      </c>
      <c r="L21" s="105">
        <v>223305</v>
      </c>
      <c r="M21" s="105">
        <v>5270557.07</v>
      </c>
      <c r="N21" s="105"/>
      <c r="O21" s="105">
        <v>2280711.71</v>
      </c>
      <c r="P21" s="105">
        <v>2601765.7000000002</v>
      </c>
      <c r="Q21" s="105">
        <v>4882477.41</v>
      </c>
      <c r="R21" s="105">
        <v>1201535.05</v>
      </c>
      <c r="S21" s="105">
        <v>2452065.4699999997</v>
      </c>
      <c r="T21" s="105">
        <v>780745</v>
      </c>
      <c r="U21" s="105">
        <v>715730.78999999992</v>
      </c>
      <c r="V21" s="105">
        <v>457817.81999999995</v>
      </c>
      <c r="W21" s="105">
        <v>476491.25</v>
      </c>
      <c r="X21" s="105">
        <v>0</v>
      </c>
      <c r="Y21" s="105">
        <v>21000</v>
      </c>
      <c r="Z21" s="105">
        <v>0</v>
      </c>
      <c r="AA21" s="105">
        <v>44085.37</v>
      </c>
      <c r="AB21" s="105">
        <v>4896141.9899999993</v>
      </c>
      <c r="AC21" s="105">
        <v>48087547.429999992</v>
      </c>
    </row>
    <row r="22" spans="1:29">
      <c r="A22" s="230">
        <v>56</v>
      </c>
      <c r="B22" s="231">
        <v>21</v>
      </c>
      <c r="C22" s="231">
        <v>3</v>
      </c>
      <c r="D22" s="232" t="s">
        <v>45</v>
      </c>
      <c r="E22" s="232" t="s">
        <v>213</v>
      </c>
      <c r="F22" s="233" t="s">
        <v>1383</v>
      </c>
      <c r="G22" s="105">
        <v>18781535.370000001</v>
      </c>
      <c r="H22" s="105">
        <v>7636878.6600000001</v>
      </c>
      <c r="I22" s="105">
        <v>12475727.02</v>
      </c>
      <c r="J22" s="105">
        <v>1290673.7</v>
      </c>
      <c r="K22" s="105">
        <v>21403279.379999999</v>
      </c>
      <c r="L22" s="105">
        <v>104876.24</v>
      </c>
      <c r="M22" s="105">
        <v>4586268.32</v>
      </c>
      <c r="N22" s="105"/>
      <c r="O22" s="105">
        <v>2269146.3199999998</v>
      </c>
      <c r="P22" s="105">
        <v>2808916</v>
      </c>
      <c r="Q22" s="105">
        <v>5078062.32</v>
      </c>
      <c r="R22" s="105">
        <v>2057269.16</v>
      </c>
      <c r="S22" s="105">
        <v>1640275.79</v>
      </c>
      <c r="T22" s="105">
        <v>273706.5</v>
      </c>
      <c r="U22" s="105">
        <v>1525771.3699999999</v>
      </c>
      <c r="V22" s="105">
        <v>49</v>
      </c>
      <c r="W22" s="105">
        <v>1484993.75</v>
      </c>
      <c r="X22" s="105">
        <v>0</v>
      </c>
      <c r="Y22" s="105">
        <v>2872038.26</v>
      </c>
      <c r="Z22" s="105">
        <v>0</v>
      </c>
      <c r="AA22" s="105">
        <v>98856.510000000009</v>
      </c>
      <c r="AB22" s="105">
        <v>9139598.0999999996</v>
      </c>
      <c r="AC22" s="105">
        <v>69046580.069999993</v>
      </c>
    </row>
    <row r="23" spans="1:29">
      <c r="A23" s="230">
        <v>27</v>
      </c>
      <c r="B23" s="231">
        <v>22</v>
      </c>
      <c r="C23" s="231">
        <v>3</v>
      </c>
      <c r="D23" s="232" t="s">
        <v>51</v>
      </c>
      <c r="E23" s="232" t="s">
        <v>202</v>
      </c>
      <c r="F23" s="233" t="s">
        <v>1384</v>
      </c>
      <c r="G23" s="105">
        <v>18333460.119999997</v>
      </c>
      <c r="H23" s="105">
        <v>5643502</v>
      </c>
      <c r="I23" s="105">
        <v>9511374.5</v>
      </c>
      <c r="J23" s="105">
        <v>969850.8</v>
      </c>
      <c r="K23" s="105">
        <v>16124727.300000001</v>
      </c>
      <c r="L23" s="105">
        <v>167876</v>
      </c>
      <c r="M23" s="105">
        <v>4585050.75</v>
      </c>
      <c r="N23" s="105"/>
      <c r="O23" s="105">
        <v>1852863.16</v>
      </c>
      <c r="P23" s="105">
        <v>2705227.85</v>
      </c>
      <c r="Q23" s="105">
        <v>4558091.01</v>
      </c>
      <c r="R23" s="105">
        <v>2090625.29</v>
      </c>
      <c r="S23" s="105">
        <v>1312759.45</v>
      </c>
      <c r="T23" s="105">
        <v>241440</v>
      </c>
      <c r="U23" s="105">
        <v>1514693.45</v>
      </c>
      <c r="V23" s="105">
        <v>191670.35</v>
      </c>
      <c r="W23" s="105">
        <v>314801.53000000003</v>
      </c>
      <c r="X23" s="105">
        <v>0</v>
      </c>
      <c r="Y23" s="105">
        <v>500937.44000000006</v>
      </c>
      <c r="Z23" s="105">
        <v>0</v>
      </c>
      <c r="AA23" s="105">
        <v>127430.07999999999</v>
      </c>
      <c r="AB23" s="105">
        <v>3639880.6400000006</v>
      </c>
      <c r="AC23" s="105">
        <v>53703443.410000004</v>
      </c>
    </row>
    <row r="24" spans="1:29">
      <c r="A24" s="230">
        <v>75</v>
      </c>
      <c r="B24" s="231">
        <v>23</v>
      </c>
      <c r="C24" s="231">
        <v>3</v>
      </c>
      <c r="D24" s="232" t="s">
        <v>43</v>
      </c>
      <c r="E24" s="232" t="s">
        <v>185</v>
      </c>
      <c r="F24" s="233" t="s">
        <v>1385</v>
      </c>
      <c r="G24" s="105">
        <v>15503910.260000002</v>
      </c>
      <c r="H24" s="105">
        <v>5281478.5</v>
      </c>
      <c r="I24" s="105">
        <v>7839392.5</v>
      </c>
      <c r="J24" s="105">
        <v>1028110.6</v>
      </c>
      <c r="K24" s="105">
        <v>14148981.6</v>
      </c>
      <c r="L24" s="105">
        <v>88263</v>
      </c>
      <c r="M24" s="105">
        <v>3756115.39</v>
      </c>
      <c r="N24" s="105"/>
      <c r="O24" s="105">
        <v>1080386.28</v>
      </c>
      <c r="P24" s="105">
        <v>1471256.8</v>
      </c>
      <c r="Q24" s="105">
        <v>2551643.08</v>
      </c>
      <c r="R24" s="105">
        <v>2096086.7</v>
      </c>
      <c r="S24" s="105">
        <v>549034</v>
      </c>
      <c r="T24" s="105">
        <v>593085</v>
      </c>
      <c r="U24" s="105">
        <v>1028347.66</v>
      </c>
      <c r="V24" s="105">
        <v>374739.38</v>
      </c>
      <c r="W24" s="105">
        <v>2721210.5</v>
      </c>
      <c r="X24" s="105">
        <v>0</v>
      </c>
      <c r="Y24" s="105">
        <v>323796.14</v>
      </c>
      <c r="Z24" s="105">
        <v>0</v>
      </c>
      <c r="AA24" s="105">
        <v>48184.75</v>
      </c>
      <c r="AB24" s="105">
        <v>2856660.5600000005</v>
      </c>
      <c r="AC24" s="105">
        <v>46640058.020000003</v>
      </c>
    </row>
    <row r="25" spans="1:29">
      <c r="A25" s="230">
        <v>67</v>
      </c>
      <c r="B25" s="231">
        <v>24</v>
      </c>
      <c r="C25" s="231">
        <v>4</v>
      </c>
      <c r="D25" s="232" t="s">
        <v>85</v>
      </c>
      <c r="E25" s="232" t="s">
        <v>178</v>
      </c>
      <c r="F25" s="233" t="s">
        <v>1386</v>
      </c>
      <c r="G25" s="105">
        <v>17147079.789999999</v>
      </c>
      <c r="H25" s="105">
        <v>7596948.5199999996</v>
      </c>
      <c r="I25" s="105">
        <v>10442165.949999999</v>
      </c>
      <c r="J25" s="105">
        <v>1215058.78</v>
      </c>
      <c r="K25" s="105">
        <v>19254173.25</v>
      </c>
      <c r="L25" s="105">
        <v>393495.98999999993</v>
      </c>
      <c r="M25" s="105">
        <v>6100220.9400000004</v>
      </c>
      <c r="N25" s="105"/>
      <c r="O25" s="105">
        <v>2321812.61</v>
      </c>
      <c r="P25" s="105">
        <v>4988779.5999999996</v>
      </c>
      <c r="Q25" s="105">
        <v>7310592.209999999</v>
      </c>
      <c r="R25" s="105">
        <v>2933214.87</v>
      </c>
      <c r="S25" s="105">
        <v>2459300.4699999997</v>
      </c>
      <c r="T25" s="105">
        <v>923276.3</v>
      </c>
      <c r="U25" s="105">
        <v>1252335.4500000002</v>
      </c>
      <c r="V25" s="105">
        <v>268919</v>
      </c>
      <c r="W25" s="105">
        <v>2159103.67</v>
      </c>
      <c r="X25" s="105">
        <v>0</v>
      </c>
      <c r="Y25" s="105">
        <v>823190</v>
      </c>
      <c r="Z25" s="105">
        <v>0</v>
      </c>
      <c r="AA25" s="105">
        <v>333663.15000000002</v>
      </c>
      <c r="AB25" s="105">
        <v>4696138.5600000005</v>
      </c>
      <c r="AC25" s="105">
        <v>66054703.649999999</v>
      </c>
    </row>
    <row r="26" spans="1:29">
      <c r="A26" s="230">
        <v>37</v>
      </c>
      <c r="B26" s="231">
        <v>25</v>
      </c>
      <c r="C26" s="231">
        <v>3</v>
      </c>
      <c r="D26" s="232" t="s">
        <v>47</v>
      </c>
      <c r="E26" s="232" t="s">
        <v>219</v>
      </c>
      <c r="F26" s="233" t="s">
        <v>1387</v>
      </c>
      <c r="G26" s="105">
        <v>17414324.109999999</v>
      </c>
      <c r="H26" s="105">
        <v>6134893</v>
      </c>
      <c r="I26" s="105">
        <v>8650932</v>
      </c>
      <c r="J26" s="105">
        <v>1149551.1600000001</v>
      </c>
      <c r="K26" s="105">
        <v>15935376.16</v>
      </c>
      <c r="L26" s="105">
        <v>84429</v>
      </c>
      <c r="M26" s="105">
        <v>2801424.9</v>
      </c>
      <c r="N26" s="105"/>
      <c r="O26" s="105">
        <v>2028459.6199999999</v>
      </c>
      <c r="P26" s="105">
        <v>2725737.7</v>
      </c>
      <c r="Q26" s="105">
        <v>4754197.32</v>
      </c>
      <c r="R26" s="105">
        <v>1371456.9</v>
      </c>
      <c r="S26" s="105">
        <v>1003508.36</v>
      </c>
      <c r="T26" s="105">
        <v>477355</v>
      </c>
      <c r="U26" s="105">
        <v>992046.06</v>
      </c>
      <c r="V26" s="105">
        <v>63855.31</v>
      </c>
      <c r="W26" s="105">
        <v>107258</v>
      </c>
      <c r="X26" s="105">
        <v>0</v>
      </c>
      <c r="Y26" s="105">
        <v>150115.26</v>
      </c>
      <c r="Z26" s="105">
        <v>0</v>
      </c>
      <c r="AA26" s="105">
        <v>72832.22</v>
      </c>
      <c r="AB26" s="105">
        <v>3051168.64</v>
      </c>
      <c r="AC26" s="105">
        <v>48279347.240000002</v>
      </c>
    </row>
    <row r="27" spans="1:29">
      <c r="A27" s="230">
        <v>76</v>
      </c>
      <c r="B27" s="231">
        <v>26</v>
      </c>
      <c r="C27" s="231">
        <v>3</v>
      </c>
      <c r="D27" s="232" t="s">
        <v>43</v>
      </c>
      <c r="E27" s="232" t="s">
        <v>186</v>
      </c>
      <c r="F27" s="233" t="s">
        <v>1388</v>
      </c>
      <c r="G27" s="105">
        <v>16575894.52</v>
      </c>
      <c r="H27" s="105">
        <v>6980639</v>
      </c>
      <c r="I27" s="105">
        <v>8651213</v>
      </c>
      <c r="J27" s="105">
        <v>1171763.98</v>
      </c>
      <c r="K27" s="105">
        <v>16803615.98</v>
      </c>
      <c r="L27" s="105">
        <v>81717.600000000006</v>
      </c>
      <c r="M27" s="105">
        <v>3330870.07</v>
      </c>
      <c r="N27" s="105"/>
      <c r="O27" s="105">
        <v>1751617.51</v>
      </c>
      <c r="P27" s="105">
        <v>2519609.7000000002</v>
      </c>
      <c r="Q27" s="105">
        <v>4271227.21</v>
      </c>
      <c r="R27" s="105">
        <v>1312446.4700000002</v>
      </c>
      <c r="S27" s="105">
        <v>1454041.6600000001</v>
      </c>
      <c r="T27" s="105">
        <v>299321</v>
      </c>
      <c r="U27" s="105">
        <v>875106.71</v>
      </c>
      <c r="V27" s="105">
        <v>613298.13</v>
      </c>
      <c r="W27" s="105">
        <v>102365.5</v>
      </c>
      <c r="X27" s="105">
        <v>0</v>
      </c>
      <c r="Y27" s="105">
        <v>1435816.86</v>
      </c>
      <c r="Z27" s="105">
        <v>0</v>
      </c>
      <c r="AA27" s="105">
        <v>60079.29</v>
      </c>
      <c r="AB27" s="105">
        <v>3366905.14</v>
      </c>
      <c r="AC27" s="105">
        <v>50582706.140000008</v>
      </c>
    </row>
    <row r="28" spans="1:29">
      <c r="A28" s="230">
        <v>30</v>
      </c>
      <c r="B28" s="231">
        <v>27</v>
      </c>
      <c r="C28" s="231">
        <v>4</v>
      </c>
      <c r="D28" s="232" t="s">
        <v>51</v>
      </c>
      <c r="E28" s="232" t="s">
        <v>205</v>
      </c>
      <c r="F28" s="233" t="s">
        <v>1389</v>
      </c>
      <c r="G28" s="105">
        <v>17100122.009999998</v>
      </c>
      <c r="H28" s="105">
        <v>6606999</v>
      </c>
      <c r="I28" s="105">
        <v>10407740.689999999</v>
      </c>
      <c r="J28" s="105">
        <v>1033538.8</v>
      </c>
      <c r="K28" s="105">
        <v>18048278.489999998</v>
      </c>
      <c r="L28" s="105">
        <v>125325</v>
      </c>
      <c r="M28" s="105">
        <v>4095256.98</v>
      </c>
      <c r="N28" s="105"/>
      <c r="O28" s="105">
        <v>1635827.0899999999</v>
      </c>
      <c r="P28" s="105">
        <v>1953454.76</v>
      </c>
      <c r="Q28" s="105">
        <v>3589281.8499999996</v>
      </c>
      <c r="R28" s="105">
        <v>2192774.94</v>
      </c>
      <c r="S28" s="105">
        <v>2345430.2000000002</v>
      </c>
      <c r="T28" s="105">
        <v>487603.20000000001</v>
      </c>
      <c r="U28" s="105">
        <v>934497.19</v>
      </c>
      <c r="V28" s="105">
        <v>316931.40000000002</v>
      </c>
      <c r="W28" s="105">
        <v>1089549</v>
      </c>
      <c r="X28" s="105">
        <v>0</v>
      </c>
      <c r="Y28" s="105">
        <v>343000.15</v>
      </c>
      <c r="Z28" s="105">
        <v>0</v>
      </c>
      <c r="AA28" s="105">
        <v>159357.02000000002</v>
      </c>
      <c r="AB28" s="105">
        <v>3554260.7199999997</v>
      </c>
      <c r="AC28" s="105">
        <v>54381668.149999999</v>
      </c>
    </row>
    <row r="29" spans="1:29">
      <c r="A29" s="230">
        <v>29</v>
      </c>
      <c r="B29" s="231">
        <v>28</v>
      </c>
      <c r="C29" s="231">
        <v>4</v>
      </c>
      <c r="D29" s="232" t="s">
        <v>51</v>
      </c>
      <c r="E29" s="232" t="s">
        <v>204</v>
      </c>
      <c r="F29" s="233" t="s">
        <v>1390</v>
      </c>
      <c r="G29" s="105">
        <v>19578313.390000001</v>
      </c>
      <c r="H29" s="105">
        <v>4239819.07</v>
      </c>
      <c r="I29" s="105">
        <v>11138297.01</v>
      </c>
      <c r="J29" s="105">
        <v>952830.62</v>
      </c>
      <c r="K29" s="105">
        <v>16330946.699999999</v>
      </c>
      <c r="L29" s="105">
        <v>86689</v>
      </c>
      <c r="M29" s="105">
        <v>2638506.0499999998</v>
      </c>
      <c r="N29" s="105"/>
      <c r="O29" s="105">
        <v>2055116.8900000001</v>
      </c>
      <c r="P29" s="105">
        <v>1607990</v>
      </c>
      <c r="Q29" s="105">
        <v>3663106.89</v>
      </c>
      <c r="R29" s="105">
        <v>3084715.75</v>
      </c>
      <c r="S29" s="105">
        <v>555197.82000000007</v>
      </c>
      <c r="T29" s="105">
        <v>721907.5</v>
      </c>
      <c r="U29" s="105">
        <v>937124.21</v>
      </c>
      <c r="V29" s="105">
        <v>140142.54999999999</v>
      </c>
      <c r="W29" s="105">
        <v>1050195</v>
      </c>
      <c r="X29" s="105">
        <v>0</v>
      </c>
      <c r="Y29" s="105">
        <v>1435914.1600000001</v>
      </c>
      <c r="Z29" s="105">
        <v>0</v>
      </c>
      <c r="AA29" s="105">
        <v>80794.37</v>
      </c>
      <c r="AB29" s="105">
        <v>3425937.06</v>
      </c>
      <c r="AC29" s="105">
        <v>53729490.449999996</v>
      </c>
    </row>
    <row r="30" spans="1:29">
      <c r="A30" s="230">
        <v>50</v>
      </c>
      <c r="B30" s="231">
        <v>29</v>
      </c>
      <c r="C30" s="231">
        <v>4</v>
      </c>
      <c r="D30" s="232" t="s">
        <v>47</v>
      </c>
      <c r="E30" s="232" t="s">
        <v>230</v>
      </c>
      <c r="F30" s="233" t="s">
        <v>1391</v>
      </c>
      <c r="G30" s="105">
        <v>15231689.539999999</v>
      </c>
      <c r="H30" s="105">
        <v>8197810.46</v>
      </c>
      <c r="I30" s="105">
        <v>8563667.4399999995</v>
      </c>
      <c r="J30" s="105">
        <v>1148954.6000000001</v>
      </c>
      <c r="K30" s="105">
        <v>17910432.5</v>
      </c>
      <c r="L30" s="105">
        <v>17770</v>
      </c>
      <c r="M30" s="105">
        <v>4028637.18</v>
      </c>
      <c r="N30" s="105"/>
      <c r="O30" s="105">
        <v>1408344.01</v>
      </c>
      <c r="P30" s="105">
        <v>2009478</v>
      </c>
      <c r="Q30" s="105">
        <v>3417822.01</v>
      </c>
      <c r="R30" s="105">
        <v>1697162.1</v>
      </c>
      <c r="S30" s="105">
        <v>1339219.52</v>
      </c>
      <c r="T30" s="105">
        <v>324095</v>
      </c>
      <c r="U30" s="105">
        <v>719527.34000000008</v>
      </c>
      <c r="V30" s="105">
        <v>14464.38</v>
      </c>
      <c r="W30" s="105">
        <v>351953.85</v>
      </c>
      <c r="X30" s="105">
        <v>0</v>
      </c>
      <c r="Y30" s="105">
        <v>253809</v>
      </c>
      <c r="Z30" s="105">
        <v>0</v>
      </c>
      <c r="AA30" s="105">
        <v>54571.19</v>
      </c>
      <c r="AB30" s="105">
        <v>5725083.1600000001</v>
      </c>
      <c r="AC30" s="105">
        <v>51086236.770000011</v>
      </c>
    </row>
    <row r="31" spans="1:29">
      <c r="A31" s="230">
        <v>60</v>
      </c>
      <c r="B31" s="231">
        <v>30</v>
      </c>
      <c r="C31" s="231">
        <v>4</v>
      </c>
      <c r="D31" s="232" t="s">
        <v>45</v>
      </c>
      <c r="E31" s="232" t="s">
        <v>215</v>
      </c>
      <c r="F31" s="233" t="s">
        <v>1392</v>
      </c>
      <c r="G31" s="105">
        <v>11569341.289999999</v>
      </c>
      <c r="H31" s="105">
        <v>6385832.0700000003</v>
      </c>
      <c r="I31" s="105">
        <v>8231500</v>
      </c>
      <c r="J31" s="105">
        <v>874078.66</v>
      </c>
      <c r="K31" s="105">
        <v>15491410.73</v>
      </c>
      <c r="L31" s="105">
        <v>37038</v>
      </c>
      <c r="M31" s="105">
        <v>5128800.2699999996</v>
      </c>
      <c r="N31" s="105"/>
      <c r="O31" s="105">
        <v>1975805.06</v>
      </c>
      <c r="P31" s="105">
        <v>2235235.2000000002</v>
      </c>
      <c r="Q31" s="105">
        <v>4211040.26</v>
      </c>
      <c r="R31" s="105">
        <v>1395638</v>
      </c>
      <c r="S31" s="105">
        <v>1469208.73</v>
      </c>
      <c r="T31" s="105">
        <v>649665</v>
      </c>
      <c r="U31" s="105">
        <v>429554.63</v>
      </c>
      <c r="V31" s="105">
        <v>130872.29</v>
      </c>
      <c r="W31" s="105">
        <v>263187.5</v>
      </c>
      <c r="X31" s="105">
        <v>0</v>
      </c>
      <c r="Y31" s="105">
        <v>36000</v>
      </c>
      <c r="Z31" s="105">
        <v>0</v>
      </c>
      <c r="AA31" s="105">
        <v>167928.17</v>
      </c>
      <c r="AB31" s="105">
        <v>3438833.33</v>
      </c>
      <c r="AC31" s="105">
        <v>44418518.199999996</v>
      </c>
    </row>
    <row r="32" spans="1:29">
      <c r="A32" s="230">
        <v>33</v>
      </c>
      <c r="B32" s="231">
        <v>31</v>
      </c>
      <c r="C32" s="231">
        <v>4</v>
      </c>
      <c r="D32" s="232" t="s">
        <v>51</v>
      </c>
      <c r="E32" s="232" t="s">
        <v>208</v>
      </c>
      <c r="F32" s="233" t="s">
        <v>1393</v>
      </c>
      <c r="G32" s="105">
        <v>17064351.25</v>
      </c>
      <c r="H32" s="105">
        <v>6164090</v>
      </c>
      <c r="I32" s="105">
        <v>8823201</v>
      </c>
      <c r="J32" s="105">
        <v>1018050.43</v>
      </c>
      <c r="K32" s="105">
        <v>16005341.43</v>
      </c>
      <c r="L32" s="105">
        <v>66295</v>
      </c>
      <c r="M32" s="105">
        <v>4428996.32</v>
      </c>
      <c r="N32" s="105"/>
      <c r="O32" s="105">
        <v>2460435.8199999998</v>
      </c>
      <c r="P32" s="105">
        <v>2331624.4</v>
      </c>
      <c r="Q32" s="105">
        <v>4792060.22</v>
      </c>
      <c r="R32" s="105">
        <v>1484766.45</v>
      </c>
      <c r="S32" s="105">
        <v>1638505.6400000001</v>
      </c>
      <c r="T32" s="105">
        <v>644757.4</v>
      </c>
      <c r="U32" s="105">
        <v>1210637.44</v>
      </c>
      <c r="V32" s="105">
        <v>244005</v>
      </c>
      <c r="W32" s="105">
        <v>1085229.3500000001</v>
      </c>
      <c r="X32" s="105">
        <v>0</v>
      </c>
      <c r="Y32" s="105">
        <v>1190399</v>
      </c>
      <c r="Z32" s="105">
        <v>0</v>
      </c>
      <c r="AA32" s="105">
        <v>92619.420000000013</v>
      </c>
      <c r="AB32" s="105">
        <v>4305242.68</v>
      </c>
      <c r="AC32" s="105">
        <v>54253206.600000001</v>
      </c>
    </row>
    <row r="33" spans="1:29">
      <c r="A33" s="230">
        <v>52</v>
      </c>
      <c r="B33" s="231">
        <v>32</v>
      </c>
      <c r="C33" s="231">
        <v>4</v>
      </c>
      <c r="D33" s="232" t="s">
        <v>47</v>
      </c>
      <c r="E33" s="232" t="s">
        <v>232</v>
      </c>
      <c r="F33" s="233" t="s">
        <v>1394</v>
      </c>
      <c r="G33" s="105">
        <v>16772095.59</v>
      </c>
      <c r="H33" s="105">
        <v>7294865.1500000004</v>
      </c>
      <c r="I33" s="105">
        <v>9396469.2699999996</v>
      </c>
      <c r="J33" s="105">
        <v>1123561.07</v>
      </c>
      <c r="K33" s="105">
        <v>17814895.489999998</v>
      </c>
      <c r="L33" s="105">
        <v>82479</v>
      </c>
      <c r="M33" s="105">
        <v>4099338.78</v>
      </c>
      <c r="N33" s="105"/>
      <c r="O33" s="105">
        <v>1948366.52</v>
      </c>
      <c r="P33" s="105">
        <v>2412884.5</v>
      </c>
      <c r="Q33" s="105">
        <v>4361251.0199999996</v>
      </c>
      <c r="R33" s="105">
        <v>2001995.46</v>
      </c>
      <c r="S33" s="105">
        <v>1573046.12</v>
      </c>
      <c r="T33" s="105">
        <v>405126.9</v>
      </c>
      <c r="U33" s="105">
        <v>1012834.7699999999</v>
      </c>
      <c r="V33" s="105">
        <v>39602.43</v>
      </c>
      <c r="W33" s="105">
        <v>265841.74</v>
      </c>
      <c r="X33" s="105">
        <v>0</v>
      </c>
      <c r="Y33" s="105">
        <v>1052464</v>
      </c>
      <c r="Z33" s="105">
        <v>0</v>
      </c>
      <c r="AA33" s="105">
        <v>57595.360000000001</v>
      </c>
      <c r="AB33" s="105">
        <v>5930068.9799999995</v>
      </c>
      <c r="AC33" s="105">
        <v>55468635.639999993</v>
      </c>
    </row>
    <row r="34" spans="1:29">
      <c r="A34" s="230">
        <v>46</v>
      </c>
      <c r="B34" s="231">
        <v>33</v>
      </c>
      <c r="C34" s="231">
        <v>4</v>
      </c>
      <c r="D34" s="232" t="s">
        <v>47</v>
      </c>
      <c r="E34" s="232" t="s">
        <v>227</v>
      </c>
      <c r="F34" s="233" t="s">
        <v>1395</v>
      </c>
      <c r="G34" s="105">
        <v>19820831</v>
      </c>
      <c r="H34" s="105">
        <v>7699213.8199999994</v>
      </c>
      <c r="I34" s="105">
        <v>9701850</v>
      </c>
      <c r="J34" s="105">
        <v>1141917.5</v>
      </c>
      <c r="K34" s="105">
        <v>18542981.32</v>
      </c>
      <c r="L34" s="105">
        <v>174737</v>
      </c>
      <c r="M34" s="105">
        <v>5972733.5599999996</v>
      </c>
      <c r="N34" s="105"/>
      <c r="O34" s="105">
        <v>2031820.1</v>
      </c>
      <c r="P34" s="105">
        <v>2450698</v>
      </c>
      <c r="Q34" s="105">
        <v>4482518.0999999996</v>
      </c>
      <c r="R34" s="105">
        <v>1800109.71</v>
      </c>
      <c r="S34" s="105">
        <v>2032061.5</v>
      </c>
      <c r="T34" s="105">
        <v>620553.03</v>
      </c>
      <c r="U34" s="105">
        <v>909697.39999999991</v>
      </c>
      <c r="V34" s="105">
        <v>214767.19</v>
      </c>
      <c r="W34" s="105">
        <v>159752.25</v>
      </c>
      <c r="X34" s="105">
        <v>0</v>
      </c>
      <c r="Y34" s="105">
        <v>1173652</v>
      </c>
      <c r="Z34" s="105">
        <v>0</v>
      </c>
      <c r="AA34" s="105">
        <v>46698.070000000007</v>
      </c>
      <c r="AB34" s="105">
        <v>4899631.7299999995</v>
      </c>
      <c r="AC34" s="105">
        <v>60850723.859999999</v>
      </c>
    </row>
    <row r="35" spans="1:29">
      <c r="A35" s="230">
        <v>49</v>
      </c>
      <c r="B35" s="231">
        <v>34</v>
      </c>
      <c r="C35" s="231">
        <v>4</v>
      </c>
      <c r="D35" s="232" t="s">
        <v>47</v>
      </c>
      <c r="E35" s="232" t="s">
        <v>229</v>
      </c>
      <c r="F35" s="233" t="s">
        <v>1396</v>
      </c>
      <c r="G35" s="105">
        <v>19851246.010000002</v>
      </c>
      <c r="H35" s="105">
        <v>7667665.8600000003</v>
      </c>
      <c r="I35" s="105">
        <v>9283759.1699999999</v>
      </c>
      <c r="J35" s="105">
        <v>1241738.5100000002</v>
      </c>
      <c r="K35" s="105">
        <v>18193163.540000003</v>
      </c>
      <c r="L35" s="105">
        <v>90467.01999999999</v>
      </c>
      <c r="M35" s="105">
        <v>6150879.7199999997</v>
      </c>
      <c r="N35" s="105"/>
      <c r="O35" s="105">
        <v>2809042.6999999997</v>
      </c>
      <c r="P35" s="105">
        <v>2642523.15</v>
      </c>
      <c r="Q35" s="105">
        <v>5451565.8499999996</v>
      </c>
      <c r="R35" s="105">
        <v>2854193.4699999997</v>
      </c>
      <c r="S35" s="105">
        <v>1980361.9700000002</v>
      </c>
      <c r="T35" s="105">
        <v>511775</v>
      </c>
      <c r="U35" s="105">
        <v>978938.76</v>
      </c>
      <c r="V35" s="105">
        <v>71201.42</v>
      </c>
      <c r="W35" s="105">
        <v>352734.88</v>
      </c>
      <c r="X35" s="105">
        <v>0</v>
      </c>
      <c r="Y35" s="105">
        <v>600869.19999999995</v>
      </c>
      <c r="Z35" s="105">
        <v>0</v>
      </c>
      <c r="AA35" s="105">
        <v>75633.960000000006</v>
      </c>
      <c r="AB35" s="105">
        <v>4593020.7800000012</v>
      </c>
      <c r="AC35" s="105">
        <v>61756051.580000013</v>
      </c>
    </row>
    <row r="36" spans="1:29">
      <c r="A36" s="230">
        <v>77</v>
      </c>
      <c r="B36" s="231">
        <v>35</v>
      </c>
      <c r="C36" s="231">
        <v>4</v>
      </c>
      <c r="D36" s="232" t="s">
        <v>43</v>
      </c>
      <c r="E36" s="232" t="s">
        <v>187</v>
      </c>
      <c r="F36" s="233" t="s">
        <v>1397</v>
      </c>
      <c r="G36" s="105">
        <v>21530903.720000003</v>
      </c>
      <c r="H36" s="105">
        <v>6691076.5499999998</v>
      </c>
      <c r="I36" s="105">
        <v>9300841.0800000001</v>
      </c>
      <c r="J36" s="105">
        <v>1291100.6000000001</v>
      </c>
      <c r="K36" s="105">
        <v>17283018.23</v>
      </c>
      <c r="L36" s="105">
        <v>63621.68</v>
      </c>
      <c r="M36" s="105">
        <v>5516485.5199999996</v>
      </c>
      <c r="N36" s="105"/>
      <c r="O36" s="105">
        <v>2330134.6399999997</v>
      </c>
      <c r="P36" s="105">
        <v>2691475.01</v>
      </c>
      <c r="Q36" s="105">
        <v>5021609.6499999994</v>
      </c>
      <c r="R36" s="105">
        <v>1713355.3</v>
      </c>
      <c r="S36" s="105">
        <v>1163931.5899999999</v>
      </c>
      <c r="T36" s="105">
        <v>897520</v>
      </c>
      <c r="U36" s="105">
        <v>1077074.07</v>
      </c>
      <c r="V36" s="105">
        <v>50631.42</v>
      </c>
      <c r="W36" s="105">
        <v>1588905.5</v>
      </c>
      <c r="X36" s="105">
        <v>0</v>
      </c>
      <c r="Y36" s="105">
        <v>2224860.2000000002</v>
      </c>
      <c r="Z36" s="105">
        <v>0</v>
      </c>
      <c r="AA36" s="105">
        <v>160646.82</v>
      </c>
      <c r="AB36" s="105">
        <v>5692038.5499999989</v>
      </c>
      <c r="AC36" s="105">
        <v>63984602.25</v>
      </c>
    </row>
    <row r="37" spans="1:29">
      <c r="A37" s="230">
        <v>48</v>
      </c>
      <c r="B37" s="231">
        <v>36</v>
      </c>
      <c r="C37" s="231">
        <v>4</v>
      </c>
      <c r="D37" s="232" t="s">
        <v>47</v>
      </c>
      <c r="E37" s="232" t="s">
        <v>228</v>
      </c>
      <c r="F37" s="233" t="s">
        <v>1398</v>
      </c>
      <c r="G37" s="105">
        <v>23787522.630000003</v>
      </c>
      <c r="H37" s="105">
        <v>6723724.2700000005</v>
      </c>
      <c r="I37" s="105">
        <v>10393183</v>
      </c>
      <c r="J37" s="105">
        <v>1555373.85</v>
      </c>
      <c r="K37" s="105">
        <v>18672281.120000001</v>
      </c>
      <c r="L37" s="105">
        <v>150706.87</v>
      </c>
      <c r="M37" s="105">
        <v>7401060.0899999999</v>
      </c>
      <c r="N37" s="105"/>
      <c r="O37" s="105">
        <v>2376070.9299999997</v>
      </c>
      <c r="P37" s="105">
        <v>3727537.92</v>
      </c>
      <c r="Q37" s="105">
        <v>6103608.8499999996</v>
      </c>
      <c r="R37" s="105">
        <v>2770365.41</v>
      </c>
      <c r="S37" s="105">
        <v>11852189.93</v>
      </c>
      <c r="T37" s="105">
        <v>741070.5</v>
      </c>
      <c r="U37" s="105">
        <v>1389310.51</v>
      </c>
      <c r="V37" s="105">
        <v>451875.38</v>
      </c>
      <c r="W37" s="105">
        <v>1174309.8999999999</v>
      </c>
      <c r="X37" s="105">
        <v>0</v>
      </c>
      <c r="Y37" s="105">
        <v>273374</v>
      </c>
      <c r="Z37" s="105">
        <v>0</v>
      </c>
      <c r="AA37" s="105">
        <v>102574.34</v>
      </c>
      <c r="AB37" s="105">
        <v>4549437.63</v>
      </c>
      <c r="AC37" s="105">
        <v>79419687.160000011</v>
      </c>
    </row>
    <row r="38" spans="1:29">
      <c r="A38" s="230">
        <v>19</v>
      </c>
      <c r="B38" s="231">
        <v>37</v>
      </c>
      <c r="C38" s="231">
        <v>4</v>
      </c>
      <c r="D38" s="232" t="s">
        <v>53</v>
      </c>
      <c r="E38" s="232" t="s">
        <v>172</v>
      </c>
      <c r="F38" s="233" t="s">
        <v>1399</v>
      </c>
      <c r="G38" s="105">
        <v>19936979.599999998</v>
      </c>
      <c r="H38" s="105">
        <v>6672689</v>
      </c>
      <c r="I38" s="105">
        <v>10905397.75</v>
      </c>
      <c r="J38" s="105">
        <v>1210810.7</v>
      </c>
      <c r="K38" s="105">
        <v>18788897.449999999</v>
      </c>
      <c r="L38" s="105">
        <v>86022.27</v>
      </c>
      <c r="M38" s="105">
        <v>6332163.1900000004</v>
      </c>
      <c r="N38" s="105"/>
      <c r="O38" s="105">
        <v>2391911.69</v>
      </c>
      <c r="P38" s="105">
        <v>2549773</v>
      </c>
      <c r="Q38" s="105">
        <v>4941684.6899999995</v>
      </c>
      <c r="R38" s="105">
        <v>2659740.85</v>
      </c>
      <c r="S38" s="105">
        <v>1324705.94</v>
      </c>
      <c r="T38" s="105">
        <v>1078405</v>
      </c>
      <c r="U38" s="105">
        <v>948265.61</v>
      </c>
      <c r="V38" s="105">
        <v>75375.490000000005</v>
      </c>
      <c r="W38" s="105">
        <v>4467877.49</v>
      </c>
      <c r="X38" s="105">
        <v>0</v>
      </c>
      <c r="Y38" s="105">
        <v>3323130</v>
      </c>
      <c r="Z38" s="105">
        <v>0</v>
      </c>
      <c r="AA38" s="105">
        <v>88694.239999999991</v>
      </c>
      <c r="AB38" s="105">
        <v>2537077.3000000003</v>
      </c>
      <c r="AC38" s="105">
        <v>66589019.119999997</v>
      </c>
    </row>
    <row r="39" spans="1:29">
      <c r="A39" s="230">
        <v>43</v>
      </c>
      <c r="B39" s="231">
        <v>38</v>
      </c>
      <c r="C39" s="231">
        <v>4</v>
      </c>
      <c r="D39" s="232" t="s">
        <v>47</v>
      </c>
      <c r="E39" s="232" t="s">
        <v>224</v>
      </c>
      <c r="F39" s="233" t="s">
        <v>1400</v>
      </c>
      <c r="G39" s="105">
        <v>18960932.93</v>
      </c>
      <c r="H39" s="105">
        <v>7421856</v>
      </c>
      <c r="I39" s="105">
        <v>10484312.439999999</v>
      </c>
      <c r="J39" s="105">
        <v>1290175.2200000002</v>
      </c>
      <c r="K39" s="105">
        <v>19196343.659999996</v>
      </c>
      <c r="L39" s="105">
        <v>114993</v>
      </c>
      <c r="M39" s="105">
        <v>6241640.2300000004</v>
      </c>
      <c r="N39" s="105"/>
      <c r="O39" s="105">
        <v>2836103.86</v>
      </c>
      <c r="P39" s="105">
        <v>3329043.8</v>
      </c>
      <c r="Q39" s="105">
        <v>6165147.6600000001</v>
      </c>
      <c r="R39" s="105">
        <v>2599492.7000000002</v>
      </c>
      <c r="S39" s="105">
        <v>2345767.91</v>
      </c>
      <c r="T39" s="105">
        <v>3196940.5</v>
      </c>
      <c r="U39" s="105">
        <v>923260.79999999993</v>
      </c>
      <c r="V39" s="105">
        <v>83619.16</v>
      </c>
      <c r="W39" s="105">
        <v>323143.90000000002</v>
      </c>
      <c r="X39" s="105">
        <v>0</v>
      </c>
      <c r="Y39" s="105">
        <v>669094</v>
      </c>
      <c r="Z39" s="105">
        <v>520866.5</v>
      </c>
      <c r="AA39" s="105">
        <v>1846849.3399999999</v>
      </c>
      <c r="AB39" s="105">
        <v>4647684.09</v>
      </c>
      <c r="AC39" s="105">
        <v>67835776.37999998</v>
      </c>
    </row>
    <row r="40" spans="1:29">
      <c r="A40" s="230">
        <v>18</v>
      </c>
      <c r="B40" s="231">
        <v>39</v>
      </c>
      <c r="C40" s="231">
        <v>5</v>
      </c>
      <c r="D40" s="232" t="s">
        <v>53</v>
      </c>
      <c r="E40" s="232" t="s">
        <v>171</v>
      </c>
      <c r="F40" s="233" t="s">
        <v>1401</v>
      </c>
      <c r="G40" s="105">
        <v>19343727.48</v>
      </c>
      <c r="H40" s="105">
        <v>5947569</v>
      </c>
      <c r="I40" s="105">
        <v>12926438</v>
      </c>
      <c r="J40" s="105">
        <v>1148386.1000000001</v>
      </c>
      <c r="K40" s="105">
        <v>20022393.100000001</v>
      </c>
      <c r="L40" s="105">
        <v>112464</v>
      </c>
      <c r="M40" s="105">
        <v>7418746.96</v>
      </c>
      <c r="N40" s="105"/>
      <c r="O40" s="105">
        <v>2274015.1</v>
      </c>
      <c r="P40" s="105">
        <v>2132574.7999999998</v>
      </c>
      <c r="Q40" s="105">
        <v>4406589.9000000004</v>
      </c>
      <c r="R40" s="105">
        <v>2072373.92</v>
      </c>
      <c r="S40" s="105">
        <v>2146145.58</v>
      </c>
      <c r="T40" s="105">
        <v>1761385</v>
      </c>
      <c r="U40" s="105">
        <v>801801.48</v>
      </c>
      <c r="V40" s="105">
        <v>431400.45</v>
      </c>
      <c r="W40" s="105">
        <v>2685568</v>
      </c>
      <c r="X40" s="105">
        <v>0</v>
      </c>
      <c r="Y40" s="105">
        <v>2009099.29</v>
      </c>
      <c r="Z40" s="105">
        <v>0</v>
      </c>
      <c r="AA40" s="105">
        <v>106115.57</v>
      </c>
      <c r="AB40" s="105">
        <v>5168679.0000000009</v>
      </c>
      <c r="AC40" s="105">
        <v>68486489.730000004</v>
      </c>
    </row>
    <row r="41" spans="1:29">
      <c r="A41" s="230">
        <v>40</v>
      </c>
      <c r="B41" s="231">
        <v>40</v>
      </c>
      <c r="C41" s="231">
        <v>5</v>
      </c>
      <c r="D41" s="232" t="s">
        <v>47</v>
      </c>
      <c r="E41" s="232" t="s">
        <v>222</v>
      </c>
      <c r="F41" s="233" t="s">
        <v>1402</v>
      </c>
      <c r="G41" s="105">
        <v>20984020.07</v>
      </c>
      <c r="H41" s="105">
        <v>8239392.9299999997</v>
      </c>
      <c r="I41" s="105">
        <v>11738985.43</v>
      </c>
      <c r="J41" s="105">
        <v>1393874.6500000001</v>
      </c>
      <c r="K41" s="105">
        <v>21372253.009999998</v>
      </c>
      <c r="L41" s="105">
        <v>369011.52999999997</v>
      </c>
      <c r="M41" s="105">
        <v>7035027.7999999998</v>
      </c>
      <c r="N41" s="105"/>
      <c r="O41" s="105">
        <v>2353019.14</v>
      </c>
      <c r="P41" s="105">
        <v>2331294.02</v>
      </c>
      <c r="Q41" s="105">
        <v>4684313.16</v>
      </c>
      <c r="R41" s="105">
        <v>3555442.2199999997</v>
      </c>
      <c r="S41" s="105">
        <v>2065611.13</v>
      </c>
      <c r="T41" s="105">
        <v>881700</v>
      </c>
      <c r="U41" s="105">
        <v>1377569.63</v>
      </c>
      <c r="V41" s="105">
        <v>93363.74</v>
      </c>
      <c r="W41" s="105">
        <v>532549.5</v>
      </c>
      <c r="X41" s="105">
        <v>0</v>
      </c>
      <c r="Y41" s="105">
        <v>186209.66</v>
      </c>
      <c r="Z41" s="105">
        <v>0</v>
      </c>
      <c r="AA41" s="105">
        <v>104508.4</v>
      </c>
      <c r="AB41" s="105">
        <v>5455542.3900000006</v>
      </c>
      <c r="AC41" s="105">
        <v>68697122.239999995</v>
      </c>
    </row>
    <row r="42" spans="1:29">
      <c r="A42" s="230">
        <v>17</v>
      </c>
      <c r="B42" s="231">
        <v>41</v>
      </c>
      <c r="C42" s="231">
        <v>5</v>
      </c>
      <c r="D42" s="232" t="s">
        <v>53</v>
      </c>
      <c r="E42" s="232" t="s">
        <v>170</v>
      </c>
      <c r="F42" s="233" t="s">
        <v>1403</v>
      </c>
      <c r="G42" s="105">
        <v>21292601.339999996</v>
      </c>
      <c r="H42" s="105">
        <v>7023035.2300000004</v>
      </c>
      <c r="I42" s="105">
        <v>10723972.5</v>
      </c>
      <c r="J42" s="105">
        <v>1384620.2</v>
      </c>
      <c r="K42" s="105">
        <v>19131627.93</v>
      </c>
      <c r="L42" s="105">
        <v>185140.44</v>
      </c>
      <c r="M42" s="105">
        <v>5540482.96</v>
      </c>
      <c r="N42" s="105"/>
      <c r="O42" s="105">
        <v>1629975.1600000001</v>
      </c>
      <c r="P42" s="105">
        <v>3104079.71</v>
      </c>
      <c r="Q42" s="105">
        <v>4734054.87</v>
      </c>
      <c r="R42" s="105">
        <v>3311945.3</v>
      </c>
      <c r="S42" s="105">
        <v>3346982.02</v>
      </c>
      <c r="T42" s="105">
        <v>1589711.87</v>
      </c>
      <c r="U42" s="105">
        <v>1426713.98</v>
      </c>
      <c r="V42" s="105">
        <v>99475.6</v>
      </c>
      <c r="W42" s="105">
        <v>3450048.8200000003</v>
      </c>
      <c r="X42" s="105">
        <v>0</v>
      </c>
      <c r="Y42" s="105">
        <v>688337</v>
      </c>
      <c r="Z42" s="105">
        <v>0</v>
      </c>
      <c r="AA42" s="105">
        <v>220420.57</v>
      </c>
      <c r="AB42" s="105">
        <v>4524334.72</v>
      </c>
      <c r="AC42" s="105">
        <v>69541877.419999987</v>
      </c>
    </row>
    <row r="43" spans="1:29">
      <c r="A43" s="230">
        <v>2</v>
      </c>
      <c r="B43" s="231">
        <v>42</v>
      </c>
      <c r="C43" s="231">
        <v>5</v>
      </c>
      <c r="D43" s="232" t="s">
        <v>49</v>
      </c>
      <c r="E43" s="232" t="s">
        <v>234</v>
      </c>
      <c r="F43" s="233" t="s">
        <v>1404</v>
      </c>
      <c r="G43" s="105">
        <v>18775973.300000001</v>
      </c>
      <c r="H43" s="105">
        <v>8496652</v>
      </c>
      <c r="I43" s="105">
        <v>8716797.5</v>
      </c>
      <c r="J43" s="105">
        <v>1250161.9000000001</v>
      </c>
      <c r="K43" s="105">
        <v>18463611.399999999</v>
      </c>
      <c r="L43" s="105">
        <v>122313.60000000001</v>
      </c>
      <c r="M43" s="105">
        <v>5397502.9100000001</v>
      </c>
      <c r="N43" s="105"/>
      <c r="O43" s="105">
        <v>3117033.75</v>
      </c>
      <c r="P43" s="105">
        <v>824893.82</v>
      </c>
      <c r="Q43" s="105">
        <v>3941927.57</v>
      </c>
      <c r="R43" s="105">
        <v>2308416.56</v>
      </c>
      <c r="S43" s="105">
        <v>2903495.92</v>
      </c>
      <c r="T43" s="105">
        <v>1119750</v>
      </c>
      <c r="U43" s="105">
        <v>1474967.6</v>
      </c>
      <c r="V43" s="105">
        <v>108691.1</v>
      </c>
      <c r="W43" s="105">
        <v>226513.5</v>
      </c>
      <c r="X43" s="105">
        <v>0</v>
      </c>
      <c r="Y43" s="105">
        <v>4598760</v>
      </c>
      <c r="Z43" s="105">
        <v>0</v>
      </c>
      <c r="AA43" s="105">
        <v>65507.86</v>
      </c>
      <c r="AB43" s="105">
        <v>4557109</v>
      </c>
      <c r="AC43" s="105">
        <v>64064540.320000015</v>
      </c>
    </row>
    <row r="44" spans="1:29">
      <c r="A44" s="230">
        <v>24</v>
      </c>
      <c r="B44" s="231">
        <v>43</v>
      </c>
      <c r="C44" s="231">
        <v>5</v>
      </c>
      <c r="D44" s="232" t="s">
        <v>51</v>
      </c>
      <c r="E44" s="232" t="s">
        <v>200</v>
      </c>
      <c r="F44" s="233" t="s">
        <v>1405</v>
      </c>
      <c r="G44" s="105">
        <v>19615456.150000002</v>
      </c>
      <c r="H44" s="105">
        <v>8102595</v>
      </c>
      <c r="I44" s="105">
        <v>12953495.300000001</v>
      </c>
      <c r="J44" s="105">
        <v>1231242.47</v>
      </c>
      <c r="K44" s="105">
        <v>22287332.77</v>
      </c>
      <c r="L44" s="105">
        <v>303113.38</v>
      </c>
      <c r="M44" s="105">
        <v>5461582.6699999999</v>
      </c>
      <c r="N44" s="105"/>
      <c r="O44" s="105">
        <v>5397920.3099999996</v>
      </c>
      <c r="P44" s="105">
        <v>2908450.7</v>
      </c>
      <c r="Q44" s="105">
        <v>8306371.0099999998</v>
      </c>
      <c r="R44" s="105">
        <v>3224300.3699999996</v>
      </c>
      <c r="S44" s="105">
        <v>4912522.0999999996</v>
      </c>
      <c r="T44" s="105">
        <v>1206268</v>
      </c>
      <c r="U44" s="105">
        <v>1689544.3300000003</v>
      </c>
      <c r="V44" s="105">
        <v>37</v>
      </c>
      <c r="W44" s="105">
        <v>1107783</v>
      </c>
      <c r="X44" s="105">
        <v>0</v>
      </c>
      <c r="Y44" s="105">
        <v>1367396.96</v>
      </c>
      <c r="Z44" s="105">
        <v>0</v>
      </c>
      <c r="AA44" s="105">
        <v>116096.73000000001</v>
      </c>
      <c r="AB44" s="105">
        <v>6353488.9699999997</v>
      </c>
      <c r="AC44" s="105">
        <v>75951293.439999998</v>
      </c>
    </row>
    <row r="45" spans="1:29">
      <c r="A45" s="230">
        <v>9</v>
      </c>
      <c r="B45" s="231">
        <v>44</v>
      </c>
      <c r="C45" s="231">
        <v>5</v>
      </c>
      <c r="D45" s="232" t="s">
        <v>49</v>
      </c>
      <c r="E45" s="232" t="s">
        <v>240</v>
      </c>
      <c r="F45" s="233" t="s">
        <v>1406</v>
      </c>
      <c r="G45" s="105">
        <v>21186073.399999999</v>
      </c>
      <c r="H45" s="105">
        <v>7676309.1999999993</v>
      </c>
      <c r="I45" s="105">
        <v>10703903.52</v>
      </c>
      <c r="J45" s="105">
        <v>1293744.5000000002</v>
      </c>
      <c r="K45" s="105">
        <v>19673957.219999999</v>
      </c>
      <c r="L45" s="105">
        <v>350559</v>
      </c>
      <c r="M45" s="105">
        <v>6767700.5599999996</v>
      </c>
      <c r="N45" s="105"/>
      <c r="O45" s="105">
        <v>1420671.23</v>
      </c>
      <c r="P45" s="105">
        <v>3837833</v>
      </c>
      <c r="Q45" s="105">
        <v>5258504.2300000004</v>
      </c>
      <c r="R45" s="105">
        <v>2873415.6</v>
      </c>
      <c r="S45" s="105">
        <v>4742997.12</v>
      </c>
      <c r="T45" s="105">
        <v>1048900</v>
      </c>
      <c r="U45" s="105">
        <v>846330.43</v>
      </c>
      <c r="V45" s="105">
        <v>222318.13</v>
      </c>
      <c r="W45" s="105">
        <v>3270032.2199999997</v>
      </c>
      <c r="X45" s="105">
        <v>0</v>
      </c>
      <c r="Y45" s="105">
        <v>1808805</v>
      </c>
      <c r="Z45" s="105">
        <v>0</v>
      </c>
      <c r="AA45" s="105">
        <v>61318.14</v>
      </c>
      <c r="AB45" s="105">
        <v>5179851.51</v>
      </c>
      <c r="AC45" s="105">
        <v>73290762.560000002</v>
      </c>
    </row>
    <row r="46" spans="1:29">
      <c r="A46" s="230">
        <v>6</v>
      </c>
      <c r="B46" s="231">
        <v>45</v>
      </c>
      <c r="C46" s="231">
        <v>5</v>
      </c>
      <c r="D46" s="232" t="s">
        <v>49</v>
      </c>
      <c r="E46" s="232" t="s">
        <v>237</v>
      </c>
      <c r="F46" s="233" t="s">
        <v>1407</v>
      </c>
      <c r="G46" s="105">
        <v>24616068.219999999</v>
      </c>
      <c r="H46" s="105">
        <v>6606703.8200000003</v>
      </c>
      <c r="I46" s="105">
        <v>11287431.870000001</v>
      </c>
      <c r="J46" s="105">
        <v>1413209.57</v>
      </c>
      <c r="K46" s="105">
        <v>19307345.260000002</v>
      </c>
      <c r="L46" s="105">
        <v>171621.25999999998</v>
      </c>
      <c r="M46" s="105">
        <v>7299412.6500000004</v>
      </c>
      <c r="N46" s="105"/>
      <c r="O46" s="105">
        <v>5645462.6500000004</v>
      </c>
      <c r="P46" s="105">
        <v>3394039</v>
      </c>
      <c r="Q46" s="105">
        <v>9039501.6500000004</v>
      </c>
      <c r="R46" s="105">
        <v>1336665.67</v>
      </c>
      <c r="S46" s="105">
        <v>2025806.4</v>
      </c>
      <c r="T46" s="105">
        <v>1118488</v>
      </c>
      <c r="U46" s="105">
        <v>1226821.2499999998</v>
      </c>
      <c r="V46" s="105">
        <v>57303.16</v>
      </c>
      <c r="W46" s="105">
        <v>1197830.3</v>
      </c>
      <c r="X46" s="105">
        <v>0</v>
      </c>
      <c r="Y46" s="105">
        <v>3313362.63</v>
      </c>
      <c r="Z46" s="105">
        <v>0</v>
      </c>
      <c r="AA46" s="105">
        <v>61204.639999999999</v>
      </c>
      <c r="AB46" s="105">
        <v>2942926.0000000005</v>
      </c>
      <c r="AC46" s="105">
        <v>73714357.089999989</v>
      </c>
    </row>
    <row r="47" spans="1:29">
      <c r="A47" s="230">
        <v>31</v>
      </c>
      <c r="B47" s="231">
        <v>46</v>
      </c>
      <c r="C47" s="231">
        <v>5</v>
      </c>
      <c r="D47" s="232" t="s">
        <v>51</v>
      </c>
      <c r="E47" s="232" t="s">
        <v>206</v>
      </c>
      <c r="F47" s="233" t="s">
        <v>1408</v>
      </c>
      <c r="G47" s="105">
        <v>19139101.859999999</v>
      </c>
      <c r="H47" s="105">
        <v>5789545.1099999994</v>
      </c>
      <c r="I47" s="105">
        <v>14276941.5</v>
      </c>
      <c r="J47" s="105">
        <v>1222305.52</v>
      </c>
      <c r="K47" s="105">
        <v>21288792.129999999</v>
      </c>
      <c r="L47" s="105">
        <v>106044</v>
      </c>
      <c r="M47" s="105">
        <v>5564820.9500000002</v>
      </c>
      <c r="N47" s="105"/>
      <c r="O47" s="105">
        <v>2790754.5500000003</v>
      </c>
      <c r="P47" s="105">
        <v>4995893</v>
      </c>
      <c r="Q47" s="105">
        <v>7786647.5500000007</v>
      </c>
      <c r="R47" s="105">
        <v>3698339.6500000004</v>
      </c>
      <c r="S47" s="105">
        <v>1273818.4100000001</v>
      </c>
      <c r="T47" s="105">
        <v>412204</v>
      </c>
      <c r="U47" s="105">
        <v>1391230.06</v>
      </c>
      <c r="V47" s="105">
        <v>475412.85</v>
      </c>
      <c r="W47" s="105">
        <v>164447.75</v>
      </c>
      <c r="X47" s="105">
        <v>0</v>
      </c>
      <c r="Y47" s="105">
        <v>173661</v>
      </c>
      <c r="Z47" s="105">
        <v>0</v>
      </c>
      <c r="AA47" s="105">
        <v>87950.540000000008</v>
      </c>
      <c r="AB47" s="105">
        <v>3772090.6</v>
      </c>
      <c r="AC47" s="105">
        <v>65334561.350000001</v>
      </c>
    </row>
    <row r="48" spans="1:29">
      <c r="A48" s="230">
        <v>73</v>
      </c>
      <c r="B48" s="231">
        <v>47</v>
      </c>
      <c r="C48" s="231">
        <v>5</v>
      </c>
      <c r="D48" s="232" t="s">
        <v>43</v>
      </c>
      <c r="E48" s="232" t="s">
        <v>183</v>
      </c>
      <c r="F48" s="233" t="s">
        <v>1409</v>
      </c>
      <c r="G48" s="105">
        <v>22860216.189999998</v>
      </c>
      <c r="H48" s="105">
        <v>6890941.2999999998</v>
      </c>
      <c r="I48" s="105">
        <v>10797122.27</v>
      </c>
      <c r="J48" s="105">
        <v>1394731.08</v>
      </c>
      <c r="K48" s="105">
        <v>19082794.649999999</v>
      </c>
      <c r="L48" s="105">
        <v>42057.26</v>
      </c>
      <c r="M48" s="105">
        <v>5898202.79</v>
      </c>
      <c r="N48" s="105"/>
      <c r="O48" s="105">
        <v>2215687.7999999998</v>
      </c>
      <c r="P48" s="105">
        <v>2740784.2</v>
      </c>
      <c r="Q48" s="105">
        <v>4956472</v>
      </c>
      <c r="R48" s="105">
        <v>2206947.79</v>
      </c>
      <c r="S48" s="105">
        <v>3109363</v>
      </c>
      <c r="T48" s="105">
        <v>234960</v>
      </c>
      <c r="U48" s="105">
        <v>1425800.9300000002</v>
      </c>
      <c r="V48" s="105">
        <v>222917.38</v>
      </c>
      <c r="W48" s="105">
        <v>443693</v>
      </c>
      <c r="X48" s="105">
        <v>0</v>
      </c>
      <c r="Y48" s="105">
        <v>2055124</v>
      </c>
      <c r="Z48" s="105">
        <v>0</v>
      </c>
      <c r="AA48" s="105">
        <v>95639.6</v>
      </c>
      <c r="AB48" s="105">
        <v>4949079.03</v>
      </c>
      <c r="AC48" s="105">
        <v>67583267.61999999</v>
      </c>
    </row>
    <row r="49" spans="1:29">
      <c r="A49" s="230">
        <v>4</v>
      </c>
      <c r="B49" s="231">
        <v>48</v>
      </c>
      <c r="C49" s="231">
        <v>5</v>
      </c>
      <c r="D49" s="232" t="s">
        <v>49</v>
      </c>
      <c r="E49" s="232" t="s">
        <v>236</v>
      </c>
      <c r="F49" s="233" t="s">
        <v>1410</v>
      </c>
      <c r="G49" s="105">
        <v>22276989.879999995</v>
      </c>
      <c r="H49" s="105">
        <v>5933088</v>
      </c>
      <c r="I49" s="105">
        <v>10761317.48</v>
      </c>
      <c r="J49" s="105">
        <v>1379509.06</v>
      </c>
      <c r="K49" s="105">
        <v>18073914.539999999</v>
      </c>
      <c r="L49" s="105">
        <v>87829</v>
      </c>
      <c r="M49" s="105">
        <v>6291715.0499999998</v>
      </c>
      <c r="N49" s="105"/>
      <c r="O49" s="105">
        <v>1203312.6199999999</v>
      </c>
      <c r="P49" s="105">
        <v>4495664</v>
      </c>
      <c r="Q49" s="105">
        <v>5698976.6200000001</v>
      </c>
      <c r="R49" s="105">
        <v>2516346</v>
      </c>
      <c r="S49" s="105">
        <v>1712458.75</v>
      </c>
      <c r="T49" s="105">
        <v>863643</v>
      </c>
      <c r="U49" s="105">
        <v>1276241.1899999997</v>
      </c>
      <c r="V49" s="105">
        <v>247647.2</v>
      </c>
      <c r="W49" s="105">
        <v>1308836.67</v>
      </c>
      <c r="X49" s="105">
        <v>0</v>
      </c>
      <c r="Y49" s="105">
        <v>4816343.6100000003</v>
      </c>
      <c r="Z49" s="105">
        <v>0</v>
      </c>
      <c r="AA49" s="105">
        <v>57002.26</v>
      </c>
      <c r="AB49" s="105">
        <v>6177683.2199999997</v>
      </c>
      <c r="AC49" s="105">
        <v>71405626.989999995</v>
      </c>
    </row>
    <row r="50" spans="1:29">
      <c r="A50" s="230">
        <v>36</v>
      </c>
      <c r="B50" s="231">
        <v>49</v>
      </c>
      <c r="C50" s="231">
        <v>6</v>
      </c>
      <c r="D50" s="232" t="s">
        <v>47</v>
      </c>
      <c r="E50" s="232" t="s">
        <v>218</v>
      </c>
      <c r="F50" s="233" t="s">
        <v>1411</v>
      </c>
      <c r="G50" s="105">
        <v>20403242.329999998</v>
      </c>
      <c r="H50" s="105">
        <v>6599655.0600000005</v>
      </c>
      <c r="I50" s="105">
        <v>12439811.25</v>
      </c>
      <c r="J50" s="105">
        <v>1250485.97</v>
      </c>
      <c r="K50" s="105">
        <v>20289952.280000001</v>
      </c>
      <c r="L50" s="105">
        <v>204900.96</v>
      </c>
      <c r="M50" s="105">
        <v>5801201.4900000002</v>
      </c>
      <c r="N50" s="105"/>
      <c r="O50" s="105">
        <v>4156538.3800000004</v>
      </c>
      <c r="P50" s="105">
        <v>2242707.75</v>
      </c>
      <c r="Q50" s="105">
        <v>6399246.1300000008</v>
      </c>
      <c r="R50" s="105">
        <v>3119832.99</v>
      </c>
      <c r="S50" s="105">
        <v>2159219.9300000002</v>
      </c>
      <c r="T50" s="105">
        <v>987303.1</v>
      </c>
      <c r="U50" s="105">
        <v>1445426.0999999999</v>
      </c>
      <c r="V50" s="105">
        <v>330653.33</v>
      </c>
      <c r="W50" s="105">
        <v>325022.5</v>
      </c>
      <c r="X50" s="105">
        <v>116174</v>
      </c>
      <c r="Y50" s="105">
        <v>3570549.35</v>
      </c>
      <c r="Z50" s="105">
        <v>0</v>
      </c>
      <c r="AA50" s="105">
        <v>92648.27</v>
      </c>
      <c r="AB50" s="105">
        <v>4773441.46</v>
      </c>
      <c r="AC50" s="105">
        <v>70018814.220000014</v>
      </c>
    </row>
    <row r="51" spans="1:29">
      <c r="A51" s="230">
        <v>3</v>
      </c>
      <c r="B51" s="231">
        <v>50</v>
      </c>
      <c r="C51" s="231">
        <v>6</v>
      </c>
      <c r="D51" s="232" t="s">
        <v>49</v>
      </c>
      <c r="E51" s="232" t="s">
        <v>235</v>
      </c>
      <c r="F51" s="233" t="s">
        <v>1412</v>
      </c>
      <c r="G51" s="105">
        <v>44580394.32</v>
      </c>
      <c r="H51" s="105">
        <v>5948046.6799999997</v>
      </c>
      <c r="I51" s="105">
        <v>10985504.5</v>
      </c>
      <c r="J51" s="105">
        <v>1197294.05</v>
      </c>
      <c r="K51" s="105">
        <v>18130845.23</v>
      </c>
      <c r="L51" s="105">
        <v>205162</v>
      </c>
      <c r="M51" s="105">
        <v>5351055.24</v>
      </c>
      <c r="N51" s="105"/>
      <c r="O51" s="105">
        <v>1805671.1700000002</v>
      </c>
      <c r="P51" s="105">
        <v>3376279.6</v>
      </c>
      <c r="Q51" s="105">
        <v>5181950.7700000005</v>
      </c>
      <c r="R51" s="105">
        <v>2299487.52</v>
      </c>
      <c r="S51" s="105">
        <v>1842438.1699999997</v>
      </c>
      <c r="T51" s="105">
        <v>2841045</v>
      </c>
      <c r="U51" s="105">
        <v>1234781.02</v>
      </c>
      <c r="V51" s="105">
        <v>27129</v>
      </c>
      <c r="W51" s="105">
        <v>3697047.14</v>
      </c>
      <c r="X51" s="105">
        <v>0</v>
      </c>
      <c r="Y51" s="105">
        <v>1019600</v>
      </c>
      <c r="Z51" s="105">
        <v>0</v>
      </c>
      <c r="AA51" s="105">
        <v>140006.5</v>
      </c>
      <c r="AB51" s="105">
        <v>2362374.5499999998</v>
      </c>
      <c r="AC51" s="105">
        <v>88913316.459999979</v>
      </c>
    </row>
    <row r="52" spans="1:29">
      <c r="A52" s="230">
        <v>64</v>
      </c>
      <c r="B52" s="231">
        <v>51</v>
      </c>
      <c r="C52" s="231">
        <v>6</v>
      </c>
      <c r="D52" s="232" t="s">
        <v>85</v>
      </c>
      <c r="E52" s="232" t="s">
        <v>175</v>
      </c>
      <c r="F52" s="233" t="s">
        <v>1413</v>
      </c>
      <c r="G52" s="105">
        <v>25078084.580000002</v>
      </c>
      <c r="H52" s="105">
        <v>7077719.2000000002</v>
      </c>
      <c r="I52" s="105">
        <v>12319030</v>
      </c>
      <c r="J52" s="105">
        <v>1476905.6</v>
      </c>
      <c r="K52" s="105">
        <v>20873654.800000001</v>
      </c>
      <c r="L52" s="105">
        <v>395896.10000000003</v>
      </c>
      <c r="M52" s="105">
        <v>8334696.9400000004</v>
      </c>
      <c r="N52" s="105"/>
      <c r="O52" s="105">
        <v>3099342.16</v>
      </c>
      <c r="P52" s="105">
        <v>3441031.2</v>
      </c>
      <c r="Q52" s="105">
        <v>6540373.3600000003</v>
      </c>
      <c r="R52" s="105">
        <v>2440591.66</v>
      </c>
      <c r="S52" s="105">
        <v>4590108.08</v>
      </c>
      <c r="T52" s="105">
        <v>1433903</v>
      </c>
      <c r="U52" s="105">
        <v>1798143.0199999998</v>
      </c>
      <c r="V52" s="105">
        <v>378625.69</v>
      </c>
      <c r="W52" s="105">
        <v>3123375.6399999997</v>
      </c>
      <c r="X52" s="105">
        <v>0</v>
      </c>
      <c r="Y52" s="105">
        <v>774868</v>
      </c>
      <c r="Z52" s="105">
        <v>0</v>
      </c>
      <c r="AA52" s="105">
        <v>39645.119999999995</v>
      </c>
      <c r="AB52" s="105">
        <v>6456039.04</v>
      </c>
      <c r="AC52" s="105">
        <v>82258005.030000001</v>
      </c>
    </row>
    <row r="53" spans="1:29">
      <c r="A53" s="230">
        <v>14</v>
      </c>
      <c r="B53" s="231">
        <v>52</v>
      </c>
      <c r="C53" s="231">
        <v>6</v>
      </c>
      <c r="D53" s="232" t="s">
        <v>53</v>
      </c>
      <c r="E53" s="232" t="s">
        <v>167</v>
      </c>
      <c r="F53" s="233" t="s">
        <v>1414</v>
      </c>
      <c r="G53" s="105">
        <v>20898700.27</v>
      </c>
      <c r="H53" s="105">
        <v>7204194.3800000008</v>
      </c>
      <c r="I53" s="105">
        <v>11780667.120000001</v>
      </c>
      <c r="J53" s="105">
        <v>1287761.6499999999</v>
      </c>
      <c r="K53" s="105">
        <v>20272623.149999999</v>
      </c>
      <c r="L53" s="105">
        <v>220371.83</v>
      </c>
      <c r="M53" s="105">
        <v>7468819.4900000002</v>
      </c>
      <c r="N53" s="105"/>
      <c r="O53" s="105">
        <v>3011646.4</v>
      </c>
      <c r="P53" s="105">
        <v>3405283.18</v>
      </c>
      <c r="Q53" s="105">
        <v>6416929.5800000001</v>
      </c>
      <c r="R53" s="105">
        <v>2200703.1799999997</v>
      </c>
      <c r="S53" s="105">
        <v>2454667.8000000003</v>
      </c>
      <c r="T53" s="105">
        <v>1838620</v>
      </c>
      <c r="U53" s="105">
        <v>1081350.74</v>
      </c>
      <c r="V53" s="105">
        <v>371552.16000000003</v>
      </c>
      <c r="W53" s="105">
        <v>6474729.4299999997</v>
      </c>
      <c r="X53" s="105">
        <v>0</v>
      </c>
      <c r="Y53" s="105">
        <v>2400598.5499999998</v>
      </c>
      <c r="Z53" s="105">
        <v>0</v>
      </c>
      <c r="AA53" s="105">
        <v>339765.63</v>
      </c>
      <c r="AB53" s="105">
        <v>4259921.629999999</v>
      </c>
      <c r="AC53" s="105">
        <v>76699353.439999983</v>
      </c>
    </row>
    <row r="54" spans="1:29">
      <c r="A54" s="230">
        <v>10</v>
      </c>
      <c r="B54" s="231">
        <v>53</v>
      </c>
      <c r="C54" s="231">
        <v>6</v>
      </c>
      <c r="D54" s="232" t="s">
        <v>49</v>
      </c>
      <c r="E54" s="232" t="s">
        <v>241</v>
      </c>
      <c r="F54" s="233" t="s">
        <v>1415</v>
      </c>
      <c r="G54" s="105">
        <v>22538534.990000002</v>
      </c>
      <c r="H54" s="105">
        <v>8614696.120000001</v>
      </c>
      <c r="I54" s="105">
        <v>12999787.26</v>
      </c>
      <c r="J54" s="105">
        <v>1523798.5699999998</v>
      </c>
      <c r="K54" s="105">
        <v>23138281.950000003</v>
      </c>
      <c r="L54" s="105">
        <v>104416.97</v>
      </c>
      <c r="M54" s="105">
        <v>7597278.7999999998</v>
      </c>
      <c r="N54" s="105"/>
      <c r="O54" s="105">
        <v>1290340.46</v>
      </c>
      <c r="P54" s="105">
        <v>5447733.1699999999</v>
      </c>
      <c r="Q54" s="105">
        <v>6738073.6299999999</v>
      </c>
      <c r="R54" s="105">
        <v>2490013.58</v>
      </c>
      <c r="S54" s="105">
        <v>7810971.7699999996</v>
      </c>
      <c r="T54" s="105">
        <v>1879974</v>
      </c>
      <c r="U54" s="105">
        <v>1534464.41</v>
      </c>
      <c r="V54" s="105">
        <v>215207.99</v>
      </c>
      <c r="W54" s="105">
        <v>1328570.5</v>
      </c>
      <c r="X54" s="105">
        <v>0</v>
      </c>
      <c r="Y54" s="105">
        <v>3018095.11</v>
      </c>
      <c r="Z54" s="105">
        <v>80.25</v>
      </c>
      <c r="AA54" s="105">
        <v>60884.61</v>
      </c>
      <c r="AB54" s="105">
        <v>6477996.0299999993</v>
      </c>
      <c r="AC54" s="105">
        <v>84932844.589999989</v>
      </c>
    </row>
    <row r="55" spans="1:29">
      <c r="A55" s="230">
        <v>66</v>
      </c>
      <c r="B55" s="231">
        <v>54</v>
      </c>
      <c r="C55" s="231">
        <v>6</v>
      </c>
      <c r="D55" s="232" t="s">
        <v>85</v>
      </c>
      <c r="E55" s="232" t="s">
        <v>177</v>
      </c>
      <c r="F55" s="233" t="s">
        <v>1416</v>
      </c>
      <c r="G55" s="105">
        <v>24699036.240000002</v>
      </c>
      <c r="H55" s="105">
        <v>7977773.1099999994</v>
      </c>
      <c r="I55" s="105">
        <v>14865382.57</v>
      </c>
      <c r="J55" s="105">
        <v>1563042.8</v>
      </c>
      <c r="K55" s="105">
        <v>24406198.48</v>
      </c>
      <c r="L55" s="105">
        <v>102190</v>
      </c>
      <c r="M55" s="105">
        <v>8239916.9900000002</v>
      </c>
      <c r="N55" s="105"/>
      <c r="O55" s="105">
        <v>2999249.87</v>
      </c>
      <c r="P55" s="105">
        <v>897054.4</v>
      </c>
      <c r="Q55" s="105">
        <v>3896304.27</v>
      </c>
      <c r="R55" s="105">
        <v>3878583.1799999997</v>
      </c>
      <c r="S55" s="105">
        <v>2246796.4699999997</v>
      </c>
      <c r="T55" s="105">
        <v>637291</v>
      </c>
      <c r="U55" s="105">
        <v>1423885.31</v>
      </c>
      <c r="V55" s="105">
        <v>2076547.52</v>
      </c>
      <c r="W55" s="105">
        <v>563234.25</v>
      </c>
      <c r="X55" s="105">
        <v>0</v>
      </c>
      <c r="Y55" s="105">
        <v>1306799.74</v>
      </c>
      <c r="Z55" s="105">
        <v>0</v>
      </c>
      <c r="AA55" s="105">
        <v>97263.1</v>
      </c>
      <c r="AB55" s="105">
        <v>7161094.7400000012</v>
      </c>
      <c r="AC55" s="105">
        <v>80735141.289999992</v>
      </c>
    </row>
    <row r="56" spans="1:29">
      <c r="A56" s="230">
        <v>78</v>
      </c>
      <c r="B56" s="231">
        <v>55</v>
      </c>
      <c r="C56" s="231">
        <v>7</v>
      </c>
      <c r="D56" s="232" t="s">
        <v>43</v>
      </c>
      <c r="E56" s="232" t="s">
        <v>188</v>
      </c>
      <c r="F56" s="233" t="s">
        <v>1417</v>
      </c>
      <c r="G56" s="105">
        <v>25744147.709999997</v>
      </c>
      <c r="H56" s="105">
        <v>8572731.1600000001</v>
      </c>
      <c r="I56" s="105">
        <v>12054054</v>
      </c>
      <c r="J56" s="105">
        <v>1464996.6</v>
      </c>
      <c r="K56" s="105">
        <v>22091781.760000002</v>
      </c>
      <c r="L56" s="105">
        <v>10504</v>
      </c>
      <c r="M56" s="105">
        <v>8410998.0399999991</v>
      </c>
      <c r="N56" s="105"/>
      <c r="O56" s="105">
        <v>3037235.39</v>
      </c>
      <c r="P56" s="105">
        <v>4707485</v>
      </c>
      <c r="Q56" s="105">
        <v>7744720.3900000006</v>
      </c>
      <c r="R56" s="105">
        <v>7488645.5800000001</v>
      </c>
      <c r="S56" s="105">
        <v>11325097.609999999</v>
      </c>
      <c r="T56" s="105">
        <v>1042320.25</v>
      </c>
      <c r="U56" s="105">
        <v>1888327.77</v>
      </c>
      <c r="V56" s="105">
        <v>57918.34</v>
      </c>
      <c r="W56" s="105">
        <v>1227982.99</v>
      </c>
      <c r="X56" s="105">
        <v>0</v>
      </c>
      <c r="Y56" s="105">
        <v>2609774.2999999998</v>
      </c>
      <c r="Z56" s="105">
        <v>0</v>
      </c>
      <c r="AA56" s="105">
        <v>656536.93999999994</v>
      </c>
      <c r="AB56" s="105">
        <v>5483829.7000000011</v>
      </c>
      <c r="AC56" s="105">
        <v>95782585.379999995</v>
      </c>
    </row>
    <row r="57" spans="1:29">
      <c r="A57" s="230">
        <v>70</v>
      </c>
      <c r="B57" s="231">
        <v>56</v>
      </c>
      <c r="C57" s="231">
        <v>7</v>
      </c>
      <c r="D57" s="232" t="s">
        <v>43</v>
      </c>
      <c r="E57" s="232" t="s">
        <v>181</v>
      </c>
      <c r="F57" s="233" t="s">
        <v>1419</v>
      </c>
      <c r="G57" s="105">
        <v>25482515.82</v>
      </c>
      <c r="H57" s="105">
        <v>9295497.0600000005</v>
      </c>
      <c r="I57" s="105">
        <v>12322540.560000001</v>
      </c>
      <c r="J57" s="105">
        <v>1670638.9</v>
      </c>
      <c r="K57" s="105">
        <v>23288676.52</v>
      </c>
      <c r="L57" s="105">
        <v>81633.649999999994</v>
      </c>
      <c r="M57" s="105">
        <v>6318309.6100000003</v>
      </c>
      <c r="N57" s="105"/>
      <c r="O57" s="105">
        <v>2376836</v>
      </c>
      <c r="P57" s="105">
        <v>3275716.95</v>
      </c>
      <c r="Q57" s="105">
        <v>5652552.9500000002</v>
      </c>
      <c r="R57" s="105">
        <v>2874039.56</v>
      </c>
      <c r="S57" s="105">
        <v>1387872.97</v>
      </c>
      <c r="T57" s="105">
        <v>592215</v>
      </c>
      <c r="U57" s="105">
        <v>1006533.1300000001</v>
      </c>
      <c r="V57" s="105">
        <v>32751.38</v>
      </c>
      <c r="W57" s="105">
        <v>621386.5</v>
      </c>
      <c r="X57" s="105">
        <v>0</v>
      </c>
      <c r="Y57" s="105">
        <v>707800</v>
      </c>
      <c r="Z57" s="105">
        <v>0</v>
      </c>
      <c r="AA57" s="105">
        <v>160375.03999999998</v>
      </c>
      <c r="AB57" s="105">
        <v>2873233.9099999992</v>
      </c>
      <c r="AC57" s="105">
        <v>71079896.040000007</v>
      </c>
    </row>
    <row r="58" spans="1:29">
      <c r="A58" s="230">
        <v>7</v>
      </c>
      <c r="B58" s="231">
        <v>57</v>
      </c>
      <c r="C58" s="231">
        <v>7</v>
      </c>
      <c r="D58" s="232" t="s">
        <v>49</v>
      </c>
      <c r="E58" s="232" t="s">
        <v>238</v>
      </c>
      <c r="F58" s="233" t="s">
        <v>1420</v>
      </c>
      <c r="G58" s="105">
        <v>33178944.140000001</v>
      </c>
      <c r="H58" s="105">
        <v>5652341.96</v>
      </c>
      <c r="I58" s="105">
        <v>17275430</v>
      </c>
      <c r="J58" s="105">
        <v>2291478.41</v>
      </c>
      <c r="K58" s="105">
        <v>25219250.370000001</v>
      </c>
      <c r="L58" s="105">
        <v>332642.46999999997</v>
      </c>
      <c r="M58" s="105">
        <v>8500595.4700000007</v>
      </c>
      <c r="N58" s="105"/>
      <c r="O58" s="105">
        <v>3256966.25</v>
      </c>
      <c r="P58" s="105">
        <v>2864626.6</v>
      </c>
      <c r="Q58" s="105">
        <v>6121592.8499999996</v>
      </c>
      <c r="R58" s="105">
        <v>2469706.39</v>
      </c>
      <c r="S58" s="105">
        <v>1715520.03</v>
      </c>
      <c r="T58" s="105">
        <v>1234744</v>
      </c>
      <c r="U58" s="105">
        <v>1186827.8499999999</v>
      </c>
      <c r="V58" s="105">
        <v>200075</v>
      </c>
      <c r="W58" s="105">
        <v>816111.15</v>
      </c>
      <c r="X58" s="105">
        <v>0</v>
      </c>
      <c r="Y58" s="105">
        <v>11042399.77</v>
      </c>
      <c r="Z58" s="105">
        <v>0</v>
      </c>
      <c r="AA58" s="105">
        <v>15417.410000000002</v>
      </c>
      <c r="AB58" s="105">
        <v>4097536.01</v>
      </c>
      <c r="AC58" s="105">
        <v>96131362.909999996</v>
      </c>
    </row>
    <row r="59" spans="1:29">
      <c r="A59" s="230">
        <v>69</v>
      </c>
      <c r="B59" s="231">
        <v>58</v>
      </c>
      <c r="C59" s="231">
        <v>7</v>
      </c>
      <c r="D59" s="232" t="s">
        <v>43</v>
      </c>
      <c r="E59" s="232" t="s">
        <v>180</v>
      </c>
      <c r="F59" s="233" t="s">
        <v>1421</v>
      </c>
      <c r="G59" s="105">
        <v>25180896</v>
      </c>
      <c r="H59" s="105">
        <v>9339765.4199999999</v>
      </c>
      <c r="I59" s="105">
        <v>13248308.26</v>
      </c>
      <c r="J59" s="105">
        <v>1533273.0799999998</v>
      </c>
      <c r="K59" s="105">
        <v>24121346.759999998</v>
      </c>
      <c r="L59" s="105">
        <v>68110</v>
      </c>
      <c r="M59" s="105">
        <v>8491228.75</v>
      </c>
      <c r="N59" s="105"/>
      <c r="O59" s="105">
        <v>2374198.7799999998</v>
      </c>
      <c r="P59" s="105">
        <v>3140394</v>
      </c>
      <c r="Q59" s="105">
        <v>5514592.7799999993</v>
      </c>
      <c r="R59" s="105">
        <v>2878849.06</v>
      </c>
      <c r="S59" s="105">
        <v>8085479.9100000001</v>
      </c>
      <c r="T59" s="105">
        <v>672482.9</v>
      </c>
      <c r="U59" s="105">
        <v>1599180.1400000001</v>
      </c>
      <c r="V59" s="105">
        <v>524610</v>
      </c>
      <c r="W59" s="105">
        <v>896406.49</v>
      </c>
      <c r="X59" s="105">
        <v>0</v>
      </c>
      <c r="Y59" s="105">
        <v>619430.54</v>
      </c>
      <c r="Z59" s="105">
        <v>0</v>
      </c>
      <c r="AA59" s="105">
        <v>147596.21</v>
      </c>
      <c r="AB59" s="105">
        <v>5570685.3399999999</v>
      </c>
      <c r="AC59" s="105">
        <v>84370894.88000001</v>
      </c>
    </row>
    <row r="60" spans="1:29">
      <c r="A60" s="230">
        <v>80</v>
      </c>
      <c r="B60" s="231">
        <v>59</v>
      </c>
      <c r="C60" s="231">
        <v>7</v>
      </c>
      <c r="D60" s="232" t="s">
        <v>43</v>
      </c>
      <c r="E60" s="232" t="s">
        <v>190</v>
      </c>
      <c r="F60" s="233" t="s">
        <v>1422</v>
      </c>
      <c r="G60" s="105">
        <v>27749932.470000006</v>
      </c>
      <c r="H60" s="105">
        <v>8776891</v>
      </c>
      <c r="I60" s="105">
        <v>14353585.75</v>
      </c>
      <c r="J60" s="105">
        <v>2253715.7800000003</v>
      </c>
      <c r="K60" s="105">
        <v>25384192.530000001</v>
      </c>
      <c r="L60" s="105">
        <v>78516.72</v>
      </c>
      <c r="M60" s="105">
        <v>8379640.6699999999</v>
      </c>
      <c r="N60" s="105"/>
      <c r="O60" s="105">
        <v>3372910.59</v>
      </c>
      <c r="P60" s="105">
        <v>2830810.36</v>
      </c>
      <c r="Q60" s="105">
        <v>6203720.9499999993</v>
      </c>
      <c r="R60" s="105">
        <v>4085451.35</v>
      </c>
      <c r="S60" s="105">
        <v>2814539.91</v>
      </c>
      <c r="T60" s="105">
        <v>546199</v>
      </c>
      <c r="U60" s="105">
        <v>2018265.49</v>
      </c>
      <c r="V60" s="105">
        <v>18536.77</v>
      </c>
      <c r="W60" s="105">
        <v>860985.37</v>
      </c>
      <c r="X60" s="105">
        <v>0</v>
      </c>
      <c r="Y60" s="105">
        <v>2602154.75</v>
      </c>
      <c r="Z60" s="105">
        <v>0</v>
      </c>
      <c r="AA60" s="105">
        <v>252769.08000000002</v>
      </c>
      <c r="AB60" s="105">
        <v>4847309.29</v>
      </c>
      <c r="AC60" s="105">
        <v>85842214.349999994</v>
      </c>
    </row>
    <row r="61" spans="1:29">
      <c r="A61" s="230">
        <v>23</v>
      </c>
      <c r="B61" s="231">
        <v>60</v>
      </c>
      <c r="C61" s="231">
        <v>7</v>
      </c>
      <c r="D61" s="232" t="s">
        <v>51</v>
      </c>
      <c r="E61" s="232" t="s">
        <v>199</v>
      </c>
      <c r="F61" s="233" t="s">
        <v>1423</v>
      </c>
      <c r="G61" s="105">
        <v>22674918.699999999</v>
      </c>
      <c r="H61" s="105">
        <v>11271355.5</v>
      </c>
      <c r="I61" s="105">
        <v>17224720.539999999</v>
      </c>
      <c r="J61" s="105">
        <v>1271163.95</v>
      </c>
      <c r="K61" s="105">
        <v>29767239.989999998</v>
      </c>
      <c r="L61" s="105">
        <v>562802</v>
      </c>
      <c r="M61" s="105">
        <v>9553530.9600000009</v>
      </c>
      <c r="N61" s="105"/>
      <c r="O61" s="105">
        <v>3689432.08</v>
      </c>
      <c r="P61" s="105">
        <v>6203975.75</v>
      </c>
      <c r="Q61" s="105">
        <v>9893407.8300000001</v>
      </c>
      <c r="R61" s="105">
        <v>2959513.2</v>
      </c>
      <c r="S61" s="105">
        <v>1398995.25</v>
      </c>
      <c r="T61" s="105">
        <v>4446311.5</v>
      </c>
      <c r="U61" s="105">
        <v>1545154.9400000002</v>
      </c>
      <c r="V61" s="105">
        <v>26645.18</v>
      </c>
      <c r="W61" s="105">
        <v>487902.83</v>
      </c>
      <c r="X61" s="105">
        <v>0</v>
      </c>
      <c r="Y61" s="105">
        <v>2538310.1</v>
      </c>
      <c r="Z61" s="105">
        <v>0</v>
      </c>
      <c r="AA61" s="105">
        <v>127638.27</v>
      </c>
      <c r="AB61" s="105">
        <v>15369022.049999999</v>
      </c>
      <c r="AC61" s="105">
        <v>101351392.8</v>
      </c>
    </row>
    <row r="62" spans="1:29">
      <c r="A62" s="230">
        <v>32</v>
      </c>
      <c r="B62" s="231">
        <v>61</v>
      </c>
      <c r="C62" s="231">
        <v>7</v>
      </c>
      <c r="D62" s="232" t="s">
        <v>51</v>
      </c>
      <c r="E62" s="232" t="s">
        <v>207</v>
      </c>
      <c r="F62" s="233" t="s">
        <v>1424</v>
      </c>
      <c r="G62" s="105">
        <v>32941705.68</v>
      </c>
      <c r="H62" s="105">
        <v>10457875</v>
      </c>
      <c r="I62" s="105">
        <v>16728395.780000001</v>
      </c>
      <c r="J62" s="105">
        <v>1914656.7199999997</v>
      </c>
      <c r="K62" s="105">
        <v>29100927.5</v>
      </c>
      <c r="L62" s="105">
        <v>129535.56999999999</v>
      </c>
      <c r="M62" s="105">
        <v>13203849.42</v>
      </c>
      <c r="N62" s="105"/>
      <c r="O62" s="105">
        <v>4198533.0600000005</v>
      </c>
      <c r="P62" s="105">
        <v>1776191.13</v>
      </c>
      <c r="Q62" s="105">
        <v>5974724.1900000004</v>
      </c>
      <c r="R62" s="105">
        <v>2922584.05</v>
      </c>
      <c r="S62" s="105">
        <v>10741758.120000001</v>
      </c>
      <c r="T62" s="105">
        <v>3629928.16</v>
      </c>
      <c r="U62" s="105">
        <v>1484816.2399999998</v>
      </c>
      <c r="V62" s="105">
        <v>2146279.7399999998</v>
      </c>
      <c r="W62" s="105">
        <v>1140410.7</v>
      </c>
      <c r="X62" s="105">
        <v>0</v>
      </c>
      <c r="Y62" s="105">
        <v>1429955.8399999999</v>
      </c>
      <c r="Z62" s="105">
        <v>0</v>
      </c>
      <c r="AA62" s="105">
        <v>163953.58000000002</v>
      </c>
      <c r="AB62" s="105">
        <v>7904486.6500000013</v>
      </c>
      <c r="AC62" s="105">
        <v>112914915.44</v>
      </c>
    </row>
    <row r="63" spans="1:29">
      <c r="A63" s="230">
        <v>15</v>
      </c>
      <c r="B63" s="231">
        <v>62</v>
      </c>
      <c r="C63" s="231">
        <v>8</v>
      </c>
      <c r="D63" s="232" t="s">
        <v>53</v>
      </c>
      <c r="E63" s="232" t="s">
        <v>168</v>
      </c>
      <c r="F63" s="233" t="s">
        <v>1425</v>
      </c>
      <c r="G63" s="105">
        <v>21618348.379999999</v>
      </c>
      <c r="H63" s="105">
        <v>8349637.9299999997</v>
      </c>
      <c r="I63" s="105">
        <v>17420001.039999999</v>
      </c>
      <c r="J63" s="105">
        <v>1360890.5999999999</v>
      </c>
      <c r="K63" s="105">
        <v>27130529.57</v>
      </c>
      <c r="L63" s="105">
        <v>120054.46</v>
      </c>
      <c r="M63" s="105">
        <v>8512542.8100000005</v>
      </c>
      <c r="N63" s="105"/>
      <c r="O63" s="105">
        <v>3617803.1300000004</v>
      </c>
      <c r="P63" s="105">
        <v>3536209.7</v>
      </c>
      <c r="Q63" s="105">
        <v>7154012.8300000001</v>
      </c>
      <c r="R63" s="105">
        <v>3241868.18</v>
      </c>
      <c r="S63" s="105">
        <v>5025151.8500000006</v>
      </c>
      <c r="T63" s="105">
        <v>2750249</v>
      </c>
      <c r="U63" s="105">
        <v>1684004.61</v>
      </c>
      <c r="V63" s="105">
        <v>488597.83999999997</v>
      </c>
      <c r="W63" s="105">
        <v>8596410.8499999996</v>
      </c>
      <c r="X63" s="105">
        <v>0</v>
      </c>
      <c r="Y63" s="105">
        <v>5318590.6500000004</v>
      </c>
      <c r="Z63" s="105">
        <v>0</v>
      </c>
      <c r="AA63" s="105">
        <v>40291.25</v>
      </c>
      <c r="AB63" s="105">
        <v>6639719.5600000005</v>
      </c>
      <c r="AC63" s="105">
        <v>98320371.840000004</v>
      </c>
    </row>
    <row r="64" spans="1:29">
      <c r="A64" s="230">
        <v>44</v>
      </c>
      <c r="B64" s="231">
        <v>63</v>
      </c>
      <c r="C64" s="231">
        <v>8</v>
      </c>
      <c r="D64" s="232" t="s">
        <v>47</v>
      </c>
      <c r="E64" s="232" t="s">
        <v>225</v>
      </c>
      <c r="F64" s="233" t="s">
        <v>1426</v>
      </c>
      <c r="G64" s="105">
        <v>28226328.129999999</v>
      </c>
      <c r="H64" s="105">
        <v>14117130.629999999</v>
      </c>
      <c r="I64" s="105">
        <v>18000902.710000001</v>
      </c>
      <c r="J64" s="105">
        <v>2116874.17</v>
      </c>
      <c r="K64" s="105">
        <v>34234907.509999998</v>
      </c>
      <c r="L64" s="105">
        <v>208096.96000000002</v>
      </c>
      <c r="M64" s="105">
        <v>13343260.609999999</v>
      </c>
      <c r="N64" s="105"/>
      <c r="O64" s="105">
        <v>5738686.46</v>
      </c>
      <c r="P64" s="105">
        <v>4839488.5</v>
      </c>
      <c r="Q64" s="105">
        <v>10578174.960000001</v>
      </c>
      <c r="R64" s="105">
        <v>4771460.7</v>
      </c>
      <c r="S64" s="105">
        <v>6007938.9600000009</v>
      </c>
      <c r="T64" s="105">
        <v>5699902.5</v>
      </c>
      <c r="U64" s="105">
        <v>2441581.34</v>
      </c>
      <c r="V64" s="105">
        <v>81581.849999999991</v>
      </c>
      <c r="W64" s="105">
        <v>5516238.21</v>
      </c>
      <c r="X64" s="105">
        <v>0</v>
      </c>
      <c r="Y64" s="105">
        <v>577880</v>
      </c>
      <c r="Z64" s="105">
        <v>0</v>
      </c>
      <c r="AA64" s="105">
        <v>279916.06</v>
      </c>
      <c r="AB64" s="105">
        <v>7531378.8299999991</v>
      </c>
      <c r="AC64" s="105">
        <v>119498646.62</v>
      </c>
    </row>
    <row r="65" spans="1:29">
      <c r="A65" s="230">
        <v>63</v>
      </c>
      <c r="B65" s="231">
        <v>64</v>
      </c>
      <c r="C65" s="231">
        <v>8</v>
      </c>
      <c r="D65" s="232" t="s">
        <v>85</v>
      </c>
      <c r="E65" s="232" t="s">
        <v>174</v>
      </c>
      <c r="F65" s="233" t="s">
        <v>1427</v>
      </c>
      <c r="G65" s="105">
        <v>31369892.140000001</v>
      </c>
      <c r="H65" s="105">
        <v>8968159.9100000001</v>
      </c>
      <c r="I65" s="105">
        <v>18510320.25</v>
      </c>
      <c r="J65" s="105">
        <v>1997867.25</v>
      </c>
      <c r="K65" s="105">
        <v>29476347.41</v>
      </c>
      <c r="L65" s="105">
        <v>259856</v>
      </c>
      <c r="M65" s="105">
        <v>11815394.26</v>
      </c>
      <c r="N65" s="105"/>
      <c r="O65" s="105">
        <v>3869215.67</v>
      </c>
      <c r="P65" s="105">
        <v>2605043.6800000002</v>
      </c>
      <c r="Q65" s="105">
        <v>6474259.3499999996</v>
      </c>
      <c r="R65" s="105">
        <v>3768751.46</v>
      </c>
      <c r="S65" s="105">
        <v>3468580.97</v>
      </c>
      <c r="T65" s="105">
        <v>2793084.7</v>
      </c>
      <c r="U65" s="105">
        <v>2616076.2799999998</v>
      </c>
      <c r="V65" s="105">
        <v>392701.63</v>
      </c>
      <c r="W65" s="105">
        <v>2114750.25</v>
      </c>
      <c r="X65" s="105">
        <v>0</v>
      </c>
      <c r="Y65" s="105">
        <v>715254</v>
      </c>
      <c r="Z65" s="105">
        <v>0</v>
      </c>
      <c r="AA65" s="105">
        <v>141421.22</v>
      </c>
      <c r="AB65" s="105">
        <v>7594265.6799999997</v>
      </c>
      <c r="AC65" s="105">
        <v>103000635.34999999</v>
      </c>
    </row>
    <row r="66" spans="1:29">
      <c r="A66" s="230">
        <v>45</v>
      </c>
      <c r="B66" s="231">
        <v>65</v>
      </c>
      <c r="C66" s="231">
        <v>8</v>
      </c>
      <c r="D66" s="232" t="s">
        <v>47</v>
      </c>
      <c r="E66" s="232" t="s">
        <v>226</v>
      </c>
      <c r="F66" s="233" t="s">
        <v>1428</v>
      </c>
      <c r="G66" s="105">
        <v>38626522.559999995</v>
      </c>
      <c r="H66" s="105">
        <v>11691909</v>
      </c>
      <c r="I66" s="105">
        <v>16306401.17</v>
      </c>
      <c r="J66" s="105">
        <v>2327357.5299999998</v>
      </c>
      <c r="K66" s="105">
        <v>30325667.700000003</v>
      </c>
      <c r="L66" s="105">
        <v>139379</v>
      </c>
      <c r="M66" s="105">
        <v>14215738.43</v>
      </c>
      <c r="N66" s="105"/>
      <c r="O66" s="105">
        <v>5708545.0099999998</v>
      </c>
      <c r="P66" s="105">
        <v>5084184.25</v>
      </c>
      <c r="Q66" s="105">
        <v>10792729.26</v>
      </c>
      <c r="R66" s="105">
        <v>4331575.3599999994</v>
      </c>
      <c r="S66" s="105">
        <v>11687713.77</v>
      </c>
      <c r="T66" s="105">
        <v>1582168.9</v>
      </c>
      <c r="U66" s="105">
        <v>2170687.46</v>
      </c>
      <c r="V66" s="105">
        <v>86603.96</v>
      </c>
      <c r="W66" s="105">
        <v>890208.25</v>
      </c>
      <c r="X66" s="105">
        <v>0</v>
      </c>
      <c r="Y66" s="105">
        <v>253598.84</v>
      </c>
      <c r="Z66" s="105">
        <v>0</v>
      </c>
      <c r="AA66" s="105">
        <v>51462.2</v>
      </c>
      <c r="AB66" s="105">
        <v>7496346.5000000019</v>
      </c>
      <c r="AC66" s="105">
        <v>122650402.19</v>
      </c>
    </row>
    <row r="67" spans="1:29">
      <c r="A67" s="230">
        <v>39</v>
      </c>
      <c r="B67" s="231">
        <v>66</v>
      </c>
      <c r="C67" s="231">
        <v>8</v>
      </c>
      <c r="D67" s="232" t="s">
        <v>47</v>
      </c>
      <c r="E67" s="232" t="s">
        <v>221</v>
      </c>
      <c r="F67" s="233" t="s">
        <v>1429</v>
      </c>
      <c r="G67" s="105">
        <v>33431604.869999997</v>
      </c>
      <c r="H67" s="105">
        <v>15028056.16</v>
      </c>
      <c r="I67" s="105">
        <v>24703937.120000001</v>
      </c>
      <c r="J67" s="105">
        <v>2196079.42</v>
      </c>
      <c r="K67" s="105">
        <v>41928072.700000003</v>
      </c>
      <c r="L67" s="105">
        <v>587974.55000000005</v>
      </c>
      <c r="M67" s="105">
        <v>14441327.15</v>
      </c>
      <c r="N67" s="105"/>
      <c r="O67" s="105">
        <v>5940267.7400000002</v>
      </c>
      <c r="P67" s="105">
        <v>6948681.0599999996</v>
      </c>
      <c r="Q67" s="105">
        <v>12888948.800000001</v>
      </c>
      <c r="R67" s="105">
        <v>4872120.5200000005</v>
      </c>
      <c r="S67" s="105">
        <v>3818949.08</v>
      </c>
      <c r="T67" s="105">
        <v>5912670</v>
      </c>
      <c r="U67" s="105">
        <v>2529905.19</v>
      </c>
      <c r="V67" s="105">
        <v>1026708.09</v>
      </c>
      <c r="W67" s="105">
        <v>1819620</v>
      </c>
      <c r="X67" s="105">
        <v>0</v>
      </c>
      <c r="Y67" s="105">
        <v>1109411.5</v>
      </c>
      <c r="Z67" s="105">
        <v>0</v>
      </c>
      <c r="AA67" s="105">
        <v>206916.4</v>
      </c>
      <c r="AB67" s="105">
        <v>7731478.3600000003</v>
      </c>
      <c r="AC67" s="105">
        <v>132305707.20999999</v>
      </c>
    </row>
    <row r="68" spans="1:29">
      <c r="A68" s="230">
        <v>38</v>
      </c>
      <c r="B68" s="231">
        <v>67</v>
      </c>
      <c r="C68" s="231">
        <v>8</v>
      </c>
      <c r="D68" s="232" t="s">
        <v>47</v>
      </c>
      <c r="E68" s="232" t="s">
        <v>220</v>
      </c>
      <c r="F68" s="233" t="s">
        <v>1430</v>
      </c>
      <c r="G68" s="105">
        <v>35832942.009999998</v>
      </c>
      <c r="H68" s="105">
        <v>12358032.34</v>
      </c>
      <c r="I68" s="105">
        <v>19585856.740000002</v>
      </c>
      <c r="J68" s="105">
        <v>2227011.2199999997</v>
      </c>
      <c r="K68" s="105">
        <v>34170900.300000004</v>
      </c>
      <c r="L68" s="105">
        <v>372213.5</v>
      </c>
      <c r="M68" s="105">
        <v>21048776.699999999</v>
      </c>
      <c r="N68" s="105"/>
      <c r="O68" s="105">
        <v>6430019.0700000003</v>
      </c>
      <c r="P68" s="105">
        <v>3818342.75</v>
      </c>
      <c r="Q68" s="105">
        <v>10248361.82</v>
      </c>
      <c r="R68" s="105">
        <v>4211115.88</v>
      </c>
      <c r="S68" s="105">
        <v>16142535.370000001</v>
      </c>
      <c r="T68" s="105">
        <v>2953942.4</v>
      </c>
      <c r="U68" s="105">
        <v>2944556.4499999997</v>
      </c>
      <c r="V68" s="105">
        <v>67822.76999999999</v>
      </c>
      <c r="W68" s="105">
        <v>565992.25</v>
      </c>
      <c r="X68" s="105">
        <v>0</v>
      </c>
      <c r="Y68" s="105">
        <v>299518.68</v>
      </c>
      <c r="Z68" s="105">
        <v>0</v>
      </c>
      <c r="AA68" s="105">
        <v>1310659.9099999999</v>
      </c>
      <c r="AB68" s="105">
        <v>10137292.229999999</v>
      </c>
      <c r="AC68" s="105">
        <v>140306630.27000001</v>
      </c>
    </row>
    <row r="69" spans="1:29">
      <c r="A69" s="230">
        <v>8</v>
      </c>
      <c r="B69" s="231">
        <v>68</v>
      </c>
      <c r="C69" s="231">
        <v>8</v>
      </c>
      <c r="D69" s="232" t="s">
        <v>49</v>
      </c>
      <c r="E69" s="232" t="s">
        <v>239</v>
      </c>
      <c r="F69" s="233" t="s">
        <v>1431</v>
      </c>
      <c r="G69" s="105">
        <v>33615718.840000004</v>
      </c>
      <c r="H69" s="105">
        <v>12292466.100000001</v>
      </c>
      <c r="I69" s="105">
        <v>21108136.170000002</v>
      </c>
      <c r="J69" s="105">
        <v>2210360.4299999997</v>
      </c>
      <c r="K69" s="105">
        <v>35610962.700000003</v>
      </c>
      <c r="L69" s="105">
        <v>820806</v>
      </c>
      <c r="M69" s="105">
        <v>14178456.300000001</v>
      </c>
      <c r="N69" s="105"/>
      <c r="O69" s="105">
        <v>4795547.8000000007</v>
      </c>
      <c r="P69" s="105">
        <v>4797330.25</v>
      </c>
      <c r="Q69" s="105">
        <v>9592878.0500000007</v>
      </c>
      <c r="R69" s="105">
        <v>3650003.6599999997</v>
      </c>
      <c r="S69" s="105">
        <v>22261834.319999997</v>
      </c>
      <c r="T69" s="105">
        <v>4910613</v>
      </c>
      <c r="U69" s="105">
        <v>3000936.0000000005</v>
      </c>
      <c r="V69" s="105">
        <v>111618.56</v>
      </c>
      <c r="W69" s="105">
        <v>3059096</v>
      </c>
      <c r="X69" s="105">
        <v>0</v>
      </c>
      <c r="Y69" s="105">
        <v>5863099.3399999999</v>
      </c>
      <c r="Z69" s="105">
        <v>0</v>
      </c>
      <c r="AA69" s="105">
        <v>194798.51</v>
      </c>
      <c r="AB69" s="105">
        <v>8656397.4600000009</v>
      </c>
      <c r="AC69" s="105">
        <v>145527218.73999998</v>
      </c>
    </row>
    <row r="70" spans="1:29">
      <c r="A70" s="230">
        <v>16</v>
      </c>
      <c r="B70" s="231">
        <v>69</v>
      </c>
      <c r="C70" s="231">
        <v>9</v>
      </c>
      <c r="D70" s="232" t="s">
        <v>53</v>
      </c>
      <c r="E70" s="232" t="s">
        <v>169</v>
      </c>
      <c r="F70" s="233" t="s">
        <v>1432</v>
      </c>
      <c r="G70" s="105">
        <v>34019225.829999998</v>
      </c>
      <c r="H70" s="105">
        <v>12005612.4</v>
      </c>
      <c r="I70" s="105">
        <v>24262477.789999999</v>
      </c>
      <c r="J70" s="105">
        <v>2203491.33</v>
      </c>
      <c r="K70" s="105">
        <v>38471581.519999996</v>
      </c>
      <c r="L70" s="105">
        <v>100872.89000000001</v>
      </c>
      <c r="M70" s="105">
        <v>19092525.109999999</v>
      </c>
      <c r="N70" s="105"/>
      <c r="O70" s="105">
        <v>4968937.67</v>
      </c>
      <c r="P70" s="105">
        <v>395882</v>
      </c>
      <c r="Q70" s="105">
        <v>5364819.67</v>
      </c>
      <c r="R70" s="105">
        <v>4448688.54</v>
      </c>
      <c r="S70" s="105">
        <v>4800818.13</v>
      </c>
      <c r="T70" s="105">
        <v>7401968.5</v>
      </c>
      <c r="U70" s="105">
        <v>2380734.3099999996</v>
      </c>
      <c r="V70" s="105">
        <v>129863.57</v>
      </c>
      <c r="W70" s="105">
        <v>2707311.37</v>
      </c>
      <c r="X70" s="105">
        <v>0</v>
      </c>
      <c r="Y70" s="105">
        <v>9071035.9199999999</v>
      </c>
      <c r="Z70" s="105">
        <v>0</v>
      </c>
      <c r="AA70" s="105">
        <v>116845.64000000001</v>
      </c>
      <c r="AB70" s="105">
        <v>14893563.580000002</v>
      </c>
      <c r="AC70" s="105">
        <v>142999854.58000001</v>
      </c>
    </row>
    <row r="71" spans="1:29">
      <c r="A71" s="230">
        <v>65</v>
      </c>
      <c r="B71" s="231">
        <v>70</v>
      </c>
      <c r="C71" s="231">
        <v>9</v>
      </c>
      <c r="D71" s="232" t="s">
        <v>85</v>
      </c>
      <c r="E71" s="232" t="s">
        <v>176</v>
      </c>
      <c r="F71" s="233" t="s">
        <v>1433</v>
      </c>
      <c r="G71" s="105">
        <v>35041683.609999999</v>
      </c>
      <c r="H71" s="105">
        <v>10629523.629999999</v>
      </c>
      <c r="I71" s="105">
        <v>23137021.740000002</v>
      </c>
      <c r="J71" s="105">
        <v>2310773.67</v>
      </c>
      <c r="K71" s="105">
        <v>36077319.040000007</v>
      </c>
      <c r="L71" s="105">
        <v>160875.4</v>
      </c>
      <c r="M71" s="105">
        <v>13626824.92</v>
      </c>
      <c r="N71" s="105"/>
      <c r="O71" s="105">
        <v>7225122.9299999997</v>
      </c>
      <c r="P71" s="105">
        <v>6630976.5</v>
      </c>
      <c r="Q71" s="105">
        <v>13856099.43</v>
      </c>
      <c r="R71" s="105">
        <v>3725317.54</v>
      </c>
      <c r="S71" s="105">
        <v>3542539.22</v>
      </c>
      <c r="T71" s="105">
        <v>5194225.9000000004</v>
      </c>
      <c r="U71" s="105">
        <v>2129454.17</v>
      </c>
      <c r="V71" s="105">
        <v>307748</v>
      </c>
      <c r="W71" s="105">
        <v>2475218</v>
      </c>
      <c r="X71" s="105">
        <v>0</v>
      </c>
      <c r="Y71" s="105">
        <v>506080</v>
      </c>
      <c r="Z71" s="105">
        <v>0</v>
      </c>
      <c r="AA71" s="105">
        <v>66641.960000000006</v>
      </c>
      <c r="AB71" s="105">
        <v>9456780.1600000001</v>
      </c>
      <c r="AC71" s="105">
        <v>126166807.35000001</v>
      </c>
    </row>
    <row r="72" spans="1:29">
      <c r="A72" s="230">
        <v>54</v>
      </c>
      <c r="B72" s="231">
        <v>71</v>
      </c>
      <c r="C72" s="231">
        <v>9</v>
      </c>
      <c r="D72" s="232" t="s">
        <v>45</v>
      </c>
      <c r="E72" s="232" t="s">
        <v>211</v>
      </c>
      <c r="F72" s="233" t="s">
        <v>1434</v>
      </c>
      <c r="G72" s="105">
        <v>46931910.170000002</v>
      </c>
      <c r="H72" s="105">
        <v>15158980</v>
      </c>
      <c r="I72" s="105">
        <v>30504852</v>
      </c>
      <c r="J72" s="105">
        <v>3203792.61</v>
      </c>
      <c r="K72" s="105">
        <v>48867624.609999999</v>
      </c>
      <c r="L72" s="105">
        <v>167010.76</v>
      </c>
      <c r="M72" s="105">
        <v>22613557.699999999</v>
      </c>
      <c r="N72" s="105"/>
      <c r="O72" s="105">
        <v>5186884.24</v>
      </c>
      <c r="P72" s="105">
        <v>7029467.9900000002</v>
      </c>
      <c r="Q72" s="105">
        <v>12216352.23</v>
      </c>
      <c r="R72" s="105">
        <v>3811163.3</v>
      </c>
      <c r="S72" s="105">
        <v>1830462.05</v>
      </c>
      <c r="T72" s="105">
        <v>6198388</v>
      </c>
      <c r="U72" s="105">
        <v>3279467.48</v>
      </c>
      <c r="V72" s="105">
        <v>412959.97</v>
      </c>
      <c r="W72" s="105">
        <v>681107.96</v>
      </c>
      <c r="X72" s="105">
        <v>160000</v>
      </c>
      <c r="Y72" s="105">
        <v>0</v>
      </c>
      <c r="Z72" s="105">
        <v>0</v>
      </c>
      <c r="AA72" s="105">
        <v>696178.6399999999</v>
      </c>
      <c r="AB72" s="105">
        <v>14972704.530000001</v>
      </c>
      <c r="AC72" s="105">
        <v>162838887.40000001</v>
      </c>
    </row>
    <row r="73" spans="1:29">
      <c r="A73" s="230">
        <v>81</v>
      </c>
      <c r="B73" s="231">
        <v>72</v>
      </c>
      <c r="C73" s="231">
        <v>9</v>
      </c>
      <c r="D73" s="232" t="s">
        <v>43</v>
      </c>
      <c r="E73" s="232" t="s">
        <v>191</v>
      </c>
      <c r="F73" s="233" t="s">
        <v>1435</v>
      </c>
      <c r="G73" s="105">
        <v>38778463.709999993</v>
      </c>
      <c r="H73" s="105">
        <v>16892887.640000001</v>
      </c>
      <c r="I73" s="105">
        <v>25910777.75</v>
      </c>
      <c r="J73" s="105">
        <v>3731044.65</v>
      </c>
      <c r="K73" s="105">
        <v>46534710.039999999</v>
      </c>
      <c r="L73" s="105">
        <v>409644.7</v>
      </c>
      <c r="M73" s="105">
        <v>19890786.030000001</v>
      </c>
      <c r="N73" s="105"/>
      <c r="O73" s="105">
        <v>5471994.7000000002</v>
      </c>
      <c r="P73" s="105">
        <v>3628525.98</v>
      </c>
      <c r="Q73" s="105">
        <v>9100520.6799999997</v>
      </c>
      <c r="R73" s="105">
        <v>4690797.6500000004</v>
      </c>
      <c r="S73" s="105">
        <v>7063470.4799999995</v>
      </c>
      <c r="T73" s="105">
        <v>6968817.9399999995</v>
      </c>
      <c r="U73" s="105">
        <v>3515183.92</v>
      </c>
      <c r="V73" s="105">
        <v>424999.73</v>
      </c>
      <c r="W73" s="105">
        <v>1672166.04</v>
      </c>
      <c r="X73" s="105">
        <v>0</v>
      </c>
      <c r="Y73" s="105">
        <v>908500</v>
      </c>
      <c r="Z73" s="105">
        <v>0</v>
      </c>
      <c r="AA73" s="105">
        <v>267632.33999999997</v>
      </c>
      <c r="AB73" s="105">
        <v>14362331.149999999</v>
      </c>
      <c r="AC73" s="105">
        <v>154588024.41</v>
      </c>
    </row>
    <row r="74" spans="1:29">
      <c r="A74" s="230">
        <v>11</v>
      </c>
      <c r="B74" s="231">
        <v>73</v>
      </c>
      <c r="C74" s="231">
        <v>9</v>
      </c>
      <c r="D74" s="232" t="s">
        <v>49</v>
      </c>
      <c r="E74" s="232" t="s">
        <v>242</v>
      </c>
      <c r="F74" s="233" t="s">
        <v>1436</v>
      </c>
      <c r="G74" s="105">
        <v>44868001.620000005</v>
      </c>
      <c r="H74" s="105">
        <v>20510256.5</v>
      </c>
      <c r="I74" s="105">
        <v>29849878.32</v>
      </c>
      <c r="J74" s="105">
        <v>2780481.83</v>
      </c>
      <c r="K74" s="105">
        <v>53140616.649999999</v>
      </c>
      <c r="L74" s="105">
        <v>590821.38</v>
      </c>
      <c r="M74" s="105">
        <v>21294844.809999999</v>
      </c>
      <c r="N74" s="105"/>
      <c r="O74" s="105">
        <v>12390956.640000001</v>
      </c>
      <c r="P74" s="105">
        <v>9855116.5</v>
      </c>
      <c r="Q74" s="105">
        <v>22246073.140000001</v>
      </c>
      <c r="R74" s="105">
        <v>7034112.75</v>
      </c>
      <c r="S74" s="105">
        <v>3230030.62</v>
      </c>
      <c r="T74" s="105">
        <v>6358388</v>
      </c>
      <c r="U74" s="105">
        <v>2711142.08</v>
      </c>
      <c r="V74" s="105">
        <v>485644</v>
      </c>
      <c r="W74" s="105">
        <v>1672196.96</v>
      </c>
      <c r="X74" s="105">
        <v>0</v>
      </c>
      <c r="Y74" s="105">
        <v>2156325.08</v>
      </c>
      <c r="Z74" s="105">
        <v>0</v>
      </c>
      <c r="AA74" s="105">
        <v>296837.56</v>
      </c>
      <c r="AB74" s="105">
        <v>21032873.940000001</v>
      </c>
      <c r="AC74" s="105">
        <v>187117908.59000006</v>
      </c>
    </row>
    <row r="75" spans="1:29">
      <c r="A75" s="230">
        <v>28</v>
      </c>
      <c r="B75" s="231">
        <v>74</v>
      </c>
      <c r="C75" s="231">
        <v>9</v>
      </c>
      <c r="D75" s="232" t="s">
        <v>51</v>
      </c>
      <c r="E75" s="232" t="s">
        <v>203</v>
      </c>
      <c r="F75" s="233" t="s">
        <v>1437</v>
      </c>
      <c r="G75" s="105">
        <v>50540341.500000007</v>
      </c>
      <c r="H75" s="105">
        <v>16110791.18</v>
      </c>
      <c r="I75" s="105">
        <v>28065693.25</v>
      </c>
      <c r="J75" s="105">
        <v>2621943.9499999997</v>
      </c>
      <c r="K75" s="105">
        <v>46798428.380000003</v>
      </c>
      <c r="L75" s="105">
        <v>351951.38</v>
      </c>
      <c r="M75" s="105">
        <v>19840919.280000001</v>
      </c>
      <c r="N75" s="105"/>
      <c r="O75" s="105">
        <v>9527706.0199999996</v>
      </c>
      <c r="P75" s="105">
        <v>4739177.75</v>
      </c>
      <c r="Q75" s="105">
        <v>14266883.77</v>
      </c>
      <c r="R75" s="105">
        <v>10108331.719999999</v>
      </c>
      <c r="S75" s="105">
        <v>5219455.12</v>
      </c>
      <c r="T75" s="105">
        <v>10395567.449999999</v>
      </c>
      <c r="U75" s="105">
        <v>3118569.6300000004</v>
      </c>
      <c r="V75" s="105">
        <v>23426.85</v>
      </c>
      <c r="W75" s="105">
        <v>5310274.25</v>
      </c>
      <c r="X75" s="105">
        <v>0</v>
      </c>
      <c r="Y75" s="105">
        <v>3018551.03</v>
      </c>
      <c r="Z75" s="105">
        <v>0</v>
      </c>
      <c r="AA75" s="105">
        <v>376255.7</v>
      </c>
      <c r="AB75" s="105">
        <v>14371443.629999999</v>
      </c>
      <c r="AC75" s="105">
        <v>183740399.68999997</v>
      </c>
    </row>
    <row r="76" spans="1:29">
      <c r="A76" s="230">
        <v>74</v>
      </c>
      <c r="B76" s="231">
        <v>75</v>
      </c>
      <c r="C76" s="231">
        <v>10</v>
      </c>
      <c r="D76" s="232" t="s">
        <v>43</v>
      </c>
      <c r="E76" s="232" t="s">
        <v>184</v>
      </c>
      <c r="F76" s="233" t="s">
        <v>1438</v>
      </c>
      <c r="G76" s="105">
        <v>49916125.960000001</v>
      </c>
      <c r="H76" s="105">
        <v>19582653.039999999</v>
      </c>
      <c r="I76" s="105">
        <v>37604345.390000001</v>
      </c>
      <c r="J76" s="105">
        <v>3291420.4299999997</v>
      </c>
      <c r="K76" s="105">
        <v>60478418.859999999</v>
      </c>
      <c r="L76" s="105">
        <v>401314</v>
      </c>
      <c r="M76" s="105">
        <v>24435619.199999999</v>
      </c>
      <c r="N76" s="105"/>
      <c r="O76" s="105">
        <v>13517158.92</v>
      </c>
      <c r="P76" s="105">
        <v>8597511.7799999993</v>
      </c>
      <c r="Q76" s="105">
        <v>22114670.699999999</v>
      </c>
      <c r="R76" s="105">
        <v>5789643.4399999995</v>
      </c>
      <c r="S76" s="105">
        <v>9281752.0700000003</v>
      </c>
      <c r="T76" s="105">
        <v>7170553</v>
      </c>
      <c r="U76" s="105">
        <v>4022884.6999999997</v>
      </c>
      <c r="V76" s="105">
        <v>2331098.7399999998</v>
      </c>
      <c r="W76" s="105">
        <v>3399221</v>
      </c>
      <c r="X76" s="105">
        <v>0</v>
      </c>
      <c r="Y76" s="105">
        <v>1971454.23</v>
      </c>
      <c r="Z76" s="105">
        <v>0</v>
      </c>
      <c r="AA76" s="105">
        <v>387575.91000000003</v>
      </c>
      <c r="AB76" s="105">
        <v>18654968.820000004</v>
      </c>
      <c r="AC76" s="105">
        <v>210355300.62999994</v>
      </c>
    </row>
    <row r="77" spans="1:29">
      <c r="A77" s="230">
        <v>86</v>
      </c>
      <c r="B77" s="231">
        <v>76</v>
      </c>
      <c r="C77" s="231">
        <v>10</v>
      </c>
      <c r="D77" s="232" t="s">
        <v>43</v>
      </c>
      <c r="E77" s="232" t="s">
        <v>196</v>
      </c>
      <c r="F77" s="233" t="s">
        <v>1439</v>
      </c>
      <c r="G77" s="105">
        <v>43168063.93</v>
      </c>
      <c r="H77" s="105">
        <v>20853137.149999999</v>
      </c>
      <c r="I77" s="105">
        <v>37116731</v>
      </c>
      <c r="J77" s="105">
        <v>3186138.47</v>
      </c>
      <c r="K77" s="105">
        <v>61156006.619999997</v>
      </c>
      <c r="L77" s="105">
        <v>406187.24</v>
      </c>
      <c r="M77" s="105">
        <v>27211481.449999999</v>
      </c>
      <c r="N77" s="105"/>
      <c r="O77" s="105">
        <v>17004996.489999998</v>
      </c>
      <c r="P77" s="105">
        <v>13866177.4</v>
      </c>
      <c r="Q77" s="105">
        <v>30871173.890000001</v>
      </c>
      <c r="R77" s="105">
        <v>7462466.3399999999</v>
      </c>
      <c r="S77" s="105">
        <v>13963556.390000001</v>
      </c>
      <c r="T77" s="105">
        <v>9113744</v>
      </c>
      <c r="U77" s="105">
        <v>4448055.88</v>
      </c>
      <c r="V77" s="105">
        <v>207996.51</v>
      </c>
      <c r="W77" s="105">
        <v>3077120.37</v>
      </c>
      <c r="X77" s="105">
        <v>0</v>
      </c>
      <c r="Y77" s="105">
        <v>1663545.1199999999</v>
      </c>
      <c r="Z77" s="105">
        <v>0</v>
      </c>
      <c r="AA77" s="105">
        <v>284037.03000000003</v>
      </c>
      <c r="AB77" s="105">
        <v>19255681.240000002</v>
      </c>
      <c r="AC77" s="105">
        <v>222289116.01000002</v>
      </c>
    </row>
    <row r="78" spans="1:29">
      <c r="A78" s="230">
        <v>79</v>
      </c>
      <c r="B78" s="231">
        <v>77</v>
      </c>
      <c r="C78" s="231">
        <v>10</v>
      </c>
      <c r="D78" s="232" t="s">
        <v>43</v>
      </c>
      <c r="E78" s="232" t="s">
        <v>189</v>
      </c>
      <c r="F78" s="233" t="s">
        <v>1440</v>
      </c>
      <c r="G78" s="105">
        <v>46282046.579999998</v>
      </c>
      <c r="H78" s="105">
        <v>17131196.32</v>
      </c>
      <c r="I78" s="105">
        <v>29759784.960000001</v>
      </c>
      <c r="J78" s="105">
        <v>2641083.5499999998</v>
      </c>
      <c r="K78" s="105">
        <v>49532064.829999998</v>
      </c>
      <c r="L78" s="105">
        <v>131432.95999999999</v>
      </c>
      <c r="M78" s="105">
        <v>21408580.399999999</v>
      </c>
      <c r="N78" s="105"/>
      <c r="O78" s="105">
        <v>13425684.229999999</v>
      </c>
      <c r="P78" s="105">
        <v>6021301.5</v>
      </c>
      <c r="Q78" s="105">
        <v>19446985.729999997</v>
      </c>
      <c r="R78" s="105">
        <v>5488511.9199999999</v>
      </c>
      <c r="S78" s="105">
        <v>8339800.0000000009</v>
      </c>
      <c r="T78" s="105">
        <v>8660139.5</v>
      </c>
      <c r="U78" s="105">
        <v>3193642.2900000005</v>
      </c>
      <c r="V78" s="105">
        <v>67032</v>
      </c>
      <c r="W78" s="105">
        <v>2501997.25</v>
      </c>
      <c r="X78" s="105">
        <v>0</v>
      </c>
      <c r="Y78" s="105">
        <v>3307092.8</v>
      </c>
      <c r="Z78" s="105">
        <v>0</v>
      </c>
      <c r="AA78" s="105">
        <v>621992.49</v>
      </c>
      <c r="AB78" s="105">
        <v>16362510.240000002</v>
      </c>
      <c r="AC78" s="105">
        <v>185343828.98999998</v>
      </c>
    </row>
    <row r="79" spans="1:29">
      <c r="A79" s="230">
        <v>57</v>
      </c>
      <c r="B79" s="231">
        <v>78</v>
      </c>
      <c r="C79" s="231">
        <v>11</v>
      </c>
      <c r="D79" s="232" t="s">
        <v>45</v>
      </c>
      <c r="E79" s="232" t="s">
        <v>214</v>
      </c>
      <c r="F79" s="233" t="s">
        <v>1441</v>
      </c>
      <c r="G79" s="105">
        <v>91982073.5</v>
      </c>
      <c r="H79" s="105">
        <v>32994295.670000002</v>
      </c>
      <c r="I79" s="105">
        <v>74978547.979999989</v>
      </c>
      <c r="J79" s="105">
        <v>5933632.4300000006</v>
      </c>
      <c r="K79" s="105">
        <v>113906476.08</v>
      </c>
      <c r="L79" s="105">
        <v>703394.48</v>
      </c>
      <c r="M79" s="105">
        <v>48153206.280000001</v>
      </c>
      <c r="N79" s="105"/>
      <c r="O79" s="105">
        <v>38389165.829999998</v>
      </c>
      <c r="P79" s="105">
        <v>4010082.96</v>
      </c>
      <c r="Q79" s="105">
        <v>42399248.789999999</v>
      </c>
      <c r="R79" s="105">
        <v>8934179.1600000001</v>
      </c>
      <c r="S79" s="105">
        <v>17341123.469999999</v>
      </c>
      <c r="T79" s="105">
        <v>9377540.1999999993</v>
      </c>
      <c r="U79" s="105">
        <v>6947523.2600000007</v>
      </c>
      <c r="V79" s="105">
        <v>128946.15</v>
      </c>
      <c r="W79" s="105">
        <v>3697432.05</v>
      </c>
      <c r="X79" s="105">
        <v>2075000</v>
      </c>
      <c r="Y79" s="105">
        <v>162150.9</v>
      </c>
      <c r="Z79" s="105">
        <v>10387.06</v>
      </c>
      <c r="AA79" s="105">
        <v>1224974.82</v>
      </c>
      <c r="AB79" s="105">
        <v>40197931.689999998</v>
      </c>
      <c r="AC79" s="105">
        <v>387241587.88999993</v>
      </c>
    </row>
    <row r="80" spans="1:29">
      <c r="A80" s="230">
        <v>42</v>
      </c>
      <c r="B80" s="231">
        <v>79</v>
      </c>
      <c r="C80" s="231">
        <v>11</v>
      </c>
      <c r="D80" s="232" t="s">
        <v>47</v>
      </c>
      <c r="E80" s="232" t="s">
        <v>223</v>
      </c>
      <c r="F80" s="233" t="s">
        <v>1442</v>
      </c>
      <c r="G80" s="105">
        <v>61904283.829999998</v>
      </c>
      <c r="H80" s="105">
        <v>34922406.170000002</v>
      </c>
      <c r="I80" s="105">
        <v>51993953.82</v>
      </c>
      <c r="J80" s="105">
        <v>4896150.5799999991</v>
      </c>
      <c r="K80" s="105">
        <v>91812510.570000008</v>
      </c>
      <c r="L80" s="105">
        <v>1041333.6699999999</v>
      </c>
      <c r="M80" s="105">
        <v>43157052.950000003</v>
      </c>
      <c r="N80" s="105"/>
      <c r="O80" s="105">
        <v>28152639.620000001</v>
      </c>
      <c r="P80" s="105">
        <v>6712292.5</v>
      </c>
      <c r="Q80" s="105">
        <v>34864932.120000005</v>
      </c>
      <c r="R80" s="105">
        <v>11424957.800000001</v>
      </c>
      <c r="S80" s="105">
        <v>31646500.109999999</v>
      </c>
      <c r="T80" s="105">
        <v>35784825</v>
      </c>
      <c r="U80" s="105">
        <v>5457498.8500000006</v>
      </c>
      <c r="V80" s="105">
        <v>45801.72</v>
      </c>
      <c r="W80" s="105">
        <v>856617.58</v>
      </c>
      <c r="X80" s="105">
        <v>602755</v>
      </c>
      <c r="Y80" s="105">
        <v>2631285</v>
      </c>
      <c r="Z80" s="105">
        <v>1637928</v>
      </c>
      <c r="AA80" s="105">
        <v>2253648.98</v>
      </c>
      <c r="AB80" s="105">
        <v>29004239.420000002</v>
      </c>
      <c r="AC80" s="105">
        <v>354126170.60000008</v>
      </c>
    </row>
    <row r="81" spans="1:29">
      <c r="A81" s="230">
        <v>13</v>
      </c>
      <c r="B81" s="231">
        <v>80</v>
      </c>
      <c r="C81" s="231">
        <v>11</v>
      </c>
      <c r="D81" s="232" t="s">
        <v>53</v>
      </c>
      <c r="E81" s="232" t="s">
        <v>166</v>
      </c>
      <c r="F81" s="233" t="s">
        <v>1443</v>
      </c>
      <c r="G81" s="105">
        <v>82595405.890000015</v>
      </c>
      <c r="H81" s="105">
        <v>34263438.990000002</v>
      </c>
      <c r="I81" s="105">
        <v>64904256.140000001</v>
      </c>
      <c r="J81" s="105">
        <v>5566282.5999999996</v>
      </c>
      <c r="K81" s="105">
        <v>104733977.72999999</v>
      </c>
      <c r="L81" s="105">
        <v>1530069</v>
      </c>
      <c r="M81" s="105">
        <v>53425559.909999996</v>
      </c>
      <c r="N81" s="105"/>
      <c r="O81" s="105">
        <v>36475518.18</v>
      </c>
      <c r="P81" s="105">
        <v>8466200.5</v>
      </c>
      <c r="Q81" s="105">
        <v>44941718.68</v>
      </c>
      <c r="R81" s="105">
        <v>10180963.33</v>
      </c>
      <c r="S81" s="105">
        <v>23773597.740000002</v>
      </c>
      <c r="T81" s="105">
        <v>18753009</v>
      </c>
      <c r="U81" s="105">
        <v>6765194.870000001</v>
      </c>
      <c r="V81" s="105">
        <v>5923032.4699999997</v>
      </c>
      <c r="W81" s="105">
        <v>5487881.1200000001</v>
      </c>
      <c r="X81" s="105">
        <v>0</v>
      </c>
      <c r="Y81" s="105">
        <v>10096734.17</v>
      </c>
      <c r="Z81" s="105">
        <v>1508829.69</v>
      </c>
      <c r="AA81" s="105">
        <v>1245295.46</v>
      </c>
      <c r="AB81" s="105">
        <v>47883069.009999998</v>
      </c>
      <c r="AC81" s="105">
        <v>418844338.06999999</v>
      </c>
    </row>
    <row r="82" spans="1:29">
      <c r="A82" s="230">
        <v>71</v>
      </c>
      <c r="B82" s="231">
        <v>81</v>
      </c>
      <c r="C82" s="231">
        <v>11</v>
      </c>
      <c r="D82" s="232" t="s">
        <v>43</v>
      </c>
      <c r="E82" s="232" t="s">
        <v>182</v>
      </c>
      <c r="F82" s="233" t="s">
        <v>1444</v>
      </c>
      <c r="G82" s="105">
        <v>83245357.74000001</v>
      </c>
      <c r="H82" s="105">
        <v>31462140.600000001</v>
      </c>
      <c r="I82" s="105">
        <v>63720114.710000001</v>
      </c>
      <c r="J82" s="105">
        <v>5896939.9499999993</v>
      </c>
      <c r="K82" s="105">
        <v>101079195.26000001</v>
      </c>
      <c r="L82" s="105">
        <v>1351273.21</v>
      </c>
      <c r="M82" s="105">
        <v>49366491.060000002</v>
      </c>
      <c r="N82" s="105"/>
      <c r="O82" s="105">
        <v>31867155.990000002</v>
      </c>
      <c r="P82" s="105">
        <v>2161863.85</v>
      </c>
      <c r="Q82" s="105">
        <v>34029019.840000004</v>
      </c>
      <c r="R82" s="105">
        <v>10193832.279999999</v>
      </c>
      <c r="S82" s="105">
        <v>19738708.620000001</v>
      </c>
      <c r="T82" s="105">
        <v>16120358.4</v>
      </c>
      <c r="U82" s="105">
        <v>9056447.9900000002</v>
      </c>
      <c r="V82" s="105">
        <v>687880.62</v>
      </c>
      <c r="W82" s="105">
        <v>775212.35000000009</v>
      </c>
      <c r="X82" s="105">
        <v>0</v>
      </c>
      <c r="Y82" s="105">
        <v>3834698.53</v>
      </c>
      <c r="Z82" s="105">
        <v>259363.45</v>
      </c>
      <c r="AA82" s="105">
        <v>1184287.28</v>
      </c>
      <c r="AB82" s="105">
        <v>35467894.109999999</v>
      </c>
      <c r="AC82" s="105">
        <v>366390020.73999995</v>
      </c>
    </row>
    <row r="83" spans="1:29">
      <c r="A83" s="230">
        <v>51</v>
      </c>
      <c r="B83" s="231">
        <v>82</v>
      </c>
      <c r="C83" s="231">
        <v>11</v>
      </c>
      <c r="D83" s="232" t="s">
        <v>47</v>
      </c>
      <c r="E83" s="232" t="s">
        <v>231</v>
      </c>
      <c r="F83" s="233" t="s">
        <v>1445</v>
      </c>
      <c r="G83" s="105">
        <v>86672950.900000006</v>
      </c>
      <c r="H83" s="105">
        <v>27906996.789999999</v>
      </c>
      <c r="I83" s="105">
        <v>51439799.229999997</v>
      </c>
      <c r="J83" s="105">
        <v>5396069.4700000007</v>
      </c>
      <c r="K83" s="105">
        <v>84742865.489999995</v>
      </c>
      <c r="L83" s="105">
        <v>1356720.22</v>
      </c>
      <c r="M83" s="105">
        <v>66062599.049999997</v>
      </c>
      <c r="N83" s="105"/>
      <c r="O83" s="105">
        <v>18103216.359999999</v>
      </c>
      <c r="P83" s="105">
        <v>8431599.4800000004</v>
      </c>
      <c r="Q83" s="105">
        <v>26534815.84</v>
      </c>
      <c r="R83" s="105">
        <v>7369552.3800000008</v>
      </c>
      <c r="S83" s="105">
        <v>24581055.080000002</v>
      </c>
      <c r="T83" s="105">
        <v>13483818.869999999</v>
      </c>
      <c r="U83" s="105">
        <v>7347719.8399999999</v>
      </c>
      <c r="V83" s="105">
        <v>119738.04</v>
      </c>
      <c r="W83" s="105">
        <v>1466745.6</v>
      </c>
      <c r="X83" s="105">
        <v>0</v>
      </c>
      <c r="Y83" s="105">
        <v>0</v>
      </c>
      <c r="Z83" s="105">
        <v>0</v>
      </c>
      <c r="AA83" s="105">
        <v>11008228.34</v>
      </c>
      <c r="AB83" s="105">
        <v>42199455.009999998</v>
      </c>
      <c r="AC83" s="105">
        <v>372946264.65999997</v>
      </c>
    </row>
    <row r="84" spans="1:29">
      <c r="A84" s="230">
        <v>62</v>
      </c>
      <c r="B84" s="231">
        <v>83</v>
      </c>
      <c r="C84" s="231">
        <v>12</v>
      </c>
      <c r="D84" s="232" t="s">
        <v>85</v>
      </c>
      <c r="E84" s="232" t="s">
        <v>173</v>
      </c>
      <c r="F84" s="233" t="s">
        <v>1446</v>
      </c>
      <c r="G84" s="105">
        <v>126666793.34</v>
      </c>
      <c r="H84" s="105">
        <v>37705904</v>
      </c>
      <c r="I84" s="105">
        <v>75447622.730000004</v>
      </c>
      <c r="J84" s="105">
        <v>7953188.7000000002</v>
      </c>
      <c r="K84" s="105">
        <v>121106715.43000001</v>
      </c>
      <c r="L84" s="105">
        <v>1025826</v>
      </c>
      <c r="M84" s="105">
        <v>58674380.560000002</v>
      </c>
      <c r="N84" s="105"/>
      <c r="O84" s="105">
        <v>35421960.100000001</v>
      </c>
      <c r="P84" s="105">
        <v>6264716.9100000001</v>
      </c>
      <c r="Q84" s="105">
        <v>41686677.010000005</v>
      </c>
      <c r="R84" s="105">
        <v>17818239.989999998</v>
      </c>
      <c r="S84" s="105">
        <v>13671730.75</v>
      </c>
      <c r="T84" s="105">
        <v>35024157.700000003</v>
      </c>
      <c r="U84" s="105">
        <v>10749715.890000001</v>
      </c>
      <c r="V84" s="105">
        <v>112249.21</v>
      </c>
      <c r="W84" s="105">
        <v>2577752.4500000002</v>
      </c>
      <c r="X84" s="105">
        <v>0</v>
      </c>
      <c r="Y84" s="105">
        <v>507600</v>
      </c>
      <c r="Z84" s="105">
        <v>320626599.21000004</v>
      </c>
      <c r="AA84" s="105">
        <v>1884387.9500000002</v>
      </c>
      <c r="AB84" s="105">
        <v>26598457.640000001</v>
      </c>
      <c r="AC84" s="105">
        <v>778731283.13</v>
      </c>
    </row>
    <row r="85" spans="1:29">
      <c r="A85" s="230">
        <v>1</v>
      </c>
      <c r="B85" s="231">
        <v>84</v>
      </c>
      <c r="C85" s="231">
        <v>12</v>
      </c>
      <c r="D85" s="232" t="s">
        <v>49</v>
      </c>
      <c r="E85" s="232" t="s">
        <v>233</v>
      </c>
      <c r="F85" s="233" t="s">
        <v>1447</v>
      </c>
      <c r="G85" s="105">
        <v>163374158.75000003</v>
      </c>
      <c r="H85" s="105">
        <v>35465175.960000001</v>
      </c>
      <c r="I85" s="105">
        <v>71694370.219999999</v>
      </c>
      <c r="J85" s="105">
        <v>9425424.2300000004</v>
      </c>
      <c r="K85" s="105">
        <v>116584970.41000001</v>
      </c>
      <c r="L85" s="105">
        <v>500861</v>
      </c>
      <c r="M85" s="105">
        <v>92990555.890000001</v>
      </c>
      <c r="N85" s="105"/>
      <c r="O85" s="105">
        <v>33058646.369999997</v>
      </c>
      <c r="P85" s="105">
        <v>6316776.8099999996</v>
      </c>
      <c r="Q85" s="105">
        <v>39375423.18</v>
      </c>
      <c r="R85" s="105">
        <v>12989988.119999999</v>
      </c>
      <c r="S85" s="105">
        <v>6984026.129999999</v>
      </c>
      <c r="T85" s="105">
        <v>24980319.199999999</v>
      </c>
      <c r="U85" s="105">
        <v>11119257.729999999</v>
      </c>
      <c r="V85" s="105">
        <v>16173933.700000001</v>
      </c>
      <c r="W85" s="105">
        <v>285105</v>
      </c>
      <c r="X85" s="105">
        <v>0</v>
      </c>
      <c r="Y85" s="105">
        <v>5692225.7999999998</v>
      </c>
      <c r="Z85" s="105">
        <v>358229100.80000001</v>
      </c>
      <c r="AA85" s="105">
        <v>4332648.88</v>
      </c>
      <c r="AB85" s="105">
        <v>39271770.039999992</v>
      </c>
      <c r="AC85" s="105">
        <v>892884344.63</v>
      </c>
    </row>
    <row r="86" spans="1:29">
      <c r="A86" s="230">
        <v>53</v>
      </c>
      <c r="B86" s="231">
        <v>85</v>
      </c>
      <c r="C86" s="231">
        <v>12</v>
      </c>
      <c r="D86" s="232" t="s">
        <v>45</v>
      </c>
      <c r="E86" s="232" t="s">
        <v>210</v>
      </c>
      <c r="F86" s="233" t="s">
        <v>1448</v>
      </c>
      <c r="G86" s="105">
        <v>166666884.95999998</v>
      </c>
      <c r="H86" s="105">
        <v>53598690.43</v>
      </c>
      <c r="I86" s="105">
        <v>118547972.48</v>
      </c>
      <c r="J86" s="105">
        <v>10865597.91</v>
      </c>
      <c r="K86" s="105">
        <v>183012260.81999999</v>
      </c>
      <c r="L86" s="105">
        <v>2575118.2400000002</v>
      </c>
      <c r="M86" s="105">
        <v>140512311.05000001</v>
      </c>
      <c r="N86" s="105"/>
      <c r="O86" s="105">
        <v>65112917.709999993</v>
      </c>
      <c r="P86" s="105">
        <v>4124184.49</v>
      </c>
      <c r="Q86" s="105">
        <v>69237102.199999988</v>
      </c>
      <c r="R86" s="105">
        <v>13009712.360000001</v>
      </c>
      <c r="S86" s="105">
        <v>28474386.990000002</v>
      </c>
      <c r="T86" s="105">
        <v>21811617.850000001</v>
      </c>
      <c r="U86" s="105">
        <v>10894551.229999999</v>
      </c>
      <c r="V86" s="105">
        <v>21904904.009999998</v>
      </c>
      <c r="W86" s="105">
        <v>2075326.35</v>
      </c>
      <c r="X86" s="105">
        <v>0</v>
      </c>
      <c r="Y86" s="105">
        <v>10293207.439999999</v>
      </c>
      <c r="Z86" s="105">
        <v>107647.48</v>
      </c>
      <c r="AA86" s="105">
        <v>1506746.17</v>
      </c>
      <c r="AB86" s="105">
        <v>73118801.180000007</v>
      </c>
      <c r="AC86" s="105">
        <v>745200578.33000016</v>
      </c>
    </row>
    <row r="87" spans="1:29">
      <c r="A87" s="230">
        <v>21</v>
      </c>
      <c r="B87" s="231">
        <v>86</v>
      </c>
      <c r="C87" s="231">
        <v>12</v>
      </c>
      <c r="D87" s="232" t="s">
        <v>51</v>
      </c>
      <c r="E87" s="232" t="s">
        <v>197</v>
      </c>
      <c r="F87" s="233" t="s">
        <v>1449</v>
      </c>
      <c r="G87" s="105">
        <v>188552995.90000001</v>
      </c>
      <c r="H87" s="105">
        <v>46141909.969999999</v>
      </c>
      <c r="I87" s="105">
        <v>104964388.84999999</v>
      </c>
      <c r="J87" s="105">
        <v>11397114.5</v>
      </c>
      <c r="K87" s="105">
        <v>162503413.31999999</v>
      </c>
      <c r="L87" s="105">
        <v>1667270.9100000001</v>
      </c>
      <c r="M87" s="105">
        <v>99089272.349999994</v>
      </c>
      <c r="N87" s="105"/>
      <c r="O87" s="105">
        <v>65828454.18</v>
      </c>
      <c r="P87" s="105">
        <v>6080635.4299999997</v>
      </c>
      <c r="Q87" s="105">
        <v>71909089.609999999</v>
      </c>
      <c r="R87" s="105">
        <v>18206779.990000002</v>
      </c>
      <c r="S87" s="105">
        <v>14502002.229999999</v>
      </c>
      <c r="T87" s="105">
        <v>36769480.600000001</v>
      </c>
      <c r="U87" s="105">
        <v>12308079.720000001</v>
      </c>
      <c r="V87" s="105">
        <v>23173026.91</v>
      </c>
      <c r="W87" s="105">
        <v>1920894.43</v>
      </c>
      <c r="X87" s="105">
        <v>0</v>
      </c>
      <c r="Y87" s="105">
        <v>10308944.560000001</v>
      </c>
      <c r="Z87" s="105">
        <v>210740.3</v>
      </c>
      <c r="AA87" s="105">
        <v>2332164.35</v>
      </c>
      <c r="AB87" s="105">
        <v>72439552.139999986</v>
      </c>
      <c r="AC87" s="105">
        <v>715893707.31999993</v>
      </c>
    </row>
    <row r="88" spans="1:29">
      <c r="A88" s="230">
        <v>35</v>
      </c>
      <c r="B88" s="231">
        <v>87</v>
      </c>
      <c r="C88" s="231">
        <v>13</v>
      </c>
      <c r="D88" s="232" t="s">
        <v>47</v>
      </c>
      <c r="E88" s="232" t="s">
        <v>217</v>
      </c>
      <c r="F88" s="233" t="s">
        <v>1450</v>
      </c>
      <c r="G88" s="105">
        <v>304116299.03000003</v>
      </c>
      <c r="H88" s="105">
        <v>101008240</v>
      </c>
      <c r="I88" s="105">
        <v>193059794.5</v>
      </c>
      <c r="J88" s="105">
        <v>19374902.84</v>
      </c>
      <c r="K88" s="105">
        <v>313442937.33999997</v>
      </c>
      <c r="L88" s="105">
        <v>5253721.49</v>
      </c>
      <c r="M88" s="105">
        <v>370060963.93000001</v>
      </c>
      <c r="N88" s="105"/>
      <c r="O88" s="105">
        <v>341498947.66000003</v>
      </c>
      <c r="P88" s="105">
        <v>11934325.800000001</v>
      </c>
      <c r="Q88" s="105">
        <v>353433273.46000004</v>
      </c>
      <c r="R88" s="105">
        <v>33809893.590000004</v>
      </c>
      <c r="S88" s="105">
        <v>94827394.439999998</v>
      </c>
      <c r="T88" s="105">
        <v>43313381.68</v>
      </c>
      <c r="U88" s="105">
        <v>43005292.700000003</v>
      </c>
      <c r="V88" s="105">
        <v>723263.08</v>
      </c>
      <c r="W88" s="105">
        <v>5060481.21</v>
      </c>
      <c r="X88" s="105">
        <v>0</v>
      </c>
      <c r="Y88" s="105">
        <v>6497552.3399999999</v>
      </c>
      <c r="Z88" s="105">
        <v>0</v>
      </c>
      <c r="AA88" s="105">
        <v>5253853.3600000003</v>
      </c>
      <c r="AB88" s="105">
        <v>102957385.50999999</v>
      </c>
      <c r="AC88" s="105">
        <v>1681755693.1599998</v>
      </c>
    </row>
    <row r="89" spans="1:29">
      <c r="A89" s="230">
        <v>68</v>
      </c>
      <c r="B89" s="231">
        <v>88</v>
      </c>
      <c r="C89" s="231">
        <v>13</v>
      </c>
      <c r="D89" s="232" t="s">
        <v>43</v>
      </c>
      <c r="E89" s="232" t="s">
        <v>179</v>
      </c>
      <c r="F89" s="233" t="s">
        <v>1451</v>
      </c>
      <c r="G89" s="105">
        <v>449894455.96000004</v>
      </c>
      <c r="H89" s="105">
        <v>144315116</v>
      </c>
      <c r="I89" s="105">
        <v>331843299.42999995</v>
      </c>
      <c r="J89" s="105">
        <v>29889687.34</v>
      </c>
      <c r="K89" s="105">
        <v>506048102.76999992</v>
      </c>
      <c r="L89" s="105">
        <v>4732175.4300000006</v>
      </c>
      <c r="M89" s="105">
        <v>536148486.88</v>
      </c>
      <c r="N89" s="105"/>
      <c r="O89" s="105">
        <v>295899722.30000001</v>
      </c>
      <c r="P89" s="105">
        <v>12450782.869999999</v>
      </c>
      <c r="Q89" s="105">
        <v>308350505.17000002</v>
      </c>
      <c r="R89" s="105">
        <v>59388745.360000007</v>
      </c>
      <c r="S89" s="105">
        <v>91671931.399999991</v>
      </c>
      <c r="T89" s="105">
        <v>77292331.25999999</v>
      </c>
      <c r="U89" s="105">
        <v>34355375.130000003</v>
      </c>
      <c r="V89" s="105">
        <v>4012798.37</v>
      </c>
      <c r="W89" s="105">
        <v>3708999.75</v>
      </c>
      <c r="X89" s="105">
        <v>0</v>
      </c>
      <c r="Y89" s="105">
        <v>31501989.649999999</v>
      </c>
      <c r="Z89" s="105">
        <v>5674423.4299999997</v>
      </c>
      <c r="AA89" s="105">
        <v>5661187.5099999998</v>
      </c>
      <c r="AB89" s="105">
        <v>131799629.87</v>
      </c>
      <c r="AC89" s="105">
        <v>2250241137.9400001</v>
      </c>
    </row>
    <row r="90" spans="1:29">
      <c r="F90" s="56"/>
    </row>
    <row r="91" spans="1:29">
      <c r="F91" s="56"/>
    </row>
  </sheetData>
  <autoFilter ref="A1:WRD89">
    <sortState ref="A2:AC89">
      <sortCondition ref="B1:B89"/>
    </sortState>
  </autoFilter>
  <sortState ref="A2:AC89">
    <sortCondition ref="B2:B8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2"/>
  <sheetViews>
    <sheetView zoomScale="70" zoomScaleNormal="70" workbookViewId="0">
      <pane xSplit="6" topLeftCell="G1" activePane="topRight" state="frozen"/>
      <selection pane="topRight" activeCell="S65" sqref="S65"/>
    </sheetView>
  </sheetViews>
  <sheetFormatPr defaultColWidth="11.44140625" defaultRowHeight="24.6"/>
  <cols>
    <col min="1" max="1" width="8.6640625" style="147"/>
    <col min="2" max="2" width="11.6640625" style="207" customWidth="1"/>
    <col min="3" max="3" width="7.6640625" style="207" customWidth="1"/>
    <col min="4" max="5" width="15.44140625" style="160" customWidth="1"/>
    <col min="6" max="6" width="30" style="147" customWidth="1"/>
    <col min="7" max="7" width="13" style="162" customWidth="1"/>
    <col min="8" max="8" width="11.109375" style="162" customWidth="1"/>
    <col min="9" max="9" width="17" style="162" customWidth="1"/>
    <col min="10" max="10" width="12.109375" style="162" customWidth="1"/>
    <col min="11" max="11" width="12.33203125" style="162" customWidth="1"/>
    <col min="12" max="12" width="17.44140625" style="157" customWidth="1"/>
    <col min="13" max="13" width="16.33203125" style="157" customWidth="1"/>
    <col min="14" max="14" width="15.109375" style="157" customWidth="1"/>
    <col min="15" max="15" width="15.6640625" style="157" customWidth="1"/>
    <col min="16" max="18" width="11.44140625" style="157" customWidth="1"/>
    <col min="19" max="19" width="11.5546875" style="199" customWidth="1"/>
    <col min="20" max="20" width="14.6640625" style="54" customWidth="1"/>
    <col min="21" max="21" width="17.44140625" style="54" customWidth="1"/>
    <col min="22" max="22" width="30.5546875" style="54" customWidth="1"/>
    <col min="23" max="28" width="16.5546875" style="157" customWidth="1"/>
    <col min="29" max="29" width="20" style="157" customWidth="1"/>
    <col min="30" max="33" width="16.5546875" style="157" customWidth="1"/>
    <col min="34" max="16384" width="11.44140625" style="54"/>
  </cols>
  <sheetData>
    <row r="1" spans="1:33" ht="33.6" customHeight="1">
      <c r="A1" s="440" t="s">
        <v>1324</v>
      </c>
      <c r="B1" s="440" t="s">
        <v>1323</v>
      </c>
      <c r="C1" s="441" t="s">
        <v>243</v>
      </c>
      <c r="D1" s="441" t="s">
        <v>41</v>
      </c>
      <c r="E1" s="441" t="s">
        <v>160</v>
      </c>
      <c r="F1" s="441" t="s">
        <v>1322</v>
      </c>
      <c r="G1" s="445" t="s">
        <v>274</v>
      </c>
      <c r="H1" s="446" t="s">
        <v>266</v>
      </c>
      <c r="I1" s="446" t="s">
        <v>270</v>
      </c>
      <c r="J1" s="442" t="s">
        <v>269</v>
      </c>
      <c r="K1" s="443" t="s">
        <v>268</v>
      </c>
      <c r="L1" s="435" t="s">
        <v>131</v>
      </c>
      <c r="M1" s="436"/>
      <c r="N1" s="436"/>
      <c r="O1" s="436"/>
      <c r="P1" s="436"/>
      <c r="Q1" s="436"/>
      <c r="R1" s="437"/>
      <c r="S1" s="438" t="s">
        <v>1321</v>
      </c>
      <c r="T1" s="444" t="s">
        <v>267</v>
      </c>
      <c r="U1" s="430" t="s">
        <v>712</v>
      </c>
      <c r="V1" s="431" t="s">
        <v>1319</v>
      </c>
      <c r="W1" s="432" t="s">
        <v>244</v>
      </c>
      <c r="X1" s="433"/>
      <c r="Y1" s="433"/>
      <c r="Z1" s="433"/>
      <c r="AA1" s="433"/>
      <c r="AB1" s="433"/>
      <c r="AC1" s="433"/>
      <c r="AD1" s="433"/>
      <c r="AE1" s="433"/>
      <c r="AF1" s="433"/>
      <c r="AG1" s="434"/>
    </row>
    <row r="2" spans="1:33" ht="107.25" customHeight="1">
      <c r="A2" s="440"/>
      <c r="B2" s="440"/>
      <c r="C2" s="441"/>
      <c r="D2" s="441"/>
      <c r="E2" s="441"/>
      <c r="F2" s="441"/>
      <c r="G2" s="445"/>
      <c r="H2" s="446"/>
      <c r="I2" s="446"/>
      <c r="J2" s="442"/>
      <c r="K2" s="443"/>
      <c r="L2" s="161" t="s">
        <v>133</v>
      </c>
      <c r="M2" s="227" t="s">
        <v>249</v>
      </c>
      <c r="N2" s="161" t="s">
        <v>135</v>
      </c>
      <c r="O2" s="161" t="s">
        <v>136</v>
      </c>
      <c r="P2" s="161" t="s">
        <v>137</v>
      </c>
      <c r="Q2" s="161" t="s">
        <v>138</v>
      </c>
      <c r="R2" s="161" t="s">
        <v>139</v>
      </c>
      <c r="S2" s="439"/>
      <c r="T2" s="444"/>
      <c r="U2" s="430"/>
      <c r="V2" s="431"/>
      <c r="W2" s="248" t="s">
        <v>5</v>
      </c>
      <c r="X2" s="248" t="s">
        <v>8</v>
      </c>
      <c r="Y2" s="248" t="s">
        <v>11</v>
      </c>
      <c r="Z2" s="248" t="s">
        <v>17</v>
      </c>
      <c r="AA2" s="248" t="s">
        <v>20</v>
      </c>
      <c r="AB2" s="248" t="s">
        <v>23</v>
      </c>
      <c r="AC2" s="248" t="s">
        <v>26</v>
      </c>
      <c r="AD2" s="248" t="s">
        <v>29</v>
      </c>
      <c r="AE2" s="248" t="s">
        <v>32</v>
      </c>
      <c r="AF2" s="248" t="s">
        <v>35</v>
      </c>
      <c r="AG2" s="248" t="s">
        <v>38</v>
      </c>
    </row>
    <row r="3" spans="1:33" s="55" customFormat="1" ht="24.6" customHeight="1">
      <c r="A3" s="273">
        <v>72</v>
      </c>
      <c r="B3" s="274">
        <v>1</v>
      </c>
      <c r="C3" s="274">
        <v>1</v>
      </c>
      <c r="D3" s="330" t="s">
        <v>43</v>
      </c>
      <c r="E3" s="326" t="s">
        <v>155</v>
      </c>
      <c r="F3" s="275" t="s">
        <v>1363</v>
      </c>
      <c r="G3" s="189">
        <f>+DATA!G5</f>
        <v>4283</v>
      </c>
      <c r="H3" s="190">
        <f>+DATA!H5</f>
        <v>3920</v>
      </c>
      <c r="I3" s="190">
        <f>+DATA!I5</f>
        <v>310</v>
      </c>
      <c r="J3" s="190">
        <f>+DATA!J5</f>
        <v>402</v>
      </c>
      <c r="K3" s="190">
        <f>+DATA!K5</f>
        <v>-349</v>
      </c>
      <c r="L3" s="195">
        <f>+'6.รายรับ'!G4/H3</f>
        <v>2008.5848724489797</v>
      </c>
      <c r="M3" s="195">
        <f>+('6.รายรับ'!H4+'6.รายรับ'!I4+'6.รายรับ'!J4)/H3</f>
        <v>377.10980867346939</v>
      </c>
      <c r="N3" s="195">
        <f>+'6.รายรับ'!K4/'8.คำนวณ'!I3</f>
        <v>734.66774193548383</v>
      </c>
      <c r="O3" s="195">
        <f>+'6.รายรับ'!L4/'8.คำนวณ'!J3</f>
        <v>19934.398482587065</v>
      </c>
      <c r="P3" s="195">
        <f>+'6.รายรับ'!M4/'8.คำนวณ'!G3</f>
        <v>14.014008872285782</v>
      </c>
      <c r="Q3" s="196">
        <f>+'6.รายรับ'!Q4/'8.คำนวณ'!G3</f>
        <v>92.65071211767453</v>
      </c>
      <c r="R3" s="196">
        <f>+'6.รายรับ'!V4/'8.คำนวณ'!H3</f>
        <v>1998.6584107142855</v>
      </c>
      <c r="S3" s="200">
        <f>'2.Hosp. Group'!K5</f>
        <v>21</v>
      </c>
      <c r="T3" s="55">
        <f>+DATA!L5</f>
        <v>16255</v>
      </c>
      <c r="U3" s="55">
        <f>+DATA!M5</f>
        <v>414.262</v>
      </c>
      <c r="V3" s="55">
        <f t="shared" ref="V3:V34" si="0">+(T3/S3)+U3</f>
        <v>1188.309619047619</v>
      </c>
      <c r="W3" s="197">
        <f>+('7.รายจ่าย'!G2+'7.รายจ่าย'!K2)/'8.คำนวณ'!V3</f>
        <v>12684.066608902875</v>
      </c>
      <c r="X3" s="197">
        <f>+'7.รายจ่าย'!L2/'8.คำนวณ'!V3</f>
        <v>77.244110902313338</v>
      </c>
      <c r="Y3" s="197">
        <f>+'7.รายจ่าย'!M2/'8.คำนวณ'!V3</f>
        <v>1232.9409074162249</v>
      </c>
      <c r="Z3" s="197">
        <f>+'7.รายจ่าย'!O2/'8.คำนวณ'!V3</f>
        <v>498.2787739062075</v>
      </c>
      <c r="AA3" s="197">
        <f>+'7.รายจ่าย'!P2/'8.คำนวณ'!V3</f>
        <v>15.017129975184439</v>
      </c>
      <c r="AB3" s="197">
        <f>+'7.รายจ่าย'!R2/'8.คำนวณ'!V3</f>
        <v>2309.8864605673157</v>
      </c>
      <c r="AC3" s="197">
        <f>+'7.รายจ่าย'!S2/'8.คำนวณ'!V3</f>
        <v>1013.7930221969567</v>
      </c>
      <c r="AD3" s="197">
        <f>+'7.รายจ่าย'!T2/'8.คำนวณ'!V3</f>
        <v>271.35857089033476</v>
      </c>
      <c r="AE3" s="197">
        <f>+'7.รายจ่าย'!U2/'8.คำนวณ'!V3</f>
        <v>532.1916105558829</v>
      </c>
      <c r="AF3" s="197">
        <f>+'7.รายจ่าย'!V2/'8.คำนวณ'!V3</f>
        <v>1.0098378240527501E-2</v>
      </c>
      <c r="AG3" s="197">
        <f>+'7.รายจ่าย'!Y2/'8.คำนวณ'!V3</f>
        <v>0</v>
      </c>
    </row>
    <row r="4" spans="1:33" s="55" customFormat="1">
      <c r="A4" s="273">
        <v>41</v>
      </c>
      <c r="B4" s="264">
        <v>2</v>
      </c>
      <c r="C4" s="264">
        <v>1</v>
      </c>
      <c r="D4" s="278" t="s">
        <v>47</v>
      </c>
      <c r="E4" s="327" t="s">
        <v>158</v>
      </c>
      <c r="F4" s="278" t="s">
        <v>1364</v>
      </c>
      <c r="G4" s="189">
        <f>+DATA!G6</f>
        <v>12372</v>
      </c>
      <c r="H4" s="190">
        <f>+DATA!H6</f>
        <v>10569</v>
      </c>
      <c r="I4" s="190">
        <f>+DATA!I6</f>
        <v>515</v>
      </c>
      <c r="J4" s="190">
        <f>+DATA!J6</f>
        <v>1132</v>
      </c>
      <c r="K4" s="190">
        <f>+DATA!K6</f>
        <v>156</v>
      </c>
      <c r="L4" s="195">
        <f>+'6.รายรับ'!G5/H4</f>
        <v>917.63082978522073</v>
      </c>
      <c r="M4" s="195">
        <f>+('6.รายรับ'!H5+'6.รายรับ'!I5+'6.รายรับ'!J5)/H4</f>
        <v>559.45717475636297</v>
      </c>
      <c r="N4" s="195">
        <f>+'6.รายรับ'!K5/'8.คำนวณ'!I4</f>
        <v>703.71881553398066</v>
      </c>
      <c r="O4" s="195">
        <f>+'6.รายรับ'!L5/'8.คำนวณ'!J4</f>
        <v>2147.9760865724384</v>
      </c>
      <c r="P4" s="195">
        <f>+'6.รายรับ'!M5/'8.คำนวณ'!G4</f>
        <v>10.179194956353056</v>
      </c>
      <c r="Q4" s="196">
        <f>+'6.รายรับ'!Q5/'8.คำนวณ'!G4</f>
        <v>28.008769802780471</v>
      </c>
      <c r="R4" s="196">
        <f>+'6.รายรับ'!V5/'8.คำนวณ'!H4</f>
        <v>1071.7746872930268</v>
      </c>
      <c r="S4" s="200">
        <f>'2.Hosp. Group'!K6</f>
        <v>21</v>
      </c>
      <c r="T4" s="55">
        <f>+DATA!L6</f>
        <v>22386</v>
      </c>
      <c r="U4" s="55">
        <f>+DATA!M6</f>
        <v>446.63200000000001</v>
      </c>
      <c r="V4" s="55">
        <f t="shared" si="0"/>
        <v>1512.6320000000001</v>
      </c>
      <c r="W4" s="197">
        <f>+('7.รายจ่าย'!G3+'7.รายจ่าย'!K3)/'8.คำนวณ'!V4</f>
        <v>14541.744204803283</v>
      </c>
      <c r="X4" s="197">
        <f>+'7.รายจ่าย'!L3/'8.คำนวณ'!V4</f>
        <v>36.515768541191775</v>
      </c>
      <c r="Y4" s="197">
        <f>+'7.รายจ่าย'!M3/'8.คำนวณ'!V4</f>
        <v>1221.7509281834577</v>
      </c>
      <c r="Z4" s="197">
        <f>+'7.รายจ่าย'!O3/'8.คำนวณ'!V4</f>
        <v>354.71776347452646</v>
      </c>
      <c r="AA4" s="197">
        <f>+'7.รายจ่าย'!P3/'8.คำนวณ'!V4</f>
        <v>665.89064623781587</v>
      </c>
      <c r="AB4" s="197">
        <f>+'7.รายจ่าย'!R3/'8.คำนวณ'!V4</f>
        <v>706.16697253528935</v>
      </c>
      <c r="AC4" s="197">
        <f>+'7.รายจ่าย'!S3/'8.คำนวณ'!V4</f>
        <v>430.31006219622486</v>
      </c>
      <c r="AD4" s="197">
        <f>+'7.รายจ่าย'!T3/'8.คำนวณ'!V4</f>
        <v>211.4787337567895</v>
      </c>
      <c r="AE4" s="197">
        <f>+'7.รายจ่าย'!U3/'8.คำนวณ'!V4</f>
        <v>293.32699559443404</v>
      </c>
      <c r="AF4" s="197">
        <f>+'7.รายจ่าย'!V3/'8.คำนวณ'!V4</f>
        <v>26.527760883017148</v>
      </c>
      <c r="AG4" s="197">
        <f>+'7.รายจ่าย'!Y3/'8.คำนวณ'!V4</f>
        <v>187.29605085704915</v>
      </c>
    </row>
    <row r="5" spans="1:33" s="55" customFormat="1">
      <c r="A5" s="273">
        <v>25</v>
      </c>
      <c r="B5" s="264">
        <v>3</v>
      </c>
      <c r="C5" s="264">
        <v>1</v>
      </c>
      <c r="D5" s="278" t="s">
        <v>51</v>
      </c>
      <c r="E5" s="280" t="s">
        <v>156</v>
      </c>
      <c r="F5" s="278" t="s">
        <v>1365</v>
      </c>
      <c r="G5" s="189">
        <f>+DATA!G7</f>
        <v>10457</v>
      </c>
      <c r="H5" s="190">
        <f>+DATA!H7</f>
        <v>8710</v>
      </c>
      <c r="I5" s="190">
        <f>+DATA!I7</f>
        <v>399</v>
      </c>
      <c r="J5" s="190">
        <f>+DATA!J7</f>
        <v>1154</v>
      </c>
      <c r="K5" s="190">
        <f>+DATA!K7</f>
        <v>194</v>
      </c>
      <c r="L5" s="195">
        <f>+'6.รายรับ'!G6/H5</f>
        <v>1298.7653547646387</v>
      </c>
      <c r="M5" s="195">
        <f>+('6.รายรับ'!H6+'6.รายรับ'!I6+'6.รายรับ'!J6)/H5</f>
        <v>193.4512135476464</v>
      </c>
      <c r="N5" s="195">
        <f>+'6.รายรับ'!K6/'8.คำนวณ'!I5</f>
        <v>988.62781954887214</v>
      </c>
      <c r="O5" s="195">
        <f>+'6.รายรับ'!L6/'8.คำนวณ'!J5</f>
        <v>1517.8209185441942</v>
      </c>
      <c r="P5" s="195">
        <f>+'6.รายรับ'!M6/'8.คำนวณ'!G5</f>
        <v>9.7478722386917855</v>
      </c>
      <c r="Q5" s="196">
        <f>+'6.รายรับ'!Q6/'8.คำนวณ'!G5</f>
        <v>58.275413598546429</v>
      </c>
      <c r="R5" s="196">
        <f>+'6.รายรับ'!V6/'8.คำนวณ'!H5</f>
        <v>1502.5072411021815</v>
      </c>
      <c r="S5" s="200">
        <f>'2.Hosp. Group'!K7</f>
        <v>21</v>
      </c>
      <c r="T5" s="55">
        <f>+DATA!L7</f>
        <v>20974</v>
      </c>
      <c r="U5" s="55">
        <f>+DATA!M7</f>
        <v>487.012</v>
      </c>
      <c r="V5" s="55">
        <f t="shared" si="0"/>
        <v>1485.7739047619048</v>
      </c>
      <c r="W5" s="197">
        <f>+('7.รายจ่าย'!G4+'7.รายจ่าย'!K4)/'8.คำนวณ'!V5</f>
        <v>16860.63619081696</v>
      </c>
      <c r="X5" s="197">
        <f>+'7.รายจ่าย'!L4/'8.คำนวณ'!V5</f>
        <v>24.439788505922774</v>
      </c>
      <c r="Y5" s="197">
        <f>+'7.รายจ่าย'!M4/'8.คำนวณ'!V5</f>
        <v>1332.1545314912362</v>
      </c>
      <c r="Z5" s="197">
        <f>+'7.รายจ่าย'!O4/'8.คำนวณ'!V5</f>
        <v>581.52371449709779</v>
      </c>
      <c r="AA5" s="197">
        <f>+'7.รายจ่าย'!P4/'8.คำนวณ'!V5</f>
        <v>966.11960635425783</v>
      </c>
      <c r="AB5" s="197">
        <f>+'7.รายจ่าย'!R4/'8.คำนวณ'!V5</f>
        <v>652.85030709665114</v>
      </c>
      <c r="AC5" s="197">
        <f>+'7.รายจ่าย'!S4/'8.คำนวณ'!V5</f>
        <v>256.10959297402553</v>
      </c>
      <c r="AD5" s="197">
        <f>+'7.รายจ่าย'!T4/'8.คำนวณ'!V5</f>
        <v>84.454976357999996</v>
      </c>
      <c r="AE5" s="197">
        <f>+'7.รายจ่าย'!U4/'8.คำนวณ'!V5</f>
        <v>318.59503554536849</v>
      </c>
      <c r="AF5" s="197">
        <f>+'7.รายจ่าย'!V4/'8.คำนวณ'!V5</f>
        <v>174.13619876535725</v>
      </c>
      <c r="AG5" s="197">
        <f>+'7.รายจ่าย'!Y4/'8.คำนวณ'!V5</f>
        <v>424.29006727037745</v>
      </c>
    </row>
    <row r="6" spans="1:33" s="55" customFormat="1">
      <c r="A6" s="273">
        <v>12</v>
      </c>
      <c r="B6" s="264">
        <v>4</v>
      </c>
      <c r="C6" s="264">
        <v>1</v>
      </c>
      <c r="D6" s="278" t="s">
        <v>49</v>
      </c>
      <c r="E6" s="327" t="s">
        <v>159</v>
      </c>
      <c r="F6" s="278" t="s">
        <v>1366</v>
      </c>
      <c r="G6" s="189">
        <f>+DATA!G8</f>
        <v>13263</v>
      </c>
      <c r="H6" s="190">
        <f>+DATA!H8</f>
        <v>11617</v>
      </c>
      <c r="I6" s="190">
        <f>+DATA!I8</f>
        <v>320</v>
      </c>
      <c r="J6" s="190">
        <f>+DATA!J8</f>
        <v>875</v>
      </c>
      <c r="K6" s="190">
        <f>+DATA!K8</f>
        <v>451</v>
      </c>
      <c r="L6" s="195">
        <f>+'6.รายรับ'!G7/H6</f>
        <v>974.59734699147805</v>
      </c>
      <c r="M6" s="195">
        <f>+('6.รายรับ'!H7+'6.รายรับ'!I7+'6.รายรับ'!J7)/H6</f>
        <v>320.63108461737107</v>
      </c>
      <c r="N6" s="195">
        <f>+'6.รายรับ'!K7/'8.คำนวณ'!I6</f>
        <v>865.22437499999978</v>
      </c>
      <c r="O6" s="195">
        <f>+'6.รายรับ'!L7/'8.คำนวณ'!J6</f>
        <v>2357.4845371428573</v>
      </c>
      <c r="P6" s="195">
        <f>+'6.รายรับ'!M7/'8.คำนวณ'!G6</f>
        <v>10.570176430671793</v>
      </c>
      <c r="Q6" s="196">
        <f>+'6.รายรับ'!Q7/'8.คำนวณ'!G6</f>
        <v>23.106838573475081</v>
      </c>
      <c r="R6" s="196">
        <f>+'6.รายรับ'!V7/'8.คำนวณ'!H6</f>
        <v>736.4434208487562</v>
      </c>
      <c r="S6" s="200">
        <f>'2.Hosp. Group'!K8</f>
        <v>21</v>
      </c>
      <c r="T6" s="55">
        <f>+DATA!L8</f>
        <v>24305</v>
      </c>
      <c r="U6" s="55">
        <f>+DATA!M8</f>
        <v>592.40300000000002</v>
      </c>
      <c r="V6" s="55">
        <f t="shared" si="0"/>
        <v>1749.7839523809523</v>
      </c>
      <c r="W6" s="197">
        <f>+('7.รายจ่าย'!G5+'7.รายจ่าย'!K5)/'8.คำนวณ'!V6</f>
        <v>9852.5062288642275</v>
      </c>
      <c r="X6" s="197">
        <f>+'7.รายจ่าย'!L5/'8.คำนวณ'!V6</f>
        <v>58.803819671560539</v>
      </c>
      <c r="Y6" s="197">
        <f>+'7.รายจ่าย'!M5/'8.คำนวณ'!V6</f>
        <v>1483.3519283727626</v>
      </c>
      <c r="Z6" s="197">
        <f>+'7.รายจ่าย'!O5/'8.คำนวณ'!V6</f>
        <v>733.31874386778043</v>
      </c>
      <c r="AA6" s="197">
        <f>+'7.รายจ่าย'!P5/'8.คำนวณ'!V6</f>
        <v>901.00614870467143</v>
      </c>
      <c r="AB6" s="197">
        <f>+'7.รายจ่าย'!R5/'8.คำนวณ'!V6</f>
        <v>282.01844537922955</v>
      </c>
      <c r="AC6" s="197">
        <f>+'7.รายจ่าย'!S5/'8.คำนวณ'!V6</f>
        <v>403.4032938978072</v>
      </c>
      <c r="AD6" s="197">
        <f>+'7.รายจ่าย'!T5/'8.คำนวณ'!V6</f>
        <v>252.67748021027793</v>
      </c>
      <c r="AE6" s="197">
        <f>+'7.รายจ่าย'!U5/'8.คำนวณ'!V6</f>
        <v>240.70610513194518</v>
      </c>
      <c r="AF6" s="197">
        <f>+'7.รายจ่าย'!V5/'8.คำนวณ'!V6</f>
        <v>23.259408651348334</v>
      </c>
      <c r="AG6" s="197">
        <f>+'7.รายจ่าย'!Y5/'8.คำนวณ'!V6</f>
        <v>980.76409242686645</v>
      </c>
    </row>
    <row r="7" spans="1:33" s="55" customFormat="1">
      <c r="A7" s="273">
        <v>59</v>
      </c>
      <c r="B7" s="264">
        <v>5</v>
      </c>
      <c r="C7" s="264">
        <v>1</v>
      </c>
      <c r="D7" s="278" t="s">
        <v>45</v>
      </c>
      <c r="E7" s="327" t="s">
        <v>157</v>
      </c>
      <c r="F7" s="278" t="s">
        <v>1367</v>
      </c>
      <c r="G7" s="189">
        <f>+DATA!G9</f>
        <v>12971</v>
      </c>
      <c r="H7" s="190">
        <f>+DATA!H9</f>
        <v>11739</v>
      </c>
      <c r="I7" s="190">
        <f>+DATA!I9</f>
        <v>351</v>
      </c>
      <c r="J7" s="190">
        <f>+DATA!J9</f>
        <v>784</v>
      </c>
      <c r="K7" s="190">
        <f>+DATA!K9</f>
        <v>97</v>
      </c>
      <c r="L7" s="195">
        <f>+'6.รายรับ'!G8/H7</f>
        <v>1160.3607343044553</v>
      </c>
      <c r="M7" s="195">
        <f>+('6.รายรับ'!H8+'6.รายรับ'!I8+'6.รายรับ'!J8)/H7</f>
        <v>221.59372689326176</v>
      </c>
      <c r="N7" s="195">
        <f>+'6.รายรับ'!K8/'8.คำนวณ'!I7</f>
        <v>420.5586894586894</v>
      </c>
      <c r="O7" s="195">
        <f>+'6.รายรับ'!L8/'8.คำนวณ'!J7</f>
        <v>3387.4639285714288</v>
      </c>
      <c r="P7" s="195">
        <f>+'6.รายรับ'!M8/'8.คำนวณ'!G7</f>
        <v>20.773340528872101</v>
      </c>
      <c r="Q7" s="196">
        <f>+'6.รายรับ'!Q8/'8.คำนวณ'!G7</f>
        <v>40.486238532110093</v>
      </c>
      <c r="R7" s="196">
        <f>+'6.รายรับ'!V8/'8.คำนวณ'!H7</f>
        <v>803.49425249169428</v>
      </c>
      <c r="S7" s="200">
        <f>'2.Hosp. Group'!K9</f>
        <v>21</v>
      </c>
      <c r="T7" s="55">
        <f>+DATA!L9</f>
        <v>20101</v>
      </c>
      <c r="U7" s="55">
        <f>+DATA!M9</f>
        <v>634.49800000000005</v>
      </c>
      <c r="V7" s="55">
        <f t="shared" si="0"/>
        <v>1591.6884761904762</v>
      </c>
      <c r="W7" s="197">
        <f>+('7.รายจ่าย'!G6+'7.รายจ่าย'!K6)/'8.คำนวณ'!V7</f>
        <v>12999.44213928198</v>
      </c>
      <c r="X7" s="197">
        <f>+'7.รายจ่าย'!L6/'8.คำนวณ'!V7</f>
        <v>41.786908050743833</v>
      </c>
      <c r="Y7" s="197">
        <f>+'7.รายจ่าย'!M6/'8.คำนวณ'!V7</f>
        <v>1507.9160877915272</v>
      </c>
      <c r="Z7" s="197">
        <f>+'7.รายจ่าย'!O6/'8.คำนวณ'!V7</f>
        <v>671.71829537833105</v>
      </c>
      <c r="AA7" s="197">
        <f>+'7.รายจ่าย'!P6/'8.คำนวณ'!V7</f>
        <v>836.10333297452496</v>
      </c>
      <c r="AB7" s="197">
        <f>+'7.รายจ่าย'!R6/'8.คำนวณ'!V7</f>
        <v>867.65816971004551</v>
      </c>
      <c r="AC7" s="197">
        <f>+'7.รายจ่าย'!S6/'8.คำนวณ'!V7</f>
        <v>940.21071483897094</v>
      </c>
      <c r="AD7" s="197">
        <f>+'7.รายจ่าย'!T6/'8.คำนวณ'!V7</f>
        <v>402.72233517338788</v>
      </c>
      <c r="AE7" s="197">
        <f>+'7.รายจ่าย'!U6/'8.คำนวณ'!V7</f>
        <v>293.45224080400033</v>
      </c>
      <c r="AF7" s="197">
        <f>+'7.รายจ่าย'!V6/'8.คำนวณ'!V7</f>
        <v>3.7928276106194265</v>
      </c>
      <c r="AG7" s="197">
        <f>+'7.รายจ่าย'!Y6/'8.คำนวณ'!V7</f>
        <v>31.167562460924248</v>
      </c>
    </row>
    <row r="8" spans="1:33" s="55" customFormat="1">
      <c r="A8" s="273">
        <v>20</v>
      </c>
      <c r="B8" s="264">
        <v>6</v>
      </c>
      <c r="C8" s="264">
        <v>1</v>
      </c>
      <c r="D8" s="278" t="s">
        <v>53</v>
      </c>
      <c r="E8" s="327" t="s">
        <v>154</v>
      </c>
      <c r="F8" s="278" t="s">
        <v>1368</v>
      </c>
      <c r="G8" s="189">
        <f>+DATA!G10</f>
        <v>12400</v>
      </c>
      <c r="H8" s="190">
        <f>+DATA!H10</f>
        <v>11073</v>
      </c>
      <c r="I8" s="190">
        <f>+DATA!I10</f>
        <v>390</v>
      </c>
      <c r="J8" s="190">
        <f>+DATA!J10</f>
        <v>1085</v>
      </c>
      <c r="K8" s="190">
        <f>+DATA!K10</f>
        <v>-148</v>
      </c>
      <c r="L8" s="195">
        <f>+'6.รายรับ'!G9/H8</f>
        <v>936.51875914386346</v>
      </c>
      <c r="M8" s="195">
        <f>+('6.รายรับ'!H9+'6.รายรับ'!I9+'6.รายรับ'!J9)/H8</f>
        <v>488.01998464734032</v>
      </c>
      <c r="N8" s="195">
        <f>+'6.รายรับ'!K9/'8.คำนวณ'!I8</f>
        <v>718.45210256410257</v>
      </c>
      <c r="O8" s="195">
        <f>+'6.รายรับ'!L9/'8.คำนวณ'!J8</f>
        <v>2862.9501843317976</v>
      </c>
      <c r="P8" s="195">
        <f>+'6.รายรับ'!M9/'8.คำนวณ'!G8</f>
        <v>14.856774193548388</v>
      </c>
      <c r="Q8" s="196">
        <f>+'6.รายรับ'!Q9/'8.คำนวณ'!G8</f>
        <v>108.43004032258065</v>
      </c>
      <c r="R8" s="196">
        <f>+'6.รายรับ'!V9/'8.คำนวณ'!H8</f>
        <v>1181.7806068816039</v>
      </c>
      <c r="S8" s="200">
        <f>'2.Hosp. Group'!K10</f>
        <v>21</v>
      </c>
      <c r="T8" s="55">
        <f>+DATA!L10</f>
        <v>21308</v>
      </c>
      <c r="U8" s="55">
        <f>+DATA!M10</f>
        <v>536.40700000000004</v>
      </c>
      <c r="V8" s="55">
        <f t="shared" si="0"/>
        <v>1551.0736666666667</v>
      </c>
      <c r="W8" s="197">
        <f>+('7.รายจ่าย'!G7+'7.รายจ่าย'!K7)/'8.คำนวณ'!V8</f>
        <v>16124.249561755179</v>
      </c>
      <c r="X8" s="197">
        <f>+'7.รายจ่าย'!L7/'8.คำนวณ'!V8</f>
        <v>101.49614643276131</v>
      </c>
      <c r="Y8" s="197">
        <f>+'7.รายจ่าย'!M7/'8.คำนวณ'!V8</f>
        <v>1270.8781744946134</v>
      </c>
      <c r="Z8" s="197">
        <f>+'7.รายจ่าย'!O7/'8.คำนวณ'!V8</f>
        <v>545.51544403328364</v>
      </c>
      <c r="AA8" s="197">
        <f>+'7.รายจ่าย'!P7/'8.คำนวณ'!V8</f>
        <v>682.13988331953283</v>
      </c>
      <c r="AB8" s="197">
        <f>+'7.รายจ่าย'!R7/'8.คำนวณ'!V8</f>
        <v>828.77280275318958</v>
      </c>
      <c r="AC8" s="197">
        <f>+'7.รายจ่าย'!S7/'8.คำนวณ'!V8</f>
        <v>582.5404682047124</v>
      </c>
      <c r="AD8" s="197">
        <f>+'7.รายจ่าย'!T7/'8.คำนวณ'!V8</f>
        <v>338.02972177766753</v>
      </c>
      <c r="AE8" s="197">
        <f>+'7.รายจ่าย'!U7/'8.คำนวณ'!V8</f>
        <v>435.03167805698456</v>
      </c>
      <c r="AF8" s="197">
        <f>+'7.รายจ่าย'!V7/'8.คำนวณ'!V8</f>
        <v>29.439710686425595</v>
      </c>
      <c r="AG8" s="197">
        <f>+'7.รายจ่าย'!Y7/'8.คำนวณ'!V8</f>
        <v>1104.397764473254</v>
      </c>
    </row>
    <row r="9" spans="1:33" s="55" customFormat="1">
      <c r="A9" s="273">
        <v>88</v>
      </c>
      <c r="B9" s="264">
        <v>7</v>
      </c>
      <c r="C9" s="264">
        <v>2</v>
      </c>
      <c r="D9" s="278" t="s">
        <v>43</v>
      </c>
      <c r="E9" s="327" t="s">
        <v>162</v>
      </c>
      <c r="F9" s="278" t="s">
        <v>1369</v>
      </c>
      <c r="G9" s="189">
        <f>+DATA!G11</f>
        <v>21423</v>
      </c>
      <c r="H9" s="190">
        <f>+DATA!H11</f>
        <v>18961</v>
      </c>
      <c r="I9" s="190">
        <f>+DATA!I11</f>
        <v>1168</v>
      </c>
      <c r="J9" s="190">
        <f>+DATA!J11</f>
        <v>1175</v>
      </c>
      <c r="K9" s="190">
        <f>+DATA!K11</f>
        <v>119</v>
      </c>
      <c r="L9" s="195">
        <f>+'6.รายรับ'!G10/H9</f>
        <v>1002.8293903275144</v>
      </c>
      <c r="M9" s="195">
        <f>+('6.รายรับ'!H10+'6.รายรับ'!I10+'6.รายรับ'!J10)/H9</f>
        <v>206.41593692315806</v>
      </c>
      <c r="N9" s="195">
        <f>+'6.รายรับ'!K10/'8.คำนวณ'!I9</f>
        <v>572.90535102739727</v>
      </c>
      <c r="O9" s="195">
        <f>+'6.รายรับ'!L10/'8.คำนวณ'!J9</f>
        <v>2376.0784595744681</v>
      </c>
      <c r="P9" s="195">
        <f>+'6.รายรับ'!M10/'8.คำนวณ'!G9</f>
        <v>8.079360967184801</v>
      </c>
      <c r="Q9" s="196">
        <f>+'6.รายรับ'!Q10/'8.คำนวณ'!G9</f>
        <v>29.445168743873406</v>
      </c>
      <c r="R9" s="196">
        <f>+'6.รายรับ'!V10/'8.คำนวณ'!H9</f>
        <v>485.77263013554136</v>
      </c>
      <c r="S9" s="200">
        <f>'2.Hosp. Group'!K11</f>
        <v>21</v>
      </c>
      <c r="T9" s="55">
        <f>+DATA!L11</f>
        <v>32559</v>
      </c>
      <c r="U9" s="55">
        <f>+DATA!M11</f>
        <v>848.31100000000004</v>
      </c>
      <c r="V9" s="55">
        <f t="shared" si="0"/>
        <v>2398.7395714285713</v>
      </c>
      <c r="W9" s="197">
        <f>+('7.รายจ่าย'!G8+'7.รายจ่าย'!K8)/'8.คำนวณ'!V9</f>
        <v>8542.8610859143482</v>
      </c>
      <c r="X9" s="197">
        <f>+'7.รายจ่าย'!L8/'8.คำนวณ'!V9</f>
        <v>70.148753121952083</v>
      </c>
      <c r="Y9" s="197">
        <f>+'7.รายจ่าย'!M8/'8.คำนวณ'!V9</f>
        <v>997.67804663127561</v>
      </c>
      <c r="Z9" s="197">
        <f>+'7.รายจ่าย'!O8/'8.คำนวณ'!V9</f>
        <v>513.06718939357268</v>
      </c>
      <c r="AA9" s="197">
        <f>+'7.รายจ่าย'!P8/'8.คำนวณ'!V9</f>
        <v>701.38835413384072</v>
      </c>
      <c r="AB9" s="197">
        <f>+'7.รายจ่าย'!R8/'8.คำนวณ'!V9</f>
        <v>379.04021796685248</v>
      </c>
      <c r="AC9" s="197">
        <f>+'7.รายจ่าย'!S8/'8.คำนวณ'!V9</f>
        <v>818.34448532107069</v>
      </c>
      <c r="AD9" s="197">
        <f>+'7.รายจ่าย'!T8/'8.คำนวณ'!V9</f>
        <v>112.08469781481072</v>
      </c>
      <c r="AE9" s="197">
        <f>+'7.รายจ่าย'!U8/'8.คำนวณ'!V9</f>
        <v>345.80340854009222</v>
      </c>
      <c r="AF9" s="197">
        <f>+'7.รายจ่าย'!V8/'8.คำนวณ'!V9</f>
        <v>15.101264193689342</v>
      </c>
      <c r="AG9" s="197">
        <f>+'7.รายจ่าย'!Y8/'8.คำนวณ'!V9</f>
        <v>320.31522685991581</v>
      </c>
    </row>
    <row r="10" spans="1:33" s="55" customFormat="1">
      <c r="A10" s="273">
        <v>87</v>
      </c>
      <c r="B10" s="264">
        <v>8</v>
      </c>
      <c r="C10" s="264">
        <v>2</v>
      </c>
      <c r="D10" s="278" t="s">
        <v>43</v>
      </c>
      <c r="E10" s="327" t="s">
        <v>161</v>
      </c>
      <c r="F10" s="278" t="s">
        <v>1370</v>
      </c>
      <c r="G10" s="189">
        <f>+DATA!G12</f>
        <v>19682</v>
      </c>
      <c r="H10" s="190">
        <f>+DATA!H12</f>
        <v>17958</v>
      </c>
      <c r="I10" s="190">
        <f>+DATA!I12</f>
        <v>581</v>
      </c>
      <c r="J10" s="190">
        <f>+DATA!J12</f>
        <v>1121</v>
      </c>
      <c r="K10" s="190">
        <f>+DATA!K12</f>
        <v>22</v>
      </c>
      <c r="L10" s="195">
        <f>+'6.รายรับ'!G11/H10</f>
        <v>972.14854716560865</v>
      </c>
      <c r="M10" s="195">
        <f>+('6.รายรับ'!H11+'6.รายรับ'!I11+'6.รายรับ'!J11)/H10</f>
        <v>249.06278984296694</v>
      </c>
      <c r="N10" s="195">
        <f>+'6.รายรับ'!K11/'8.คำนวณ'!I10</f>
        <v>581.35215146299481</v>
      </c>
      <c r="O10" s="195">
        <f>+'6.รายรับ'!L11/'8.คำนวณ'!J10</f>
        <v>1928.5518733273861</v>
      </c>
      <c r="P10" s="195">
        <f>+'6.รายรับ'!M11/'8.คำนวณ'!G10</f>
        <v>9.2127161873793302</v>
      </c>
      <c r="Q10" s="196">
        <f>+'6.รายรับ'!Q11/'8.คำนวณ'!G10</f>
        <v>26.564277004369472</v>
      </c>
      <c r="R10" s="196">
        <f>+'6.รายรับ'!V11/'8.คำนวณ'!H10</f>
        <v>619.76046831495717</v>
      </c>
      <c r="S10" s="200">
        <f>'2.Hosp. Group'!K12</f>
        <v>21</v>
      </c>
      <c r="T10" s="55">
        <f>+DATA!L12</f>
        <v>35545</v>
      </c>
      <c r="U10" s="55">
        <f>+DATA!M12</f>
        <v>940.56700000000001</v>
      </c>
      <c r="V10" s="55">
        <f t="shared" si="0"/>
        <v>2633.1860476190477</v>
      </c>
      <c r="W10" s="197">
        <f>+('7.รายจ่าย'!G9+'7.รายจ่าย'!K9)/'8.คำนวณ'!V10</f>
        <v>9328.7391531681878</v>
      </c>
      <c r="X10" s="197">
        <f>+'7.รายจ่าย'!L9/'8.คำนวณ'!V10</f>
        <v>75.922671768965301</v>
      </c>
      <c r="Y10" s="197">
        <f>+'7.รายจ่าย'!M9/'8.คำนวณ'!V10</f>
        <v>1141.567308818918</v>
      </c>
      <c r="Z10" s="197">
        <f>+'7.รายจ่าย'!O9/'8.คำนวณ'!V10</f>
        <v>440.0349610874257</v>
      </c>
      <c r="AA10" s="197">
        <f>+'7.รายจ่าย'!P9/'8.คำนวณ'!V10</f>
        <v>550.90239495673779</v>
      </c>
      <c r="AB10" s="197">
        <f>+'7.รายจ่าย'!R9/'8.คำนวณ'!V10</f>
        <v>293.29081805606234</v>
      </c>
      <c r="AC10" s="197">
        <f>+'7.รายจ่าย'!S9/'8.คำนวณ'!V10</f>
        <v>369.68942277368245</v>
      </c>
      <c r="AD10" s="197">
        <f>+'7.รายจ่าย'!T9/'8.คำนวณ'!V10</f>
        <v>86.223371950984529</v>
      </c>
      <c r="AE10" s="197">
        <f>+'7.รายจ่าย'!U9/'8.คำนวณ'!V10</f>
        <v>153.10501525881003</v>
      </c>
      <c r="AF10" s="197">
        <f>+'7.รายจ่าย'!V9/'8.คำนวณ'!V10</f>
        <v>259.49319480020824</v>
      </c>
      <c r="AG10" s="197">
        <f>+'7.รายจ่าย'!Y9/'8.คำนวณ'!V10</f>
        <v>39.09332578040938</v>
      </c>
    </row>
    <row r="11" spans="1:33" s="55" customFormat="1">
      <c r="A11" s="273">
        <v>5</v>
      </c>
      <c r="B11" s="264">
        <v>9</v>
      </c>
      <c r="C11" s="264">
        <v>2</v>
      </c>
      <c r="D11" s="278" t="s">
        <v>49</v>
      </c>
      <c r="E11" s="327" t="s">
        <v>165</v>
      </c>
      <c r="F11" s="278" t="s">
        <v>1371</v>
      </c>
      <c r="G11" s="189">
        <f>+DATA!G13</f>
        <v>19009</v>
      </c>
      <c r="H11" s="190">
        <f>+DATA!H13</f>
        <v>17227</v>
      </c>
      <c r="I11" s="190">
        <f>+DATA!I13</f>
        <v>569</v>
      </c>
      <c r="J11" s="190">
        <f>+DATA!J13</f>
        <v>1314</v>
      </c>
      <c r="K11" s="190">
        <f>+DATA!K13</f>
        <v>-101</v>
      </c>
      <c r="L11" s="195">
        <f>+'6.รายรับ'!G12/H11</f>
        <v>1286.1574394845304</v>
      </c>
      <c r="M11" s="195">
        <f>+('6.รายรับ'!H12+'6.รายรับ'!I12+'6.รายรับ'!J12)/H11</f>
        <v>487.07845707319905</v>
      </c>
      <c r="N11" s="195">
        <f>+'6.รายรับ'!K12/'8.คำนวณ'!I11</f>
        <v>439.04636203866431</v>
      </c>
      <c r="O11" s="195">
        <f>+'6.รายรับ'!L12/'8.คำนวณ'!J11</f>
        <v>1280.4788127853883</v>
      </c>
      <c r="P11" s="195">
        <f>+'6.รายรับ'!M12/'8.คำนวณ'!G11</f>
        <v>10.287903098532274</v>
      </c>
      <c r="Q11" s="196">
        <f>+'6.รายรับ'!Q12/'8.คำนวณ'!G11</f>
        <v>28.844941869640696</v>
      </c>
      <c r="R11" s="196">
        <f>+'6.รายรับ'!V12/'8.คำนวณ'!H11</f>
        <v>1062.8629941371105</v>
      </c>
      <c r="S11" s="200">
        <f>'2.Hosp. Group'!K13</f>
        <v>21</v>
      </c>
      <c r="T11" s="55">
        <f>+DATA!L13</f>
        <v>31302</v>
      </c>
      <c r="U11" s="55">
        <f>+DATA!M13</f>
        <v>562.03599999999994</v>
      </c>
      <c r="V11" s="55">
        <f t="shared" si="0"/>
        <v>2052.6074285714285</v>
      </c>
      <c r="W11" s="197">
        <f>+('7.รายจ่าย'!G10+'7.รายจ่าย'!K10)/'8.คำนวณ'!V11</f>
        <v>16171.144690391009</v>
      </c>
      <c r="X11" s="197">
        <f>+'7.รายจ่าย'!L10/'8.คำนวณ'!V11</f>
        <v>18.523756404049706</v>
      </c>
      <c r="Y11" s="197">
        <f>+'7.รายจ่าย'!M10/'8.คำนวณ'!V11</f>
        <v>1821.5852909595405</v>
      </c>
      <c r="Z11" s="197">
        <f>+'7.รายจ่าย'!O10/'8.คำนวณ'!V11</f>
        <v>692.61478362155674</v>
      </c>
      <c r="AA11" s="197">
        <f>+'7.รายจ่าย'!P10/'8.คำนวณ'!V11</f>
        <v>828.82154001753315</v>
      </c>
      <c r="AB11" s="197">
        <f>+'7.รายจ่าย'!R10/'8.คำนวณ'!V11</f>
        <v>647.53872635307346</v>
      </c>
      <c r="AC11" s="197">
        <f>+'7.รายจ่าย'!S10/'8.คำนวณ'!V11</f>
        <v>436.02015053744879</v>
      </c>
      <c r="AD11" s="197">
        <f>+'7.รายจ่าย'!T10/'8.คำนวณ'!V11</f>
        <v>222.26120477285616</v>
      </c>
      <c r="AE11" s="197">
        <f>+'7.รายจ่าย'!U10/'8.คำนวณ'!V11</f>
        <v>313.78653367159762</v>
      </c>
      <c r="AF11" s="197">
        <f>+'7.รายจ่าย'!V10/'8.คำนวณ'!V11</f>
        <v>55.471785990390487</v>
      </c>
      <c r="AG11" s="197">
        <f>+'7.รายจ่าย'!Y10/'8.คำนวณ'!V11</f>
        <v>284.26052243515772</v>
      </c>
    </row>
    <row r="12" spans="1:33" s="55" customFormat="1">
      <c r="A12" s="273">
        <v>47</v>
      </c>
      <c r="B12" s="264">
        <v>10</v>
      </c>
      <c r="C12" s="264">
        <v>2</v>
      </c>
      <c r="D12" s="278" t="s">
        <v>47</v>
      </c>
      <c r="E12" s="327" t="s">
        <v>164</v>
      </c>
      <c r="F12" s="278" t="s">
        <v>1372</v>
      </c>
      <c r="G12" s="189">
        <f>+DATA!G14</f>
        <v>20453</v>
      </c>
      <c r="H12" s="190">
        <f>+DATA!H14</f>
        <v>17422</v>
      </c>
      <c r="I12" s="190">
        <f>+DATA!I14</f>
        <v>1496</v>
      </c>
      <c r="J12" s="190">
        <f>+DATA!J14</f>
        <v>1422</v>
      </c>
      <c r="K12" s="190">
        <f>+DATA!K14</f>
        <v>113</v>
      </c>
      <c r="L12" s="195">
        <f>+'6.รายรับ'!G13/H12</f>
        <v>1030.6269676271379</v>
      </c>
      <c r="M12" s="195">
        <f>+('6.รายรับ'!H13+'6.รายรับ'!I13+'6.รายรับ'!J13)/H12</f>
        <v>173.50655148662614</v>
      </c>
      <c r="N12" s="195">
        <f>+'6.รายรับ'!K13/'8.คำนวณ'!I12</f>
        <v>571.08632352941174</v>
      </c>
      <c r="O12" s="195">
        <f>+'6.รายรับ'!L13/'8.คำนวณ'!J12</f>
        <v>1813.6379395218005</v>
      </c>
      <c r="P12" s="195">
        <f>+'6.รายรับ'!M13/'8.คำนวณ'!G12</f>
        <v>14.970566665036914</v>
      </c>
      <c r="Q12" s="196">
        <f>+'6.รายรับ'!Q13/'8.คำนวณ'!G12</f>
        <v>35.865032024641863</v>
      </c>
      <c r="R12" s="196">
        <f>+'6.รายรับ'!V13/'8.คำนวณ'!H12</f>
        <v>837.11903512799904</v>
      </c>
      <c r="S12" s="200">
        <f>'2.Hosp. Group'!K14</f>
        <v>21</v>
      </c>
      <c r="T12" s="55">
        <f>+DATA!L14</f>
        <v>31574</v>
      </c>
      <c r="U12" s="55">
        <f>+DATA!M14</f>
        <v>836.88800000000003</v>
      </c>
      <c r="V12" s="55">
        <f t="shared" si="0"/>
        <v>2340.4118095238096</v>
      </c>
      <c r="W12" s="197">
        <f>+('7.รายจ่าย'!G11+'7.รายจ่าย'!K11)/'8.คำนวณ'!V12</f>
        <v>11925.212266673136</v>
      </c>
      <c r="X12" s="197">
        <f>+'7.รายจ่าย'!L11/'8.คำนวณ'!V12</f>
        <v>14.459848417396955</v>
      </c>
      <c r="Y12" s="197">
        <f>+'7.รายจ่าย'!M11/'8.คำนวณ'!V12</f>
        <v>1204.4571380681723</v>
      </c>
      <c r="Z12" s="197">
        <f>+'7.รายจ่าย'!O11/'8.คำนวณ'!V12</f>
        <v>592.38568373233795</v>
      </c>
      <c r="AA12" s="197">
        <f>+'7.รายจ่าย'!P11/'8.คำนวณ'!V12</f>
        <v>923.04804701850594</v>
      </c>
      <c r="AB12" s="197">
        <f>+'7.รายจ่าย'!R11/'8.คำนวณ'!V12</f>
        <v>610.71277891509851</v>
      </c>
      <c r="AC12" s="197">
        <f>+'7.รายจ่าย'!S11/'8.คำนวณ'!V12</f>
        <v>127.35619380618567</v>
      </c>
      <c r="AD12" s="197">
        <f>+'7.รายจ่าย'!T11/'8.คำนวณ'!V12</f>
        <v>65.91147736149324</v>
      </c>
      <c r="AE12" s="197">
        <f>+'7.รายจ่าย'!U11/'8.คำนวณ'!V12</f>
        <v>238.79444110039404</v>
      </c>
      <c r="AF12" s="197">
        <f>+'7.รายจ่าย'!V11/'8.คำนวณ'!V12</f>
        <v>20.556801074161793</v>
      </c>
      <c r="AG12" s="197">
        <f>+'7.รายจ่าย'!Y11/'8.คำนวณ'!V12</f>
        <v>17.783195175582449</v>
      </c>
    </row>
    <row r="13" spans="1:33" s="55" customFormat="1" ht="25.2" customHeight="1">
      <c r="A13" s="273">
        <v>26</v>
      </c>
      <c r="B13" s="264">
        <v>11</v>
      </c>
      <c r="C13" s="264">
        <v>2</v>
      </c>
      <c r="D13" s="278" t="s">
        <v>51</v>
      </c>
      <c r="E13" s="327" t="s">
        <v>201</v>
      </c>
      <c r="F13" s="278" t="s">
        <v>1373</v>
      </c>
      <c r="G13" s="189">
        <f>+DATA!G15</f>
        <v>21000</v>
      </c>
      <c r="H13" s="190">
        <f>+DATA!H15</f>
        <v>17762</v>
      </c>
      <c r="I13" s="190">
        <f>+DATA!I15</f>
        <v>953</v>
      </c>
      <c r="J13" s="190">
        <f>+DATA!J15</f>
        <v>1875</v>
      </c>
      <c r="K13" s="190">
        <f>+DATA!K15</f>
        <v>410</v>
      </c>
      <c r="L13" s="195">
        <f>+'6.รายรับ'!G14/H13</f>
        <v>1021.1362290282627</v>
      </c>
      <c r="M13" s="195">
        <f>+('6.รายรับ'!H14+'6.รายรับ'!I14+'6.รายรับ'!J14)/H13</f>
        <v>238.77025391284766</v>
      </c>
      <c r="N13" s="195">
        <f>+'6.รายรับ'!K14/'8.คำนวณ'!I13</f>
        <v>804.03136411332639</v>
      </c>
      <c r="O13" s="195">
        <f>+'6.รายรับ'!L14/'8.คำนวณ'!J13</f>
        <v>1651.3132106666667</v>
      </c>
      <c r="P13" s="195">
        <f>+'6.รายรับ'!M14/'8.คำนวณ'!G13</f>
        <v>9.7440476190476186</v>
      </c>
      <c r="Q13" s="196">
        <f>+'6.รายรับ'!Q14/'8.คำนวณ'!G13</f>
        <v>63.436047619047621</v>
      </c>
      <c r="R13" s="196">
        <f>+'6.รายรับ'!V14/'8.คำนวณ'!H13</f>
        <v>850.08189505686289</v>
      </c>
      <c r="S13" s="200">
        <f>'2.Hosp. Group'!K15</f>
        <v>21</v>
      </c>
      <c r="T13" s="55">
        <f>+DATA!L15</f>
        <v>40609</v>
      </c>
      <c r="U13" s="55">
        <f>+DATA!M15</f>
        <v>1310.81</v>
      </c>
      <c r="V13" s="55">
        <f t="shared" si="0"/>
        <v>3244.571904761905</v>
      </c>
      <c r="W13" s="197">
        <f>+('7.รายจ่าย'!G12+'7.รายจ่าย'!K12)/'8.คำนวณ'!V13</f>
        <v>8748.564723851603</v>
      </c>
      <c r="X13" s="197">
        <f>+'7.รายจ่าย'!L12/'8.คำนวณ'!V13</f>
        <v>29.320663185296585</v>
      </c>
      <c r="Y13" s="197">
        <f>+'7.รายจ่าย'!M12/'8.คำนวณ'!V13</f>
        <v>1178.4198323324185</v>
      </c>
      <c r="Z13" s="197">
        <f>+'7.รายจ่าย'!O12/'8.คำนวณ'!V13</f>
        <v>340.17093237481913</v>
      </c>
      <c r="AA13" s="197">
        <f>+'7.รายจ่าย'!P12/'8.คำนวณ'!V13</f>
        <v>457.45174820186855</v>
      </c>
      <c r="AB13" s="197">
        <f>+'7.รายจ่าย'!R12/'8.คำนวณ'!V13</f>
        <v>487.7252027232002</v>
      </c>
      <c r="AC13" s="197">
        <f>+'7.รายจ่าย'!S12/'8.คำนวณ'!V13</f>
        <v>213.58998362246336</v>
      </c>
      <c r="AD13" s="197">
        <f>+'7.รายจ่าย'!T12/'8.คำนวณ'!V13</f>
        <v>103.85807739549175</v>
      </c>
      <c r="AE13" s="197">
        <f>+'7.รายจ่าย'!U12/'8.คำนวณ'!V13</f>
        <v>212.66111840126828</v>
      </c>
      <c r="AF13" s="197">
        <f>+'7.รายจ่าย'!V12/'8.คำนวณ'!V13</f>
        <v>1.6643181777154254E-2</v>
      </c>
      <c r="AG13" s="197">
        <f>+'7.รายจ่าย'!Y12/'8.คำนวณ'!V13</f>
        <v>306.57369575940828</v>
      </c>
    </row>
    <row r="14" spans="1:33" s="55" customFormat="1" ht="24.6" customHeight="1">
      <c r="A14" s="273">
        <v>85</v>
      </c>
      <c r="B14" s="264">
        <v>12</v>
      </c>
      <c r="C14" s="264">
        <v>2</v>
      </c>
      <c r="D14" s="278" t="s">
        <v>43</v>
      </c>
      <c r="E14" s="327" t="s">
        <v>195</v>
      </c>
      <c r="F14" s="278" t="s">
        <v>1374</v>
      </c>
      <c r="G14" s="189">
        <f>+DATA!G16</f>
        <v>21500</v>
      </c>
      <c r="H14" s="190">
        <f>+DATA!H16</f>
        <v>19357</v>
      </c>
      <c r="I14" s="190">
        <f>+DATA!I16</f>
        <v>776</v>
      </c>
      <c r="J14" s="190">
        <f>+DATA!J16</f>
        <v>1309</v>
      </c>
      <c r="K14" s="190">
        <f>+DATA!K16</f>
        <v>58</v>
      </c>
      <c r="L14" s="195">
        <f>+'6.รายรับ'!G15/H14</f>
        <v>879.48130857054286</v>
      </c>
      <c r="M14" s="195">
        <f>+('6.รายรับ'!H15+'6.รายรับ'!I15+'6.รายรับ'!J15)/H14</f>
        <v>240.79181174768814</v>
      </c>
      <c r="N14" s="195">
        <f>+'6.รายรับ'!K15/'8.คำนวณ'!I14</f>
        <v>778.6345618556702</v>
      </c>
      <c r="O14" s="195">
        <f>+'6.รายรับ'!L15/'8.คำนวณ'!J14</f>
        <v>2446.6951948051951</v>
      </c>
      <c r="P14" s="195">
        <f>+'6.รายรับ'!M15/'8.คำนวณ'!G14</f>
        <v>8.8907441860465113</v>
      </c>
      <c r="Q14" s="196">
        <f>+'6.รายรับ'!Q15/'8.คำนวณ'!G14</f>
        <v>32.374511627906976</v>
      </c>
      <c r="R14" s="196">
        <f>+'6.รายรับ'!V15/'8.คำนวณ'!H14</f>
        <v>828.53189750477861</v>
      </c>
      <c r="S14" s="200">
        <f>'2.Hosp. Group'!K16</f>
        <v>21</v>
      </c>
      <c r="T14" s="55">
        <f>+DATA!L16</f>
        <v>37296</v>
      </c>
      <c r="U14" s="55">
        <f>+DATA!M16</f>
        <v>1141.1500000000001</v>
      </c>
      <c r="V14" s="55">
        <f t="shared" si="0"/>
        <v>2917.15</v>
      </c>
      <c r="W14" s="197">
        <f>+('7.รายจ่าย'!G13+'7.รายจ่าย'!K13)/'8.คำนวณ'!V14</f>
        <v>10072.625353512847</v>
      </c>
      <c r="X14" s="197">
        <f>+'7.รายจ่าย'!L13/'8.คำนวณ'!V14</f>
        <v>11.61595049963149</v>
      </c>
      <c r="Y14" s="197">
        <f>+'7.รายจ่าย'!M13/'8.คำนวณ'!V14</f>
        <v>1019.4016283015957</v>
      </c>
      <c r="Z14" s="197">
        <f>+'7.รายจ่าย'!O13/'8.คำนวณ'!V14</f>
        <v>514.46132698010047</v>
      </c>
      <c r="AA14" s="197">
        <f>+'7.รายจ่าย'!P13/'8.คำนวณ'!V14</f>
        <v>670.62538779288002</v>
      </c>
      <c r="AB14" s="197">
        <f>+'7.รายจ่าย'!R13/'8.คำนวณ'!V14</f>
        <v>666.62006067565937</v>
      </c>
      <c r="AC14" s="197">
        <f>+'7.รายจ่าย'!S13/'8.คำนวณ'!V14</f>
        <v>375.65682601168947</v>
      </c>
      <c r="AD14" s="197">
        <f>+'7.รายจ่าย'!T13/'8.คำนวณ'!V14</f>
        <v>109.67951596592563</v>
      </c>
      <c r="AE14" s="197">
        <f>+'7.รายจ่าย'!U13/'8.คำนวณ'!V14</f>
        <v>319.53701729427689</v>
      </c>
      <c r="AF14" s="197">
        <f>+'7.รายจ่าย'!V13/'8.คำนวณ'!V14</f>
        <v>11.378139622576828</v>
      </c>
      <c r="AG14" s="197">
        <f>+'7.รายจ่าย'!Y13/'8.คำนวณ'!V14</f>
        <v>296.16582966251309</v>
      </c>
    </row>
    <row r="15" spans="1:33" s="55" customFormat="1">
      <c r="A15" s="273">
        <v>58</v>
      </c>
      <c r="B15" s="264">
        <v>13</v>
      </c>
      <c r="C15" s="264">
        <v>2</v>
      </c>
      <c r="D15" s="278" t="s">
        <v>45</v>
      </c>
      <c r="E15" s="327" t="s">
        <v>163</v>
      </c>
      <c r="F15" s="278" t="s">
        <v>1375</v>
      </c>
      <c r="G15" s="189">
        <f>+DATA!G17</f>
        <v>22106</v>
      </c>
      <c r="H15" s="190">
        <f>+DATA!H17</f>
        <v>19837</v>
      </c>
      <c r="I15" s="190">
        <f>+DATA!I17</f>
        <v>1148</v>
      </c>
      <c r="J15" s="190">
        <f>+DATA!J17</f>
        <v>1130</v>
      </c>
      <c r="K15" s="190">
        <f>+DATA!K17</f>
        <v>-9</v>
      </c>
      <c r="L15" s="195">
        <f>+'6.รายรับ'!G16/H15</f>
        <v>1354.6041034430609</v>
      </c>
      <c r="M15" s="195">
        <f>+('6.รายรับ'!H16+'6.รายรับ'!I16+'6.รายรับ'!J16)/H15</f>
        <v>184.14878913142107</v>
      </c>
      <c r="N15" s="195">
        <f>+'6.รายรับ'!K16/'8.คำนวณ'!I15</f>
        <v>329.80378919860624</v>
      </c>
      <c r="O15" s="195">
        <f>+'6.รายรับ'!L16/'8.คำนวณ'!J15</f>
        <v>881.71171681415933</v>
      </c>
      <c r="P15" s="195">
        <f>+'6.รายรับ'!M16/'8.คำนวณ'!G15</f>
        <v>10.750588075635575</v>
      </c>
      <c r="Q15" s="196">
        <f>+'6.รายรับ'!Q16/'8.คำนวณ'!G15</f>
        <v>28.186352121595945</v>
      </c>
      <c r="R15" s="196">
        <f>+'6.รายรับ'!V16/'8.คำนวณ'!H15</f>
        <v>671.14287644301055</v>
      </c>
      <c r="S15" s="200">
        <f>'2.Hosp. Group'!K17</f>
        <v>21</v>
      </c>
      <c r="T15" s="55">
        <f>+DATA!L17</f>
        <v>33412</v>
      </c>
      <c r="U15" s="55">
        <f>+DATA!M17</f>
        <v>1219.55</v>
      </c>
      <c r="V15" s="55">
        <f t="shared" si="0"/>
        <v>2810.597619047619</v>
      </c>
      <c r="W15" s="197">
        <f>+('7.รายจ่าย'!G14+'7.รายจ่าย'!K14)/'8.คำนวณ'!V15</f>
        <v>10020.89358474007</v>
      </c>
      <c r="X15" s="197">
        <f>+'7.รายจ่าย'!L14/'8.คำนวณ'!V15</f>
        <v>16.492222040559074</v>
      </c>
      <c r="Y15" s="197">
        <f>+'7.รายจ่าย'!M14/'8.คำนวณ'!V15</f>
        <v>1106.211112871267</v>
      </c>
      <c r="Z15" s="197">
        <f>+'7.รายจ่าย'!O14/'8.คำนวณ'!V15</f>
        <v>411.64274891545693</v>
      </c>
      <c r="AA15" s="197">
        <f>+'7.รายจ่าย'!P14/'8.คำนวณ'!V15</f>
        <v>540.77013361842216</v>
      </c>
      <c r="AB15" s="197">
        <f>+'7.รายจ่าย'!R14/'8.คำนวณ'!V15</f>
        <v>439.47494355970724</v>
      </c>
      <c r="AC15" s="197">
        <f>+'7.รายจ่าย'!S14/'8.คำนวณ'!V15</f>
        <v>331.32876214260483</v>
      </c>
      <c r="AD15" s="197">
        <f>+'7.รายจ่าย'!T14/'8.คำนวณ'!V15</f>
        <v>172.72340825667479</v>
      </c>
      <c r="AE15" s="197">
        <f>+'7.รายจ่าย'!U14/'8.คำนวณ'!V15</f>
        <v>141.10278444425055</v>
      </c>
      <c r="AF15" s="197">
        <f>+'7.รายจ่าย'!V14/'8.คำนวณ'!V15</f>
        <v>26.547542591772132</v>
      </c>
      <c r="AG15" s="197">
        <f>+'7.รายจ่าย'!Y14/'8.คำนวณ'!V15</f>
        <v>181.42333735157158</v>
      </c>
    </row>
    <row r="16" spans="1:33" s="55" customFormat="1">
      <c r="A16" s="273">
        <v>34</v>
      </c>
      <c r="B16" s="264">
        <v>14</v>
      </c>
      <c r="C16" s="264">
        <v>2</v>
      </c>
      <c r="D16" s="278" t="s">
        <v>51</v>
      </c>
      <c r="E16" s="327" t="s">
        <v>209</v>
      </c>
      <c r="F16" s="278" t="s">
        <v>1376</v>
      </c>
      <c r="G16" s="189">
        <f>+DATA!G18</f>
        <v>21942</v>
      </c>
      <c r="H16" s="190">
        <f>+DATA!H18</f>
        <v>19168</v>
      </c>
      <c r="I16" s="190">
        <f>+DATA!I18</f>
        <v>865</v>
      </c>
      <c r="J16" s="190">
        <f>+DATA!J18</f>
        <v>1571</v>
      </c>
      <c r="K16" s="190">
        <f>+DATA!K18</f>
        <v>338</v>
      </c>
      <c r="L16" s="195">
        <f>+'6.รายรับ'!G17/H16</f>
        <v>1128.7112766068449</v>
      </c>
      <c r="M16" s="195">
        <f>+('6.รายรับ'!H17+'6.รายรับ'!I17+'6.รายรับ'!J17)/H16</f>
        <v>357.63373174040066</v>
      </c>
      <c r="N16" s="195">
        <f>+'6.รายรับ'!K17/'8.คำนวณ'!I16</f>
        <v>1196.1149595375721</v>
      </c>
      <c r="O16" s="195">
        <f>+'6.รายรับ'!L17/'8.คำนวณ'!J16</f>
        <v>6085.4802355187776</v>
      </c>
      <c r="P16" s="195">
        <f>+'6.รายรับ'!M17/'8.คำนวณ'!G16</f>
        <v>30.575334974022422</v>
      </c>
      <c r="Q16" s="196">
        <f>+'6.รายรับ'!Q17/'8.คำนวณ'!G16</f>
        <v>87.564374259411181</v>
      </c>
      <c r="R16" s="196">
        <f>+'6.รายรับ'!V17/'8.คำนวณ'!H16</f>
        <v>687.21898163606011</v>
      </c>
      <c r="S16" s="200">
        <f>'2.Hosp. Group'!K18</f>
        <v>21</v>
      </c>
      <c r="T16" s="55">
        <f>+DATA!L18</f>
        <v>43958</v>
      </c>
      <c r="U16" s="55">
        <f>+DATA!M18</f>
        <v>1616.99</v>
      </c>
      <c r="V16" s="55">
        <f t="shared" si="0"/>
        <v>3710.2280952380952</v>
      </c>
      <c r="W16" s="197">
        <f>+('7.รายจ่าย'!G15+'7.รายจ่าย'!K15)/'8.คำนวณ'!V16</f>
        <v>7915.8236841811422</v>
      </c>
      <c r="X16" s="197">
        <f>+'7.รายจ่าย'!L15/'8.คำนวณ'!V16</f>
        <v>157.89428977476547</v>
      </c>
      <c r="Y16" s="197">
        <f>+'7.รายจ่าย'!M15/'8.คำนวณ'!V16</f>
        <v>1460.0953663611233</v>
      </c>
      <c r="Z16" s="197">
        <f>+'7.รายจ่าย'!O15/'8.คำนวณ'!V16</f>
        <v>413.36435944959874</v>
      </c>
      <c r="AA16" s="197">
        <f>+'7.รายจ่าย'!P15/'8.คำนวณ'!V16</f>
        <v>886.67820833502856</v>
      </c>
      <c r="AB16" s="197">
        <f>+'7.รายจ่าย'!R15/'8.คำนวณ'!V16</f>
        <v>603.24685236268999</v>
      </c>
      <c r="AC16" s="197">
        <f>+'7.รายจ่าย'!S15/'8.คำนวณ'!V16</f>
        <v>2286.7409771623593</v>
      </c>
      <c r="AD16" s="197">
        <f>+'7.รายจ่าย'!T15/'8.คำนวณ'!V16</f>
        <v>456.75306382780474</v>
      </c>
      <c r="AE16" s="197">
        <f>+'7.รายจ่าย'!U15/'8.คำนวณ'!V16</f>
        <v>276.69336322410675</v>
      </c>
      <c r="AF16" s="197">
        <f>+'7.รายจ่าย'!V15/'8.คำนวณ'!V16</f>
        <v>97.020865229823499</v>
      </c>
      <c r="AG16" s="197">
        <f>+'7.รายจ่าย'!Y15/'8.คำนวณ'!V16</f>
        <v>358.38786615480836</v>
      </c>
    </row>
    <row r="17" spans="1:33" s="55" customFormat="1">
      <c r="A17" s="273">
        <v>83</v>
      </c>
      <c r="B17" s="264">
        <v>15</v>
      </c>
      <c r="C17" s="264">
        <v>2</v>
      </c>
      <c r="D17" s="278" t="s">
        <v>43</v>
      </c>
      <c r="E17" s="327" t="s">
        <v>193</v>
      </c>
      <c r="F17" s="278" t="s">
        <v>1377</v>
      </c>
      <c r="G17" s="189">
        <f>+DATA!G19</f>
        <v>23135</v>
      </c>
      <c r="H17" s="190">
        <f>+DATA!H19</f>
        <v>20546</v>
      </c>
      <c r="I17" s="190">
        <f>+DATA!I19</f>
        <v>909</v>
      </c>
      <c r="J17" s="190">
        <f>+DATA!J19</f>
        <v>1649</v>
      </c>
      <c r="K17" s="190">
        <f>+DATA!K19</f>
        <v>31</v>
      </c>
      <c r="L17" s="195">
        <f>+'6.รายรับ'!G18/H17</f>
        <v>890.09094032901805</v>
      </c>
      <c r="M17" s="195">
        <f>+('6.รายรับ'!H18+'6.รายรับ'!I18+'6.รายรับ'!J18)/H17</f>
        <v>196.05168110581135</v>
      </c>
      <c r="N17" s="195">
        <f>+'6.รายรับ'!K18/'8.คำนวณ'!I17</f>
        <v>682.62788778877882</v>
      </c>
      <c r="O17" s="195">
        <f>+'6.รายรับ'!L18/'8.คำนวณ'!J17</f>
        <v>1541.7585142510613</v>
      </c>
      <c r="P17" s="195">
        <f>+'6.รายรับ'!M18/'8.คำนวณ'!G17</f>
        <v>11.299935163172682</v>
      </c>
      <c r="Q17" s="196">
        <f>+'6.รายรับ'!Q18/'8.คำนวณ'!G17</f>
        <v>38.088178085152364</v>
      </c>
      <c r="R17" s="196">
        <f>+'6.รายรับ'!V18/'8.คำนวณ'!H17</f>
        <v>799.49530808916575</v>
      </c>
      <c r="S17" s="200">
        <f>'2.Hosp. Group'!K19</f>
        <v>21</v>
      </c>
      <c r="T17" s="55">
        <f>+DATA!L19</f>
        <v>38634</v>
      </c>
      <c r="U17" s="55">
        <f>+DATA!M19</f>
        <v>1027</v>
      </c>
      <c r="V17" s="55">
        <f t="shared" si="0"/>
        <v>2866.7142857142858</v>
      </c>
      <c r="W17" s="197">
        <f>+('7.รายจ่าย'!G16+'7.รายจ่าย'!K16)/'8.คำนวณ'!V17</f>
        <v>10836.267407185926</v>
      </c>
      <c r="X17" s="197">
        <f>+'7.รายจ่าย'!L16/'8.คำนวณ'!V17</f>
        <v>19.219878407335425</v>
      </c>
      <c r="Y17" s="197">
        <f>+'7.รายจ่าย'!M16/'8.คำนวณ'!V17</f>
        <v>985.77512732346645</v>
      </c>
      <c r="Z17" s="197">
        <f>+'7.รายจ่าย'!O16/'8.คำนวณ'!V17</f>
        <v>545.2815328649026</v>
      </c>
      <c r="AA17" s="197">
        <f>+'7.รายจ่าย'!P16/'8.คำนวณ'!V17</f>
        <v>628.97321473065233</v>
      </c>
      <c r="AB17" s="197">
        <f>+'7.รายจ่าย'!R16/'8.คำนวณ'!V17</f>
        <v>386.38964319529572</v>
      </c>
      <c r="AC17" s="197">
        <f>+'7.รายจ่าย'!S16/'8.คำนวณ'!V17</f>
        <v>308.73094134648926</v>
      </c>
      <c r="AD17" s="197">
        <f>+'7.รายจ่าย'!T16/'8.คำนวณ'!V17</f>
        <v>39.496436936263514</v>
      </c>
      <c r="AE17" s="197">
        <f>+'7.รายจ่าย'!U16/'8.คำนวณ'!V17</f>
        <v>348.50951661932527</v>
      </c>
      <c r="AF17" s="197">
        <f>+'7.รายจ่าย'!V16/'8.คำนวณ'!V17</f>
        <v>18.939710968256342</v>
      </c>
      <c r="AG17" s="197">
        <f>+'7.รายจ่าย'!Y16/'8.คำนวณ'!V17</f>
        <v>345.0785468679922</v>
      </c>
    </row>
    <row r="18" spans="1:33" s="55" customFormat="1">
      <c r="A18" s="273">
        <v>84</v>
      </c>
      <c r="B18" s="264">
        <v>16</v>
      </c>
      <c r="C18" s="264">
        <v>2</v>
      </c>
      <c r="D18" s="278" t="s">
        <v>43</v>
      </c>
      <c r="E18" s="327" t="s">
        <v>194</v>
      </c>
      <c r="F18" s="278" t="s">
        <v>1378</v>
      </c>
      <c r="G18" s="189">
        <f>+DATA!G20</f>
        <v>25373</v>
      </c>
      <c r="H18" s="190">
        <f>+DATA!H20</f>
        <v>23229</v>
      </c>
      <c r="I18" s="190">
        <f>+DATA!I20</f>
        <v>625</v>
      </c>
      <c r="J18" s="190">
        <f>+DATA!J20</f>
        <v>1384</v>
      </c>
      <c r="K18" s="190">
        <f>+DATA!K20</f>
        <v>135</v>
      </c>
      <c r="L18" s="195">
        <f>+'6.รายรับ'!G19/H18</f>
        <v>1017.7017641740927</v>
      </c>
      <c r="M18" s="195">
        <f>+('6.รายรับ'!H19+'6.รายรับ'!I19+'6.รายรับ'!J19)/H18</f>
        <v>279.28934435404017</v>
      </c>
      <c r="N18" s="195">
        <f>+'6.รายรับ'!K19/'8.คำนวณ'!I18</f>
        <v>803.00095999999996</v>
      </c>
      <c r="O18" s="195">
        <f>+'6.รายรับ'!L19/'8.คำนวณ'!J18</f>
        <v>1357.5936632947976</v>
      </c>
      <c r="P18" s="195">
        <f>+'6.รายรับ'!M19/'8.คำนวณ'!G18</f>
        <v>9.3542742285106222</v>
      </c>
      <c r="Q18" s="196">
        <f>+'6.รายรับ'!Q19/'8.คำนวณ'!G18</f>
        <v>23.044427146967248</v>
      </c>
      <c r="R18" s="196">
        <f>+'6.รายรับ'!V19/'8.คำนวณ'!H18</f>
        <v>542.15126350682328</v>
      </c>
      <c r="S18" s="200">
        <f>'2.Hosp. Group'!K20</f>
        <v>21</v>
      </c>
      <c r="T18" s="55">
        <f>+DATA!L20</f>
        <v>37237</v>
      </c>
      <c r="U18" s="55">
        <f>+DATA!M20</f>
        <v>1435.98</v>
      </c>
      <c r="V18" s="55">
        <f t="shared" si="0"/>
        <v>3209.1704761904762</v>
      </c>
      <c r="W18" s="197">
        <f>+('7.รายจ่าย'!G17+'7.รายจ่าย'!K17)/'8.คำนวณ'!V18</f>
        <v>9399.0412051297044</v>
      </c>
      <c r="X18" s="197">
        <f>+'7.รายจ่าย'!L17/'8.คำนวณ'!V18</f>
        <v>8.9281639017233054</v>
      </c>
      <c r="Y18" s="197">
        <f>+'7.รายจ่าย'!M17/'8.คำนวณ'!V18</f>
        <v>876.24593983491957</v>
      </c>
      <c r="Z18" s="197">
        <f>+'7.รายจ่าย'!O17/'8.คำนวณ'!V18</f>
        <v>308.85519088303198</v>
      </c>
      <c r="AA18" s="197">
        <f>+'7.รายจ่าย'!P17/'8.คำนวณ'!V18</f>
        <v>636.83217054459112</v>
      </c>
      <c r="AB18" s="197">
        <f>+'7.รายจ่าย'!R17/'8.คำนวณ'!V18</f>
        <v>636.37122276666071</v>
      </c>
      <c r="AC18" s="197">
        <f>+'7.รายจ่าย'!S17/'8.คำนวณ'!V18</f>
        <v>128.58919869220023</v>
      </c>
      <c r="AD18" s="197">
        <f>+'7.รายจ่าย'!T17/'8.คำนวณ'!V18</f>
        <v>23.220953998199803</v>
      </c>
      <c r="AE18" s="197">
        <f>+'7.รายจ่าย'!U17/'8.คำนวณ'!V18</f>
        <v>261.65167797404405</v>
      </c>
      <c r="AF18" s="197">
        <f>+'7.รายจ่าย'!V17/'8.คำนวณ'!V18</f>
        <v>11.404193161917826</v>
      </c>
      <c r="AG18" s="197">
        <f>+'7.รายจ่าย'!Y17/'8.คำนวณ'!V18</f>
        <v>8.7804621814449018</v>
      </c>
    </row>
    <row r="19" spans="1:33" s="55" customFormat="1">
      <c r="A19" s="273">
        <v>55</v>
      </c>
      <c r="B19" s="264">
        <v>17</v>
      </c>
      <c r="C19" s="264">
        <v>2</v>
      </c>
      <c r="D19" s="278" t="s">
        <v>45</v>
      </c>
      <c r="E19" s="327" t="s">
        <v>212</v>
      </c>
      <c r="F19" s="278" t="s">
        <v>1379</v>
      </c>
      <c r="G19" s="189">
        <f>+DATA!G21</f>
        <v>26765</v>
      </c>
      <c r="H19" s="190">
        <f>+DATA!H21</f>
        <v>22880</v>
      </c>
      <c r="I19" s="190">
        <f>+DATA!I21</f>
        <v>1239</v>
      </c>
      <c r="J19" s="190">
        <f>+DATA!J21</f>
        <v>2030</v>
      </c>
      <c r="K19" s="190">
        <f>+DATA!K21</f>
        <v>616</v>
      </c>
      <c r="L19" s="195">
        <f>+'6.รายรับ'!G20/H19</f>
        <v>842.42771153846149</v>
      </c>
      <c r="M19" s="195">
        <f>+('6.รายรับ'!H20+'6.รายรับ'!I20+'6.รายรับ'!J20)/H19</f>
        <v>138.70784134615386</v>
      </c>
      <c r="N19" s="195">
        <f>+'6.รายรับ'!K20/'8.คำนวณ'!I19</f>
        <v>409.62920903954802</v>
      </c>
      <c r="O19" s="195">
        <f>+'6.รายรับ'!L20/'8.คำนวณ'!J19</f>
        <v>2261.4721822660099</v>
      </c>
      <c r="P19" s="195">
        <f>+'6.รายรับ'!M20/'8.คำนวณ'!G19</f>
        <v>23.280216700915375</v>
      </c>
      <c r="Q19" s="196">
        <f>+'6.รายรับ'!Q20/'8.คำนวณ'!G19</f>
        <v>62.005454885111149</v>
      </c>
      <c r="R19" s="196">
        <f>+'6.รายรับ'!V20/'8.คำนวณ'!H19</f>
        <v>806.83408522727279</v>
      </c>
      <c r="S19" s="200">
        <f>'2.Hosp. Group'!K21</f>
        <v>21</v>
      </c>
      <c r="T19" s="55">
        <f>+DATA!L21</f>
        <v>36710</v>
      </c>
      <c r="U19" s="55">
        <f>+DATA!M21</f>
        <v>1272.0899999999999</v>
      </c>
      <c r="V19" s="55">
        <f t="shared" si="0"/>
        <v>3020.1852380952378</v>
      </c>
      <c r="W19" s="197">
        <f>+('7.รายจ่าย'!G18+'7.รายจ่าย'!K18)/'8.คำนวณ'!V19</f>
        <v>11227.644139928976</v>
      </c>
      <c r="X19" s="197">
        <f>+'7.รายจ่าย'!L18/'8.คำนวณ'!V19</f>
        <v>10.22387620816068</v>
      </c>
      <c r="Y19" s="197">
        <f>+'7.รายจ่าย'!M18/'8.คำนวณ'!V19</f>
        <v>1217.6814268251287</v>
      </c>
      <c r="Z19" s="197">
        <f>+'7.รายจ่าย'!O18/'8.คำนวณ'!V19</f>
        <v>323.82866046216975</v>
      </c>
      <c r="AA19" s="197">
        <f>+'7.รายจ่าย'!P18/'8.คำนวณ'!V19</f>
        <v>893.9079186092182</v>
      </c>
      <c r="AB19" s="197">
        <f>+'7.รายจ่าย'!R18/'8.คำนวณ'!V19</f>
        <v>266.30564240067901</v>
      </c>
      <c r="AC19" s="197">
        <f>+'7.รายจ่าย'!S18/'8.คำนวณ'!V19</f>
        <v>588.92294670036802</v>
      </c>
      <c r="AD19" s="197">
        <f>+'7.รายจ่าย'!T18/'8.คำนวณ'!V19</f>
        <v>311.30938200100945</v>
      </c>
      <c r="AE19" s="197">
        <f>+'7.รายจ่าย'!U18/'8.คำนวณ'!V19</f>
        <v>271.27322512069196</v>
      </c>
      <c r="AF19" s="197">
        <f>+'7.รายจ่าย'!V18/'8.คำนวณ'!V19</f>
        <v>20.716411434240317</v>
      </c>
      <c r="AG19" s="197">
        <f>+'7.รายจ่าย'!Y18/'8.คำนวณ'!V19</f>
        <v>511.55935090074109</v>
      </c>
    </row>
    <row r="20" spans="1:33" s="55" customFormat="1">
      <c r="A20" s="273">
        <v>82</v>
      </c>
      <c r="B20" s="281">
        <v>18</v>
      </c>
      <c r="C20" s="281">
        <v>3</v>
      </c>
      <c r="D20" s="282" t="s">
        <v>43</v>
      </c>
      <c r="E20" s="280" t="s">
        <v>192</v>
      </c>
      <c r="F20" s="282" t="s">
        <v>1380</v>
      </c>
      <c r="G20" s="189">
        <f>+DATA!G22</f>
        <v>24810</v>
      </c>
      <c r="H20" s="190">
        <f>+DATA!H22</f>
        <v>22098</v>
      </c>
      <c r="I20" s="190">
        <f>+DATA!I22</f>
        <v>870</v>
      </c>
      <c r="J20" s="190">
        <f>+DATA!J22</f>
        <v>1650</v>
      </c>
      <c r="K20" s="190">
        <f>+DATA!K22</f>
        <v>192</v>
      </c>
      <c r="L20" s="195">
        <f>+'6.รายรับ'!G21/H20</f>
        <v>1088.0208665942619</v>
      </c>
      <c r="M20" s="195">
        <f>+('6.รายรับ'!H21+'6.รายรับ'!I21+'6.รายรับ'!J21)/H20</f>
        <v>215.70891211874377</v>
      </c>
      <c r="N20" s="195">
        <f>+'6.รายรับ'!K21/'8.คำนวณ'!I20</f>
        <v>367.70114942528738</v>
      </c>
      <c r="O20" s="195">
        <f>+'6.รายรับ'!L21/'8.คำนวณ'!J20</f>
        <v>4159.5776787878785</v>
      </c>
      <c r="P20" s="195">
        <f>+'6.รายรับ'!M21/'8.คำนวณ'!G20</f>
        <v>3.2779927448609434</v>
      </c>
      <c r="Q20" s="196">
        <f>+'6.รายรับ'!Q21/'8.คำนวณ'!G20</f>
        <v>29.188371624345024</v>
      </c>
      <c r="R20" s="196">
        <f>+'6.รายรับ'!V21/'8.คำนวณ'!H20</f>
        <v>603.42639379129332</v>
      </c>
      <c r="S20" s="200">
        <f>'2.Hosp. Group'!K22</f>
        <v>21</v>
      </c>
      <c r="T20" s="55">
        <f>+DATA!L22</f>
        <v>46972</v>
      </c>
      <c r="U20" s="55">
        <f>+DATA!M22</f>
        <v>1064</v>
      </c>
      <c r="V20" s="55">
        <f t="shared" si="0"/>
        <v>3300.7619047619046</v>
      </c>
      <c r="W20" s="197">
        <f>+('7.รายจ่าย'!G19+'7.รายจ่าย'!K19)/'8.คำนวณ'!V20</f>
        <v>9046.4402406370828</v>
      </c>
      <c r="X20" s="197">
        <f>+'7.รายจ่าย'!L19/'8.คำนวณ'!V20</f>
        <v>9.7444168734491328</v>
      </c>
      <c r="Y20" s="197">
        <f>+'7.รายจ่าย'!M19/'8.คำนวณ'!V20</f>
        <v>988.89108156846908</v>
      </c>
      <c r="Z20" s="197">
        <f>+'7.รายจ่าย'!O19/'8.คำนวณ'!V20</f>
        <v>811.5286068151654</v>
      </c>
      <c r="AA20" s="197">
        <f>+'7.รายจ่าย'!P19/'8.คำนวณ'!V20</f>
        <v>237.77761700040398</v>
      </c>
      <c r="AB20" s="197">
        <f>+'7.รายจ่าย'!R19/'8.คำนวณ'!V20</f>
        <v>318.56511021986267</v>
      </c>
      <c r="AC20" s="197">
        <f>+'7.รายจ่าย'!S19/'8.คำนวณ'!V20</f>
        <v>589.88902143805183</v>
      </c>
      <c r="AD20" s="197">
        <f>+'7.รายจ่าย'!T19/'8.คำนวณ'!V20</f>
        <v>97.604737722892267</v>
      </c>
      <c r="AE20" s="197">
        <f>+'7.รายจ่าย'!U19/'8.คำนวณ'!V20</f>
        <v>317.31455652374638</v>
      </c>
      <c r="AF20" s="197">
        <f>+'7.รายจ่าย'!V19/'8.คำนวณ'!V20</f>
        <v>38.64751947602285</v>
      </c>
      <c r="AG20" s="197">
        <f>+'7.รายจ่าย'!Y19/'8.คำนวณ'!V20</f>
        <v>183.89829606440071</v>
      </c>
    </row>
    <row r="21" spans="1:33" s="55" customFormat="1">
      <c r="A21" s="273">
        <v>22</v>
      </c>
      <c r="B21" s="281">
        <v>19</v>
      </c>
      <c r="C21" s="281">
        <v>3</v>
      </c>
      <c r="D21" s="282" t="s">
        <v>51</v>
      </c>
      <c r="E21" s="280" t="s">
        <v>198</v>
      </c>
      <c r="F21" s="282" t="s">
        <v>1381</v>
      </c>
      <c r="G21" s="189">
        <f>+DATA!G23</f>
        <v>23979</v>
      </c>
      <c r="H21" s="190">
        <f>+DATA!H23</f>
        <v>21519</v>
      </c>
      <c r="I21" s="190">
        <f>+DATA!I23</f>
        <v>969</v>
      </c>
      <c r="J21" s="190">
        <f>+DATA!J23</f>
        <v>1377</v>
      </c>
      <c r="K21" s="190">
        <f>+DATA!K23</f>
        <v>114</v>
      </c>
      <c r="L21" s="195">
        <f>+'6.รายรับ'!G22/H21</f>
        <v>1510.3842158092848</v>
      </c>
      <c r="M21" s="195">
        <f>+('6.รายรับ'!H22+'6.รายรับ'!I22+'6.รายรับ'!J22)/H21</f>
        <v>171.1274125191691</v>
      </c>
      <c r="N21" s="195">
        <f>+'6.รายรับ'!K22/'8.คำนวณ'!I21</f>
        <v>906.72097007223954</v>
      </c>
      <c r="O21" s="195">
        <f>+'6.รายรับ'!L22/'8.คำนวณ'!J21</f>
        <v>2655.8687944807552</v>
      </c>
      <c r="P21" s="195">
        <f>+'6.รายรับ'!M22/'8.คำนวณ'!G21</f>
        <v>8.1415405146169562</v>
      </c>
      <c r="Q21" s="196">
        <f>+'6.รายรับ'!Q22/'8.คำนวณ'!G21</f>
        <v>55.569185537345177</v>
      </c>
      <c r="R21" s="196">
        <f>+'6.รายรับ'!V22/'8.คำนวณ'!H21</f>
        <v>681.3323109809935</v>
      </c>
      <c r="S21" s="200">
        <f>'2.Hosp. Group'!K23</f>
        <v>21</v>
      </c>
      <c r="T21" s="55">
        <f>+DATA!L23</f>
        <v>46158</v>
      </c>
      <c r="U21" s="55">
        <f>+DATA!M23</f>
        <v>2177.41</v>
      </c>
      <c r="V21" s="55">
        <f t="shared" si="0"/>
        <v>4375.41</v>
      </c>
      <c r="W21" s="197">
        <f>+('7.รายจ่าย'!G20+'7.รายจ่าย'!K20)/'8.คำนวณ'!V21</f>
        <v>6967.5756032006148</v>
      </c>
      <c r="X21" s="197">
        <f>+'7.รายจ่าย'!L20/'8.คำนวณ'!V21</f>
        <v>33.856781421626771</v>
      </c>
      <c r="Y21" s="197">
        <f>+'7.รายจ่าย'!M20/'8.คำนวณ'!V21</f>
        <v>880.09132858406417</v>
      </c>
      <c r="Z21" s="197">
        <f>+'7.รายจ่าย'!O20/'8.คำนวณ'!V21</f>
        <v>488.96496556894101</v>
      </c>
      <c r="AA21" s="197">
        <f>+'7.รายจ่าย'!P20/'8.คำนวณ'!V21</f>
        <v>460.0541777799109</v>
      </c>
      <c r="AB21" s="197">
        <f>+'7.รายจ่าย'!R20/'8.คำนวณ'!V21</f>
        <v>338.32321770988318</v>
      </c>
      <c r="AC21" s="197">
        <f>+'7.รายจ่าย'!S20/'8.คำนวณ'!V21</f>
        <v>192.35737450890318</v>
      </c>
      <c r="AD21" s="197">
        <f>+'7.รายจ่าย'!T20/'8.คำนวณ'!V21</f>
        <v>144.37332729961307</v>
      </c>
      <c r="AE21" s="197">
        <f>+'7.รายจ่าย'!U20/'8.คำนวณ'!V21</f>
        <v>216.50745187308161</v>
      </c>
      <c r="AF21" s="197">
        <f>+'7.รายจ่าย'!V20/'8.คำนวณ'!V21</f>
        <v>83.330149631691668</v>
      </c>
      <c r="AG21" s="197">
        <f>+'7.รายจ่าย'!Y20/'8.คำนวณ'!V21</f>
        <v>724.32494326246001</v>
      </c>
    </row>
    <row r="22" spans="1:33" s="55" customFormat="1">
      <c r="A22" s="273">
        <v>61</v>
      </c>
      <c r="B22" s="281">
        <v>20</v>
      </c>
      <c r="C22" s="281">
        <v>3</v>
      </c>
      <c r="D22" s="282" t="s">
        <v>45</v>
      </c>
      <c r="E22" s="280" t="s">
        <v>216</v>
      </c>
      <c r="F22" s="282" t="s">
        <v>1382</v>
      </c>
      <c r="G22" s="189">
        <f>+DATA!G24</f>
        <v>31523</v>
      </c>
      <c r="H22" s="190">
        <f>+DATA!H24</f>
        <v>28529</v>
      </c>
      <c r="I22" s="190">
        <f>+DATA!I24</f>
        <v>893</v>
      </c>
      <c r="J22" s="190">
        <f>+DATA!J24</f>
        <v>2003</v>
      </c>
      <c r="K22" s="190">
        <f>+DATA!K24</f>
        <v>98</v>
      </c>
      <c r="L22" s="195">
        <f>+'6.รายรับ'!G23/H22</f>
        <v>1081.4641894212905</v>
      </c>
      <c r="M22" s="195">
        <f>+('6.รายรับ'!H23+'6.รายรับ'!I23+'6.รายรับ'!J23)/H22</f>
        <v>108.96214939184689</v>
      </c>
      <c r="N22" s="195">
        <f>+'6.รายรับ'!K23/'8.คำนวณ'!I22</f>
        <v>381.01994400895859</v>
      </c>
      <c r="O22" s="195">
        <f>+'6.รายรับ'!L23/'8.คำนวณ'!J22</f>
        <v>1266.8985272091861</v>
      </c>
      <c r="P22" s="195">
        <f>+'6.รายรับ'!M23/'8.คำนวณ'!G22</f>
        <v>12.54664847888843</v>
      </c>
      <c r="Q22" s="196">
        <f>+'6.รายรับ'!Q23/'8.คำนวณ'!G22</f>
        <v>43.058861783459697</v>
      </c>
      <c r="R22" s="196">
        <f>+'6.รายรับ'!V23/'8.คำนวณ'!H22</f>
        <v>401.31424655613586</v>
      </c>
      <c r="S22" s="200">
        <f>'2.Hosp. Group'!K24</f>
        <v>21</v>
      </c>
      <c r="T22" s="55">
        <f>+DATA!L24</f>
        <v>38361</v>
      </c>
      <c r="U22" s="55">
        <f>+DATA!M24</f>
        <v>1284.23</v>
      </c>
      <c r="V22" s="55">
        <f t="shared" si="0"/>
        <v>3110.9442857142858</v>
      </c>
      <c r="W22" s="197">
        <f>+('7.รายจ่าย'!G21+'7.รายจ่าย'!K21)/'8.คำนวณ'!V22</f>
        <v>8571.5438018130462</v>
      </c>
      <c r="X22" s="197">
        <f>+'7.รายจ่าย'!L21/'8.คำนวณ'!V22</f>
        <v>71.780456186706743</v>
      </c>
      <c r="Y22" s="197">
        <f>+'7.รายจ่าย'!M21/'8.คำนวณ'!V22</f>
        <v>1694.198476714236</v>
      </c>
      <c r="Z22" s="197">
        <f>+'7.รายจ่าย'!O21/'8.คำนวณ'!V22</f>
        <v>733.12521875535265</v>
      </c>
      <c r="AA22" s="197">
        <f>+'7.รายจ่าย'!P21/'8.คำนวณ'!V22</f>
        <v>836.32667802747994</v>
      </c>
      <c r="AB22" s="197">
        <f>+'7.รายจ่าย'!R21/'8.คำนวณ'!V22</f>
        <v>386.22840515580708</v>
      </c>
      <c r="AC22" s="197">
        <f>+'7.รายจ่าย'!S21/'8.คำนวณ'!V22</f>
        <v>788.20616661638326</v>
      </c>
      <c r="AD22" s="197">
        <f>+'7.รายจ่าย'!T21/'8.คำนวณ'!V22</f>
        <v>250.96720747627845</v>
      </c>
      <c r="AE22" s="197">
        <f>+'7.รายจ่าย'!U21/'8.คำนวณ'!V22</f>
        <v>230.06866220224356</v>
      </c>
      <c r="AF22" s="197">
        <f>+'7.รายจ่าย'!V21/'8.คำนวณ'!V22</f>
        <v>147.16361913080132</v>
      </c>
      <c r="AG22" s="197">
        <f>+'7.รายจ่าย'!Y21/'8.คำนวณ'!V22</f>
        <v>6.7503619709403804</v>
      </c>
    </row>
    <row r="23" spans="1:33" s="55" customFormat="1">
      <c r="A23" s="273">
        <v>56</v>
      </c>
      <c r="B23" s="264">
        <v>21</v>
      </c>
      <c r="C23" s="264">
        <v>3</v>
      </c>
      <c r="D23" s="278" t="s">
        <v>45</v>
      </c>
      <c r="E23" s="327" t="s">
        <v>213</v>
      </c>
      <c r="F23" s="278" t="s">
        <v>1383</v>
      </c>
      <c r="G23" s="189">
        <f>+DATA!G25</f>
        <v>22663</v>
      </c>
      <c r="H23" s="190">
        <f>+DATA!H25</f>
        <v>20377</v>
      </c>
      <c r="I23" s="190">
        <f>+DATA!I25</f>
        <v>611</v>
      </c>
      <c r="J23" s="190">
        <f>+DATA!J25</f>
        <v>1533</v>
      </c>
      <c r="K23" s="190">
        <f>+DATA!K25</f>
        <v>142</v>
      </c>
      <c r="L23" s="195">
        <f>+'6.รายรับ'!G24/H23</f>
        <v>1083.819142660843</v>
      </c>
      <c r="M23" s="195">
        <f>+('6.รายรับ'!H24+'6.รายรับ'!I24+'6.รายรับ'!J24)/H23</f>
        <v>708.0411463905383</v>
      </c>
      <c r="N23" s="195">
        <f>+'6.รายรับ'!K24/'8.คำนวณ'!I23</f>
        <v>1097.6460720130935</v>
      </c>
      <c r="O23" s="195">
        <f>+'6.รายรับ'!L24/'8.คำนวณ'!J23</f>
        <v>2837.0602870189173</v>
      </c>
      <c r="P23" s="195">
        <f>+'6.รายรับ'!M24/'8.คำนวณ'!G23</f>
        <v>12.369523011075321</v>
      </c>
      <c r="Q23" s="196">
        <f>+'6.รายรับ'!Q24/'8.คำนวณ'!G23</f>
        <v>53.190387415611347</v>
      </c>
      <c r="R23" s="196">
        <f>+'6.รายรับ'!V24/'8.คำนวณ'!H23</f>
        <v>920.75771703391081</v>
      </c>
      <c r="S23" s="200">
        <f>'2.Hosp. Group'!K25</f>
        <v>21</v>
      </c>
      <c r="T23" s="55">
        <f>+DATA!L25</f>
        <v>44915</v>
      </c>
      <c r="U23" s="55">
        <f>+DATA!M25</f>
        <v>1174.9100000000001</v>
      </c>
      <c r="V23" s="55">
        <f t="shared" si="0"/>
        <v>3313.7195238095237</v>
      </c>
      <c r="W23" s="197">
        <f>+('7.รายจ่าย'!G22+'7.รายจ่าย'!K22)/'8.คำนวณ'!V23</f>
        <v>12126.800250071457</v>
      </c>
      <c r="X23" s="197">
        <f>+'7.รายจ่าย'!L22/'8.คำนวณ'!V23</f>
        <v>31.649099824668326</v>
      </c>
      <c r="Y23" s="197">
        <f>+'7.รายจ่าย'!M22/'8.คำนวณ'!V23</f>
        <v>1384.0242926557426</v>
      </c>
      <c r="Z23" s="197">
        <f>+'7.รายจ่าย'!O22/'8.คำนวณ'!V23</f>
        <v>684.77319932959813</v>
      </c>
      <c r="AA23" s="197">
        <f>+'7.รายจ่าย'!P22/'8.คำนวณ'!V23</f>
        <v>847.662567642662</v>
      </c>
      <c r="AB23" s="197">
        <f>+'7.รายจ่าย'!R22/'8.คำนวณ'!V23</f>
        <v>620.8338229045163</v>
      </c>
      <c r="AC23" s="197">
        <f>+'7.รายจ่าย'!S22/'8.คำนวณ'!V23</f>
        <v>494.99536041430071</v>
      </c>
      <c r="AD23" s="197">
        <f>+'7.รายจ่าย'!T22/'8.คำนวณ'!V23</f>
        <v>82.597968244862528</v>
      </c>
      <c r="AE23" s="197">
        <f>+'7.รายจ่าย'!U22/'8.คำนวณ'!V23</f>
        <v>460.44070991438048</v>
      </c>
      <c r="AF23" s="197">
        <f>+'7.รายจ่าย'!V22/'8.คำนวณ'!V23</f>
        <v>1.4787008872636433E-2</v>
      </c>
      <c r="AG23" s="197">
        <f>+'7.รายจ่าย'!Y22/'8.คำนวณ'!V23</f>
        <v>866.71133128921019</v>
      </c>
    </row>
    <row r="24" spans="1:33" s="55" customFormat="1">
      <c r="A24" s="273">
        <v>27</v>
      </c>
      <c r="B24" s="264">
        <v>22</v>
      </c>
      <c r="C24" s="264">
        <v>3</v>
      </c>
      <c r="D24" s="278" t="s">
        <v>51</v>
      </c>
      <c r="E24" s="327" t="s">
        <v>202</v>
      </c>
      <c r="F24" s="278" t="s">
        <v>1384</v>
      </c>
      <c r="G24" s="189">
        <f>+DATA!G26</f>
        <v>25442</v>
      </c>
      <c r="H24" s="190">
        <f>+DATA!H26</f>
        <v>20434</v>
      </c>
      <c r="I24" s="190">
        <f>+DATA!I26</f>
        <v>1057</v>
      </c>
      <c r="J24" s="190">
        <f>+DATA!J26</f>
        <v>2468</v>
      </c>
      <c r="K24" s="190">
        <f>+DATA!K26</f>
        <v>1483</v>
      </c>
      <c r="L24" s="195">
        <f>+'6.รายรับ'!G25/H24</f>
        <v>853.31718753058624</v>
      </c>
      <c r="M24" s="195">
        <f>+('6.รายรับ'!H25+'6.รายรับ'!I25+'6.รายรับ'!J25)/H24</f>
        <v>253.18998140354313</v>
      </c>
      <c r="N24" s="195">
        <f>+'6.รายรับ'!K25/'8.คำนวณ'!I24</f>
        <v>457.27466414380331</v>
      </c>
      <c r="O24" s="195">
        <f>+'6.รายรับ'!L25/'8.คำนวณ'!J24</f>
        <v>1519.4321961102107</v>
      </c>
      <c r="P24" s="195">
        <f>+'6.รายรับ'!M25/'8.คำนวณ'!G24</f>
        <v>5.33594057070985</v>
      </c>
      <c r="Q24" s="196">
        <f>+'6.รายรับ'!Q25/'8.คำนวณ'!G24</f>
        <v>189.03423472997406</v>
      </c>
      <c r="R24" s="196">
        <f>+'6.รายรับ'!V25/'8.คำนวณ'!H24</f>
        <v>895.25827150827047</v>
      </c>
      <c r="S24" s="200">
        <f>'2.Hosp. Group'!K26</f>
        <v>21</v>
      </c>
      <c r="T24" s="55">
        <f>+DATA!L26</f>
        <v>36340</v>
      </c>
      <c r="U24" s="55">
        <f>+DATA!M26</f>
        <v>1173.92</v>
      </c>
      <c r="V24" s="55">
        <f t="shared" si="0"/>
        <v>2904.3961904761904</v>
      </c>
      <c r="W24" s="197">
        <f>+('7.รายจ่าย'!G23+'7.รายจ่าย'!K23)/'8.คำนวณ'!V24</f>
        <v>11864.14840130692</v>
      </c>
      <c r="X24" s="197">
        <f>+'7.รายจ่าย'!L23/'8.คำนวณ'!V24</f>
        <v>57.800654246305108</v>
      </c>
      <c r="Y24" s="197">
        <f>+'7.รายจ่าย'!M23/'8.คำนวณ'!V24</f>
        <v>1578.6588499994753</v>
      </c>
      <c r="Z24" s="197">
        <f>+'7.รายจ่าย'!O23/'8.คำนวณ'!V24</f>
        <v>637.95124304174692</v>
      </c>
      <c r="AA24" s="197">
        <f>+'7.รายจ่าย'!P23/'8.คำนวณ'!V24</f>
        <v>931.4252163223174</v>
      </c>
      <c r="AB24" s="197">
        <f>+'7.รายจ่าย'!R23/'8.คำนวณ'!V24</f>
        <v>719.81408626528719</v>
      </c>
      <c r="AC24" s="197">
        <f>+'7.รายจ่าย'!S23/'8.คำนวณ'!V24</f>
        <v>451.99048749088411</v>
      </c>
      <c r="AD24" s="197">
        <f>+'7.รายจ่าย'!T23/'8.คำนวณ'!V24</f>
        <v>83.12915462143431</v>
      </c>
      <c r="AE24" s="197">
        <f>+'7.รายจ่าย'!U23/'8.คำนวณ'!V24</f>
        <v>521.51750335124154</v>
      </c>
      <c r="AF24" s="197">
        <f>+'7.รายจ่าย'!V23/'8.คำนวณ'!V24</f>
        <v>65.993183240119421</v>
      </c>
      <c r="AG24" s="197">
        <f>+'7.รายจ่าย'!Y23/'8.คำนวณ'!V24</f>
        <v>172.47558774612938</v>
      </c>
    </row>
    <row r="25" spans="1:33" s="55" customFormat="1" ht="25.2" customHeight="1">
      <c r="A25" s="273">
        <v>75</v>
      </c>
      <c r="B25" s="264">
        <v>23</v>
      </c>
      <c r="C25" s="264">
        <v>3</v>
      </c>
      <c r="D25" s="278" t="s">
        <v>43</v>
      </c>
      <c r="E25" s="327" t="s">
        <v>185</v>
      </c>
      <c r="F25" s="278" t="s">
        <v>1385</v>
      </c>
      <c r="G25" s="189">
        <f>+DATA!G27</f>
        <v>27098</v>
      </c>
      <c r="H25" s="190">
        <f>+DATA!H27</f>
        <v>24417</v>
      </c>
      <c r="I25" s="190">
        <f>+DATA!I27</f>
        <v>847</v>
      </c>
      <c r="J25" s="190">
        <f>+DATA!J27</f>
        <v>1806</v>
      </c>
      <c r="K25" s="190">
        <f>+DATA!K27</f>
        <v>28</v>
      </c>
      <c r="L25" s="195">
        <f>+'6.รายรับ'!G26/H25</f>
        <v>1046.881652127616</v>
      </c>
      <c r="M25" s="195">
        <f>+('6.รายรับ'!H26+'6.รายรับ'!I26+'6.รายรับ'!J26)/H25</f>
        <v>149.10400581562027</v>
      </c>
      <c r="N25" s="195">
        <f>+'6.รายรับ'!K26/'8.คำนวณ'!I25</f>
        <v>731.01889020070837</v>
      </c>
      <c r="O25" s="195">
        <f>+'6.รายรับ'!L26/'8.คำนวณ'!J25</f>
        <v>1603.8604983388705</v>
      </c>
      <c r="P25" s="195">
        <f>+'6.รายรับ'!M26/'8.คำนวณ'!G25</f>
        <v>6.6077570300391173</v>
      </c>
      <c r="Q25" s="196">
        <f>+'6.รายรับ'!Q26/'8.คำนวณ'!G25</f>
        <v>24.703594361207468</v>
      </c>
      <c r="R25" s="196">
        <f>+'6.รายรับ'!V26/'8.คำนวณ'!H25</f>
        <v>633.38417086456161</v>
      </c>
      <c r="S25" s="200">
        <f>'2.Hosp. Group'!K27</f>
        <v>21</v>
      </c>
      <c r="T25" s="55">
        <f>+DATA!L27</f>
        <v>40253</v>
      </c>
      <c r="U25" s="55">
        <f>+DATA!M27</f>
        <v>1123.5899999999999</v>
      </c>
      <c r="V25" s="55">
        <f t="shared" si="0"/>
        <v>3040.399523809524</v>
      </c>
      <c r="W25" s="197">
        <f>+('7.รายจ่าย'!G24+'7.รายจ่าย'!K24)/'8.คำนวณ'!V25</f>
        <v>9752.9589870629461</v>
      </c>
      <c r="X25" s="197">
        <f>+'7.รายจ่าย'!L24/'8.คำนวณ'!V25</f>
        <v>29.030066380687124</v>
      </c>
      <c r="Y25" s="197">
        <f>+'7.รายจ่าย'!M24/'8.คำนวณ'!V25</f>
        <v>1235.401913658277</v>
      </c>
      <c r="Z25" s="197">
        <f>+'7.รายจ่าย'!O24/'8.คำนวณ'!V25</f>
        <v>355.34352361899806</v>
      </c>
      <c r="AA25" s="197">
        <f>+'7.รายจ่าย'!P24/'8.คำนวณ'!V25</f>
        <v>483.9024570549077</v>
      </c>
      <c r="AB25" s="197">
        <f>+'7.รายจ่าย'!R24/'8.คำนวณ'!V25</f>
        <v>689.41159988529068</v>
      </c>
      <c r="AC25" s="197">
        <f>+'7.รายจ่าย'!S24/'8.คำนวณ'!V25</f>
        <v>180.57955729189098</v>
      </c>
      <c r="AD25" s="197">
        <f>+'7.รายจ่าย'!T24/'8.คำนวณ'!V25</f>
        <v>195.06811369871659</v>
      </c>
      <c r="AE25" s="197">
        <f>+'7.รายจ่าย'!U24/'8.คำนวณ'!V25</f>
        <v>338.22780590082226</v>
      </c>
      <c r="AF25" s="197">
        <f>+'7.รายจ่าย'!V24/'8.คำนวณ'!V25</f>
        <v>123.25333465730301</v>
      </c>
      <c r="AG25" s="197">
        <f>+'7.รายจ่าย'!Y24/'8.คำนวณ'!V25</f>
        <v>106.49789195937439</v>
      </c>
    </row>
    <row r="26" spans="1:33" s="55" customFormat="1" ht="24.6" customHeight="1">
      <c r="A26" s="273">
        <v>67</v>
      </c>
      <c r="B26" s="264">
        <v>24</v>
      </c>
      <c r="C26" s="264">
        <v>3</v>
      </c>
      <c r="D26" s="278" t="s">
        <v>85</v>
      </c>
      <c r="E26" s="327" t="s">
        <v>178</v>
      </c>
      <c r="F26" s="278" t="s">
        <v>1386</v>
      </c>
      <c r="G26" s="189">
        <f>+DATA!G28</f>
        <v>31374</v>
      </c>
      <c r="H26" s="190">
        <f>+DATA!H28</f>
        <v>28321</v>
      </c>
      <c r="I26" s="190">
        <f>+DATA!I28</f>
        <v>872</v>
      </c>
      <c r="J26" s="190">
        <f>+DATA!J28</f>
        <v>2088</v>
      </c>
      <c r="K26" s="190">
        <f>+DATA!K28</f>
        <v>93</v>
      </c>
      <c r="L26" s="195">
        <f>+'6.รายรับ'!G27/H26</f>
        <v>1210.5202086790723</v>
      </c>
      <c r="M26" s="195">
        <f>+('6.รายรับ'!H27+'6.รายรับ'!I27+'6.รายรับ'!J27)/H26</f>
        <v>168.86648423431376</v>
      </c>
      <c r="N26" s="195">
        <f>+'6.รายรับ'!K27/'8.คำนวณ'!I26</f>
        <v>417.91444954128434</v>
      </c>
      <c r="O26" s="195">
        <f>+'6.รายรับ'!L27/'8.คำนวณ'!J26</f>
        <v>2135.3923036398469</v>
      </c>
      <c r="P26" s="195">
        <f>+'6.รายรับ'!M27/'8.คำนวณ'!G26</f>
        <v>3.3364728756295023</v>
      </c>
      <c r="Q26" s="196">
        <f>+'6.รายรับ'!Q27/'8.คำนวณ'!G26</f>
        <v>52.23935456110155</v>
      </c>
      <c r="R26" s="196">
        <f>+'6.รายรับ'!V27/'8.คำนวณ'!H26</f>
        <v>605.45460223862153</v>
      </c>
      <c r="S26" s="200">
        <f>'2.Hosp. Group'!K28</f>
        <v>21</v>
      </c>
      <c r="T26" s="55">
        <f>+DATA!L28</f>
        <v>41246</v>
      </c>
      <c r="U26" s="55">
        <f>+DATA!M28</f>
        <v>1377.32</v>
      </c>
      <c r="V26" s="55">
        <f t="shared" si="0"/>
        <v>3341.4152380952382</v>
      </c>
      <c r="W26" s="197">
        <f>+('7.รายจ่าย'!G25+'7.รายจ่าย'!K25)/'8.คำนวณ'!V26</f>
        <v>10893.962721242153</v>
      </c>
      <c r="X26" s="197">
        <f>+'7.รายจ่าย'!L25/'8.คำนวณ'!V26</f>
        <v>117.76327153649748</v>
      </c>
      <c r="Y26" s="197">
        <f>+'7.รายจ่าย'!M25/'8.คำนวณ'!V26</f>
        <v>1825.639887689448</v>
      </c>
      <c r="Z26" s="197">
        <f>+'7.รายจ่าย'!O25/'8.คำนวณ'!V26</f>
        <v>694.85904760628932</v>
      </c>
      <c r="AA26" s="197">
        <f>+'7.รายจ่าย'!P25/'8.คำนวณ'!V26</f>
        <v>1493.0139610076824</v>
      </c>
      <c r="AB26" s="197">
        <f>+'7.รายจ่าย'!R25/'8.คำนวณ'!V26</f>
        <v>877.836084710043</v>
      </c>
      <c r="AC26" s="197">
        <f>+'7.รายจ่าย'!S25/'8.คำนวณ'!V26</f>
        <v>736.00564274732733</v>
      </c>
      <c r="AD26" s="197">
        <f>+'7.รายจ่าย'!T25/'8.คำนวณ'!V26</f>
        <v>276.31294951725619</v>
      </c>
      <c r="AE26" s="197">
        <f>+'7.รายจ่าย'!U25/'8.คำนวณ'!V26</f>
        <v>374.79192520648513</v>
      </c>
      <c r="AF26" s="197">
        <f>+'7.รายจ่าย'!V25/'8.คำนวณ'!V26</f>
        <v>80.480569111576898</v>
      </c>
      <c r="AG26" s="197">
        <f>+'7.รายจ่าย'!Y25/'8.คำนวณ'!V26</f>
        <v>246.35968335059624</v>
      </c>
    </row>
    <row r="27" spans="1:33" s="55" customFormat="1">
      <c r="A27" s="273">
        <v>37</v>
      </c>
      <c r="B27" s="264">
        <v>25</v>
      </c>
      <c r="C27" s="264">
        <v>3</v>
      </c>
      <c r="D27" s="278" t="s">
        <v>47</v>
      </c>
      <c r="E27" s="327" t="s">
        <v>219</v>
      </c>
      <c r="F27" s="278" t="s">
        <v>1387</v>
      </c>
      <c r="G27" s="189">
        <f>+DATA!G29</f>
        <v>27121</v>
      </c>
      <c r="H27" s="190">
        <f>+DATA!H29</f>
        <v>23321</v>
      </c>
      <c r="I27" s="190">
        <f>+DATA!I29</f>
        <v>1122</v>
      </c>
      <c r="J27" s="190">
        <f>+DATA!J29</f>
        <v>2594</v>
      </c>
      <c r="K27" s="190">
        <f>+DATA!K29</f>
        <v>84</v>
      </c>
      <c r="L27" s="195">
        <f>+'6.รายรับ'!G28/H27</f>
        <v>842.25932121264111</v>
      </c>
      <c r="M27" s="195">
        <f>+('6.รายรับ'!H28+'6.รายรับ'!I28+'6.รายรับ'!J28)/H27</f>
        <v>255.067996655375</v>
      </c>
      <c r="N27" s="195">
        <f>+'6.รายรับ'!K28/'8.คำนวณ'!I27</f>
        <v>496.40983957219237</v>
      </c>
      <c r="O27" s="195">
        <f>+'6.รายรับ'!L28/'8.คำนวณ'!J27</f>
        <v>2723.2792829606783</v>
      </c>
      <c r="P27" s="195">
        <f>+'6.รายรับ'!M28/'8.คำนวณ'!G27</f>
        <v>10.838390914789278</v>
      </c>
      <c r="Q27" s="196">
        <f>+'6.รายรับ'!Q28/'8.คำนวณ'!G27</f>
        <v>34.87062608310903</v>
      </c>
      <c r="R27" s="196">
        <f>+'6.รายรับ'!V28/'8.คำนวณ'!H27</f>
        <v>745.06391278247077</v>
      </c>
      <c r="S27" s="200">
        <f>'2.Hosp. Group'!K29</f>
        <v>21</v>
      </c>
      <c r="T27" s="55">
        <f>+DATA!L29</f>
        <v>42055</v>
      </c>
      <c r="U27" s="55">
        <f>+DATA!M29</f>
        <v>1353.24</v>
      </c>
      <c r="V27" s="55">
        <f t="shared" si="0"/>
        <v>3355.8590476190475</v>
      </c>
      <c r="W27" s="197">
        <f>+('7.รายจ่าย'!G26+'7.รายจ่าย'!K26)/'8.คำนวณ'!V27</f>
        <v>9937.7535816533527</v>
      </c>
      <c r="X27" s="197">
        <f>+'7.รายจ่าย'!L26/'8.คำนวณ'!V27</f>
        <v>25.158684796341976</v>
      </c>
      <c r="Y27" s="197">
        <f>+'7.รายจ่าย'!M26/'8.คำนวณ'!V27</f>
        <v>834.78622321387013</v>
      </c>
      <c r="Z27" s="197">
        <f>+'7.รายจ่าย'!O26/'8.คำนวณ'!V27</f>
        <v>604.45316421712471</v>
      </c>
      <c r="AA27" s="197">
        <f>+'7.รายจ่าย'!P26/'8.คำนวณ'!V27</f>
        <v>812.23247500036905</v>
      </c>
      <c r="AB27" s="197">
        <f>+'7.รายจ่าย'!R26/'8.คำนวณ'!V27</f>
        <v>408.67535869035873</v>
      </c>
      <c r="AC27" s="197">
        <f>+'7.รายจ่าย'!S26/'8.คำนวณ'!V27</f>
        <v>299.03173695926841</v>
      </c>
      <c r="AD27" s="197">
        <f>+'7.รายจ่าย'!T26/'8.คำนวณ'!V27</f>
        <v>142.24524726051268</v>
      </c>
      <c r="AE27" s="197">
        <f>+'7.รายจ่าย'!U26/'8.คำนวณ'!V27</f>
        <v>295.61612866423815</v>
      </c>
      <c r="AF27" s="197">
        <f>+'7.รายจ่าย'!V26/'8.คำนวณ'!V27</f>
        <v>19.028007164158094</v>
      </c>
      <c r="AG27" s="197">
        <f>+'7.รายจ่าย'!Y26/'8.คำนวณ'!V27</f>
        <v>44.732289965070336</v>
      </c>
    </row>
    <row r="28" spans="1:33" s="55" customFormat="1">
      <c r="A28" s="273">
        <v>76</v>
      </c>
      <c r="B28" s="264">
        <v>26</v>
      </c>
      <c r="C28" s="264">
        <v>3</v>
      </c>
      <c r="D28" s="278" t="s">
        <v>43</v>
      </c>
      <c r="E28" s="327" t="s">
        <v>186</v>
      </c>
      <c r="F28" s="278" t="s">
        <v>1388</v>
      </c>
      <c r="G28" s="189">
        <f>+DATA!G30</f>
        <v>32235</v>
      </c>
      <c r="H28" s="190">
        <f>+DATA!H30</f>
        <v>29145</v>
      </c>
      <c r="I28" s="190">
        <f>+DATA!I30</f>
        <v>1043</v>
      </c>
      <c r="J28" s="190">
        <f>+DATA!J30</f>
        <v>2167</v>
      </c>
      <c r="K28" s="190">
        <f>+DATA!K30</f>
        <v>-120</v>
      </c>
      <c r="L28" s="195">
        <f>+'6.รายรับ'!G29/H28</f>
        <v>1034.1371164865327</v>
      </c>
      <c r="M28" s="195">
        <f>+('6.รายรับ'!H29+'6.รายรับ'!I29+'6.รายรับ'!J29)/H28</f>
        <v>150.76868382226797</v>
      </c>
      <c r="N28" s="195">
        <f>+'6.รายรับ'!K29/'8.คำนวณ'!I28</f>
        <v>380.24832214765098</v>
      </c>
      <c r="O28" s="195">
        <f>+'6.รายรับ'!L29/'8.คำนวณ'!J28</f>
        <v>1142.5621873557916</v>
      </c>
      <c r="P28" s="195">
        <f>+'6.รายรับ'!M29/'8.คำนวณ'!G28</f>
        <v>3.0334419109663409</v>
      </c>
      <c r="Q28" s="196">
        <f>+'6.รายรับ'!Q29/'8.คำนวณ'!G28</f>
        <v>23.40511617806732</v>
      </c>
      <c r="R28" s="196">
        <f>+'6.รายรับ'!V29/'8.คำนวณ'!H28</f>
        <v>565.47999725510374</v>
      </c>
      <c r="S28" s="200">
        <f>'2.Hosp. Group'!K30</f>
        <v>21</v>
      </c>
      <c r="T28" s="55">
        <f>+DATA!L30</f>
        <v>46073</v>
      </c>
      <c r="U28" s="55">
        <f>+DATA!M30</f>
        <v>1058.44</v>
      </c>
      <c r="V28" s="55">
        <f t="shared" si="0"/>
        <v>3252.3923809523808</v>
      </c>
      <c r="W28" s="197">
        <f>+('7.รายจ่าย'!G27+'7.รายจ่าย'!K27)/'8.คำนวณ'!V28</f>
        <v>10263.063797433217</v>
      </c>
      <c r="X28" s="197">
        <f>+'7.รายจ่าย'!L27/'8.คำนวณ'!V28</f>
        <v>25.125381697048212</v>
      </c>
      <c r="Y28" s="197">
        <f>+'7.รายจ่าย'!M27/'8.คำนวณ'!V28</f>
        <v>1024.1292193116744</v>
      </c>
      <c r="Z28" s="197">
        <f>+'7.รายจ่าย'!O27/'8.คำนวณ'!V28</f>
        <v>538.56278850557487</v>
      </c>
      <c r="AA28" s="197">
        <f>+'7.รายจ่าย'!P27/'8.คำนวณ'!V28</f>
        <v>774.69425729689976</v>
      </c>
      <c r="AB28" s="197">
        <f>+'7.รายจ่าย'!R27/'8.คำนวณ'!V28</f>
        <v>403.53263575647765</v>
      </c>
      <c r="AC28" s="197">
        <f>+'7.รายจ่าย'!S27/'8.คำนวณ'!V28</f>
        <v>447.06833914492842</v>
      </c>
      <c r="AD28" s="197">
        <f>+'7.รายจ่าย'!T27/'8.คำนวณ'!V28</f>
        <v>92.031023609873117</v>
      </c>
      <c r="AE28" s="197">
        <f>+'7.รายจ่าย'!U27/'8.คำนวณ'!V28</f>
        <v>269.06553930117963</v>
      </c>
      <c r="AF28" s="197">
        <f>+'7.รายจ่าย'!V27/'8.คำนวณ'!V28</f>
        <v>188.56830854474305</v>
      </c>
      <c r="AG28" s="197">
        <f>+'7.รายจ่าย'!Y27/'8.คำนวณ'!V28</f>
        <v>441.4648332128848</v>
      </c>
    </row>
    <row r="29" spans="1:33" s="55" customFormat="1">
      <c r="A29" s="273">
        <v>30</v>
      </c>
      <c r="B29" s="264">
        <v>27</v>
      </c>
      <c r="C29" s="264">
        <v>4</v>
      </c>
      <c r="D29" s="278" t="s">
        <v>51</v>
      </c>
      <c r="E29" s="327" t="s">
        <v>205</v>
      </c>
      <c r="F29" s="278" t="s">
        <v>1389</v>
      </c>
      <c r="G29" s="189">
        <f>+DATA!G31</f>
        <v>22070</v>
      </c>
      <c r="H29" s="190">
        <f>+DATA!H31</f>
        <v>20077</v>
      </c>
      <c r="I29" s="190">
        <f>+DATA!I31</f>
        <v>765</v>
      </c>
      <c r="J29" s="190">
        <f>+DATA!J31</f>
        <v>1725</v>
      </c>
      <c r="K29" s="190">
        <f>+DATA!K31</f>
        <v>-497</v>
      </c>
      <c r="L29" s="195">
        <f>+'6.รายรับ'!G30/H29</f>
        <v>1397.6204183892016</v>
      </c>
      <c r="M29" s="195">
        <f>+('6.รายรับ'!H30+'6.รายรับ'!I30+'6.รายรับ'!J30)/H29</f>
        <v>330.25143896000395</v>
      </c>
      <c r="N29" s="195">
        <f>+'6.รายรับ'!K30/'8.คำนวณ'!I29</f>
        <v>837.33379084967316</v>
      </c>
      <c r="O29" s="195">
        <f>+'6.รายรับ'!L30/'8.คำนวณ'!J29</f>
        <v>1698.531884057971</v>
      </c>
      <c r="P29" s="195">
        <f>+'6.รายรับ'!M30/'8.คำนวณ'!G29</f>
        <v>6.4343905754417765</v>
      </c>
      <c r="Q29" s="196">
        <f>+'6.รายรับ'!Q30/'8.คำนวณ'!G29</f>
        <v>60.437987313094695</v>
      </c>
      <c r="R29" s="196">
        <f>+'6.รายรับ'!V30/'8.คำนวณ'!H29</f>
        <v>835.47321611794587</v>
      </c>
      <c r="S29" s="200">
        <f>'2.Hosp. Group'!K31</f>
        <v>21</v>
      </c>
      <c r="T29" s="55">
        <f>+DATA!L31</f>
        <v>43276</v>
      </c>
      <c r="U29" s="55">
        <f>+DATA!M31</f>
        <v>1693.17</v>
      </c>
      <c r="V29" s="55">
        <f t="shared" si="0"/>
        <v>3753.9319047619047</v>
      </c>
      <c r="W29" s="197">
        <f>+('7.รายจ่าย'!G28+'7.รายจ่าย'!K28)/'8.คำนวณ'!V29</f>
        <v>9363.0895263214188</v>
      </c>
      <c r="X29" s="197">
        <f>+'7.รายจ่าย'!L28/'8.คำนวณ'!V29</f>
        <v>33.384995567187524</v>
      </c>
      <c r="Y29" s="197">
        <f>+'7.รายจ่าย'!M28/'8.คำนวณ'!V29</f>
        <v>1090.9246848098444</v>
      </c>
      <c r="Z29" s="197">
        <f>+'7.รายจ่าย'!O28/'8.คำนวณ'!V29</f>
        <v>435.76365568190909</v>
      </c>
      <c r="AA29" s="197">
        <f>+'7.รายจ่าย'!P28/'8.คำนวณ'!V29</f>
        <v>520.37565133294527</v>
      </c>
      <c r="AB29" s="197">
        <f>+'7.รายจ่าย'!R28/'8.คำนวณ'!V29</f>
        <v>584.12752165760924</v>
      </c>
      <c r="AC29" s="197">
        <f>+'7.รายจ่าย'!S28/'8.คำนวณ'!V29</f>
        <v>624.79295296347698</v>
      </c>
      <c r="AD29" s="197">
        <f>+'7.รายจ่าย'!T28/'8.คำนวณ'!V29</f>
        <v>129.89132791180091</v>
      </c>
      <c r="AE29" s="197">
        <f>+'7.รายจ่าย'!U28/'8.คำนวณ'!V29</f>
        <v>248.93823694952479</v>
      </c>
      <c r="AF29" s="197">
        <f>+'7.รายจ่าย'!V28/'8.คำนวณ'!V29</f>
        <v>84.426518125693491</v>
      </c>
      <c r="AG29" s="197">
        <f>+'7.รายจ่าย'!Y28/'8.คำนวณ'!V29</f>
        <v>91.370903549129508</v>
      </c>
    </row>
    <row r="30" spans="1:33" s="55" customFormat="1">
      <c r="A30" s="273">
        <v>29</v>
      </c>
      <c r="B30" s="264">
        <v>28</v>
      </c>
      <c r="C30" s="264">
        <v>4</v>
      </c>
      <c r="D30" s="278" t="s">
        <v>51</v>
      </c>
      <c r="E30" s="327" t="s">
        <v>204</v>
      </c>
      <c r="F30" s="278" t="s">
        <v>1390</v>
      </c>
      <c r="G30" s="189">
        <f>+DATA!G32</f>
        <v>28715</v>
      </c>
      <c r="H30" s="190">
        <f>+DATA!H32</f>
        <v>26160</v>
      </c>
      <c r="I30" s="190">
        <f>+DATA!I32</f>
        <v>918</v>
      </c>
      <c r="J30" s="190">
        <f>+DATA!J32</f>
        <v>1875</v>
      </c>
      <c r="K30" s="190">
        <f>+DATA!K32</f>
        <v>-238</v>
      </c>
      <c r="L30" s="247">
        <f>+'6.รายรับ'!G31/H30</f>
        <v>1168.4161647553517</v>
      </c>
      <c r="M30" s="195">
        <f>+('6.รายรับ'!H31+'6.รายรับ'!I31+'6.รายรับ'!J31)/H30</f>
        <v>112.79579319571866</v>
      </c>
      <c r="N30" s="195">
        <f>+'6.รายรับ'!K31/'8.คำนวณ'!I30</f>
        <v>635.34838779956442</v>
      </c>
      <c r="O30" s="195">
        <f>+'6.รายรับ'!L31/'8.คำนวณ'!J30</f>
        <v>1200.7168159999999</v>
      </c>
      <c r="P30" s="195">
        <f>+'6.รายรับ'!M31/'8.คำนวณ'!G30</f>
        <v>4.9383336235417028</v>
      </c>
      <c r="Q30" s="196">
        <f>+'6.รายรับ'!Q31/'8.คำนวณ'!G30</f>
        <v>27.687471704683961</v>
      </c>
      <c r="R30" s="196">
        <f>+'6.รายรับ'!V31/'8.คำนวณ'!H30</f>
        <v>743.99556077981651</v>
      </c>
      <c r="S30" s="200">
        <f>'2.Hosp. Group'!K32</f>
        <v>21</v>
      </c>
      <c r="T30" s="55">
        <f>+DATA!L32</f>
        <v>45049</v>
      </c>
      <c r="U30" s="55">
        <f>+DATA!M32</f>
        <v>1325.06</v>
      </c>
      <c r="V30" s="55">
        <f t="shared" si="0"/>
        <v>3470.2504761904761</v>
      </c>
      <c r="W30" s="197">
        <f>+('7.รายจ่าย'!G29+'7.รายจ่าย'!K29)/'8.คำนวณ'!V30</f>
        <v>10347.743004827702</v>
      </c>
      <c r="X30" s="197">
        <f>+'7.รายจ่าย'!L29/'8.คำนวณ'!V30</f>
        <v>24.980617564863579</v>
      </c>
      <c r="Y30" s="197">
        <f>+'7.รายจ่าย'!M29/'8.คำนวณ'!V30</f>
        <v>760.3215007397572</v>
      </c>
      <c r="Z30" s="197">
        <f>+'7.รายจ่าย'!O29/'8.คำนวณ'!V30</f>
        <v>592.20995835898225</v>
      </c>
      <c r="AA30" s="197">
        <f>+'7.รายจ่าย'!P29/'8.คำนวณ'!V30</f>
        <v>463.36424734539543</v>
      </c>
      <c r="AB30" s="197">
        <f>+'7.รายจ่าย'!R29/'8.คำนวณ'!V30</f>
        <v>888.90291094673285</v>
      </c>
      <c r="AC30" s="197">
        <f>+'7.รายจ่าย'!S29/'8.คำนวณ'!V30</f>
        <v>159.98782330244862</v>
      </c>
      <c r="AD30" s="197">
        <f>+'7.รายจ่าย'!T29/'8.คำนวณ'!V30</f>
        <v>208.02749108545206</v>
      </c>
      <c r="AE30" s="197">
        <f>+'7.รายจ่าย'!U29/'8.คำนวณ'!V30</f>
        <v>270.04512107401058</v>
      </c>
      <c r="AF30" s="197">
        <f>+'7.รายจ่าย'!V29/'8.คำนวณ'!V30</f>
        <v>40.383986966221457</v>
      </c>
      <c r="AG30" s="197">
        <f>+'7.รายจ่าย'!Y29/'8.คำนวณ'!V30</f>
        <v>413.77824737777956</v>
      </c>
    </row>
    <row r="31" spans="1:33" s="55" customFormat="1">
      <c r="A31" s="273">
        <v>50</v>
      </c>
      <c r="B31" s="264">
        <v>29</v>
      </c>
      <c r="C31" s="264">
        <v>4</v>
      </c>
      <c r="D31" s="278" t="s">
        <v>47</v>
      </c>
      <c r="E31" s="327" t="s">
        <v>230</v>
      </c>
      <c r="F31" s="278" t="s">
        <v>1391</v>
      </c>
      <c r="G31" s="189">
        <f>+DATA!G33</f>
        <v>31209</v>
      </c>
      <c r="H31" s="190">
        <f>+DATA!H33</f>
        <v>27552</v>
      </c>
      <c r="I31" s="190">
        <f>+DATA!I33</f>
        <v>1469</v>
      </c>
      <c r="J31" s="190">
        <f>+DATA!J33</f>
        <v>2023</v>
      </c>
      <c r="K31" s="190">
        <f>+DATA!K33</f>
        <v>165</v>
      </c>
      <c r="L31" s="195">
        <f>+'6.รายรับ'!G32/H31</f>
        <v>996.83085837688714</v>
      </c>
      <c r="M31" s="195">
        <f>+('6.รายรับ'!H32+'6.รายรับ'!I32+'6.รายรับ'!J32)/H31</f>
        <v>113.23671493902438</v>
      </c>
      <c r="N31" s="195">
        <f>+'6.รายรับ'!K32/'8.คำนวณ'!I31</f>
        <v>426.76536419332882</v>
      </c>
      <c r="O31" s="195">
        <f>+'6.รายรับ'!L32/'8.คำนวณ'!J31</f>
        <v>1785.0176272862084</v>
      </c>
      <c r="P31" s="195">
        <f>+'6.รายรับ'!M32/'8.คำนวณ'!G31</f>
        <v>7.9958665769489574</v>
      </c>
      <c r="Q31" s="196">
        <f>+'6.รายรับ'!Q32/'8.คำนวณ'!G31</f>
        <v>20.4208081002275</v>
      </c>
      <c r="R31" s="196">
        <f>+'6.รายรับ'!V32/'8.คำนวณ'!H31</f>
        <v>552.52449332171898</v>
      </c>
      <c r="S31" s="200">
        <f>'2.Hosp. Group'!K33</f>
        <v>21</v>
      </c>
      <c r="T31" s="55">
        <f>+DATA!L33</f>
        <v>40976</v>
      </c>
      <c r="U31" s="55">
        <f>+DATA!M33</f>
        <v>1011.38</v>
      </c>
      <c r="V31" s="55">
        <f t="shared" si="0"/>
        <v>2962.6180952380951</v>
      </c>
      <c r="W31" s="197">
        <f>+('7.รายจ่าย'!G30+'7.รายจ่าย'!K30)/'8.คำนวณ'!V31</f>
        <v>11186.768248418628</v>
      </c>
      <c r="X31" s="197">
        <f>+'7.รายจ่าย'!L30/'8.คำนวณ'!V31</f>
        <v>5.9980731328692869</v>
      </c>
      <c r="Y31" s="197">
        <f>+'7.รายจ่าย'!M30/'8.คำนวณ'!V31</f>
        <v>1359.823321971654</v>
      </c>
      <c r="Z31" s="197">
        <f>+'7.รายจ่าย'!O30/'8.คำนวณ'!V31</f>
        <v>475.37143321431591</v>
      </c>
      <c r="AA31" s="197">
        <f>+'7.รายจ่าย'!P30/'8.คำนวณ'!V31</f>
        <v>678.27777168778323</v>
      </c>
      <c r="AB31" s="197">
        <f>+'7.รายจ่าย'!R30/'8.คำนวณ'!V31</f>
        <v>572.85888543241526</v>
      </c>
      <c r="AC31" s="197">
        <f>+'7.รายจ่าย'!S30/'8.คำนวณ'!V31</f>
        <v>452.03920213427699</v>
      </c>
      <c r="AD31" s="197">
        <f>+'7.รายจ่าย'!T30/'8.คำนวณ'!V31</f>
        <v>109.39479527277837</v>
      </c>
      <c r="AE31" s="197">
        <f>+'7.รายจ่าย'!U30/'8.คำนวณ'!V31</f>
        <v>242.86874543719219</v>
      </c>
      <c r="AF31" s="197">
        <f>+'7.รายจ่าย'!V30/'8.คำนวณ'!V31</f>
        <v>4.8822965144407346</v>
      </c>
      <c r="AG31" s="197">
        <f>+'7.รายจ่าย'!Y30/'8.คำนวณ'!V31</f>
        <v>85.670508935307865</v>
      </c>
    </row>
    <row r="32" spans="1:33" s="55" customFormat="1">
      <c r="A32" s="273">
        <v>60</v>
      </c>
      <c r="B32" s="264">
        <v>30</v>
      </c>
      <c r="C32" s="264">
        <v>4</v>
      </c>
      <c r="D32" s="278" t="s">
        <v>45</v>
      </c>
      <c r="E32" s="327" t="s">
        <v>215</v>
      </c>
      <c r="F32" s="278" t="s">
        <v>1392</v>
      </c>
      <c r="G32" s="189">
        <f>+DATA!G34</f>
        <v>41733</v>
      </c>
      <c r="H32" s="190">
        <f>+DATA!H34</f>
        <v>36201</v>
      </c>
      <c r="I32" s="190">
        <f>+DATA!I34</f>
        <v>837</v>
      </c>
      <c r="J32" s="190">
        <f>+DATA!J34</f>
        <v>2149</v>
      </c>
      <c r="K32" s="190">
        <f>+DATA!K34</f>
        <v>2546</v>
      </c>
      <c r="L32" s="195">
        <f>+'6.รายรับ'!G33/H32</f>
        <v>1045.930290047236</v>
      </c>
      <c r="M32" s="195">
        <f>+('6.รายรับ'!H33+'6.รายรับ'!I33+'6.รายรับ'!J33)/H32</f>
        <v>131.39899284550151</v>
      </c>
      <c r="N32" s="195">
        <f>+'6.รายรับ'!K33/'8.คำนวณ'!I32</f>
        <v>311.68500597371559</v>
      </c>
      <c r="O32" s="195">
        <f>+'6.รายรับ'!L33/'8.คำนวณ'!J32</f>
        <v>1174.7804374127502</v>
      </c>
      <c r="P32" s="195">
        <f>+'6.รายรับ'!M33/'8.คำนวณ'!G32</f>
        <v>14.511130280593296</v>
      </c>
      <c r="Q32" s="196">
        <f>+'6.รายรับ'!Q33/'8.คำนวณ'!G32</f>
        <v>32.916660676203485</v>
      </c>
      <c r="R32" s="196">
        <f>+'6.รายรับ'!V33/'8.คำนวณ'!H32</f>
        <v>319.93429159415484</v>
      </c>
      <c r="S32" s="200">
        <f>'2.Hosp. Group'!K34</f>
        <v>21</v>
      </c>
      <c r="T32" s="55">
        <f>+DATA!L34</f>
        <v>38246</v>
      </c>
      <c r="U32" s="55">
        <f>+DATA!M34</f>
        <v>902.95</v>
      </c>
      <c r="V32" s="55">
        <f t="shared" si="0"/>
        <v>2724.1880952380952</v>
      </c>
      <c r="W32" s="197">
        <f>+('7.รายจ่าย'!G31+'7.รายจ่าย'!K31)/'8.คำนวณ'!V32</f>
        <v>9933.5108567952539</v>
      </c>
      <c r="X32" s="197">
        <f>+'7.รายจ่าย'!L31/'8.คำนวณ'!V32</f>
        <v>13.595977482150646</v>
      </c>
      <c r="Y32" s="197">
        <f>+'7.รายจ่าย'!M31/'8.คำนวณ'!V32</f>
        <v>1882.6894805704451</v>
      </c>
      <c r="Z32" s="197">
        <f>+'7.รายจ่าย'!O31/'8.คำนวณ'!V32</f>
        <v>725.28217249525642</v>
      </c>
      <c r="AA32" s="197">
        <f>+'7.รายจ่าย'!P31/'8.คำนวณ'!V32</f>
        <v>820.51426768482361</v>
      </c>
      <c r="AB32" s="197">
        <f>+'7.รายจ่าย'!R31/'8.คำนวณ'!V32</f>
        <v>512.31337602553492</v>
      </c>
      <c r="AC32" s="197">
        <f>+'7.รายจ่าย'!S31/'8.คำนวณ'!V32</f>
        <v>539.31985554455275</v>
      </c>
      <c r="AD32" s="197">
        <f>+'7.รายจ่าย'!T31/'8.คำนวณ'!V32</f>
        <v>238.48022870947133</v>
      </c>
      <c r="AE32" s="197">
        <f>+'7.รายจ่าย'!U31/'8.คำนวณ'!V32</f>
        <v>157.68170735011481</v>
      </c>
      <c r="AF32" s="197">
        <f>+'7.รายจ่าย'!V31/'8.คำนวณ'!V32</f>
        <v>48.040842050798879</v>
      </c>
      <c r="AG32" s="197">
        <f>+'7.รายจ่าย'!Y31/'8.คำนวณ'!V32</f>
        <v>13.214946524040801</v>
      </c>
    </row>
    <row r="33" spans="1:33" s="55" customFormat="1">
      <c r="A33" s="273">
        <v>33</v>
      </c>
      <c r="B33" s="264">
        <v>31</v>
      </c>
      <c r="C33" s="264">
        <v>4</v>
      </c>
      <c r="D33" s="278" t="s">
        <v>51</v>
      </c>
      <c r="E33" s="327" t="s">
        <v>208</v>
      </c>
      <c r="F33" s="278" t="s">
        <v>1393</v>
      </c>
      <c r="G33" s="189">
        <f>+DATA!G35</f>
        <v>33278</v>
      </c>
      <c r="H33" s="190">
        <f>+DATA!H35</f>
        <v>30416</v>
      </c>
      <c r="I33" s="190">
        <f>+DATA!I35</f>
        <v>1068</v>
      </c>
      <c r="J33" s="190">
        <f>+DATA!J35</f>
        <v>1740</v>
      </c>
      <c r="K33" s="190">
        <f>+DATA!K35</f>
        <v>54</v>
      </c>
      <c r="L33" s="195">
        <f>+'6.รายรับ'!G34/H33</f>
        <v>1101.9231904260917</v>
      </c>
      <c r="M33" s="195">
        <f>+('6.รายรับ'!H34+'6.รายรับ'!I34+'6.รายรับ'!J34)/H33</f>
        <v>101.16999441083641</v>
      </c>
      <c r="N33" s="195">
        <f>+'6.รายรับ'!K34/'8.คำนวณ'!I33</f>
        <v>763.9515074906368</v>
      </c>
      <c r="O33" s="195">
        <f>+'6.รายรับ'!L34/'8.คำนวณ'!J33</f>
        <v>1796.4665804597701</v>
      </c>
      <c r="P33" s="195">
        <f>+'6.รายรับ'!M34/'8.คำนวณ'!G33</f>
        <v>5.969048620710379</v>
      </c>
      <c r="Q33" s="196">
        <f>+'6.รายรับ'!Q34/'8.คำนวณ'!G33</f>
        <v>36.443388424785148</v>
      </c>
      <c r="R33" s="196">
        <f>+'6.รายรับ'!V34/'8.คำนวณ'!H33</f>
        <v>553.53791918726995</v>
      </c>
      <c r="S33" s="200">
        <f>'2.Hosp. Group'!K35</f>
        <v>21</v>
      </c>
      <c r="T33" s="55">
        <f>+DATA!L35</f>
        <v>46349</v>
      </c>
      <c r="U33" s="55">
        <f>+DATA!M35</f>
        <v>1132.9100000000001</v>
      </c>
      <c r="V33" s="55">
        <f t="shared" si="0"/>
        <v>3340.0052380952384</v>
      </c>
      <c r="W33" s="197">
        <f>+('7.รายจ่าย'!G32+'7.รายจ่าย'!K32)/'8.คำนวณ'!V33</f>
        <v>9901.0900650141539</v>
      </c>
      <c r="X33" s="197">
        <f>+'7.รายจ่าย'!L32/'8.คำนวณ'!V33</f>
        <v>19.848771266540641</v>
      </c>
      <c r="Y33" s="197">
        <f>+'7.รายจ่าย'!M32/'8.คำนวณ'!V33</f>
        <v>1326.0447227698958</v>
      </c>
      <c r="Z33" s="197">
        <f>+'7.รายจ่าย'!O32/'8.คำนวณ'!V33</f>
        <v>736.65627584558956</v>
      </c>
      <c r="AA33" s="197">
        <f>+'7.รายจ่าย'!P32/'8.คำนวณ'!V33</f>
        <v>698.09004291553003</v>
      </c>
      <c r="AB33" s="197">
        <f>+'7.รายจ่าย'!R32/'8.คำนวณ'!V33</f>
        <v>444.54015612464815</v>
      </c>
      <c r="AC33" s="197">
        <f>+'7.รายจ่าย'!S32/'8.คำนวณ'!V33</f>
        <v>490.56978154154592</v>
      </c>
      <c r="AD33" s="197">
        <f>+'7.รายจ่าย'!T32/'8.คำนวณ'!V33</f>
        <v>193.04083498015615</v>
      </c>
      <c r="AE33" s="197">
        <f>+'7.รายจ่าย'!U32/'8.คำนวณ'!V33</f>
        <v>362.46573094909598</v>
      </c>
      <c r="AF33" s="197">
        <f>+'7.รายจ่าย'!V32/'8.คำนวณ'!V33</f>
        <v>73.055274649555002</v>
      </c>
      <c r="AG33" s="197">
        <f>+'7.รายจ่าย'!Y32/'8.คำนวณ'!V33</f>
        <v>356.40632727835754</v>
      </c>
    </row>
    <row r="34" spans="1:33" s="55" customFormat="1">
      <c r="A34" s="273">
        <v>52</v>
      </c>
      <c r="B34" s="264">
        <v>32</v>
      </c>
      <c r="C34" s="264">
        <v>4</v>
      </c>
      <c r="D34" s="278" t="s">
        <v>47</v>
      </c>
      <c r="E34" s="327" t="s">
        <v>232</v>
      </c>
      <c r="F34" s="278" t="s">
        <v>1394</v>
      </c>
      <c r="G34" s="189">
        <f>+DATA!G36</f>
        <v>31219</v>
      </c>
      <c r="H34" s="190">
        <f>+DATA!H36</f>
        <v>28208</v>
      </c>
      <c r="I34" s="190">
        <f>+DATA!I36</f>
        <v>946</v>
      </c>
      <c r="J34" s="190">
        <f>+DATA!J36</f>
        <v>2048</v>
      </c>
      <c r="K34" s="190">
        <f>+DATA!K36</f>
        <v>17</v>
      </c>
      <c r="L34" s="195">
        <f>+'6.รายรับ'!G35/H34</f>
        <v>999.20734437039152</v>
      </c>
      <c r="M34" s="195">
        <f>+('6.รายรับ'!H35+'6.รายรับ'!I35+'6.รายรับ'!J35)/H34</f>
        <v>129.4561798071469</v>
      </c>
      <c r="N34" s="195">
        <f>+'6.รายรับ'!K35/'8.คำนวณ'!I34</f>
        <v>482.1188794926004</v>
      </c>
      <c r="O34" s="195">
        <f>+'6.รายรับ'!L35/'8.คำนวณ'!J34</f>
        <v>1375.4906542968752</v>
      </c>
      <c r="P34" s="195">
        <f>+'6.รายรับ'!M35/'8.คำนวณ'!G34</f>
        <v>5.8828918286940644</v>
      </c>
      <c r="Q34" s="196">
        <f>+'6.รายรับ'!Q35/'8.คำนวณ'!G34</f>
        <v>29.094717960216535</v>
      </c>
      <c r="R34" s="196">
        <f>+'6.รายรับ'!V35/'8.คำนวณ'!H34</f>
        <v>593.99692534032897</v>
      </c>
      <c r="S34" s="200">
        <f>'2.Hosp. Group'!K36</f>
        <v>21</v>
      </c>
      <c r="T34" s="55">
        <f>+DATA!L36</f>
        <v>36516</v>
      </c>
      <c r="U34" s="55">
        <f>+DATA!M36</f>
        <v>1193.01</v>
      </c>
      <c r="V34" s="55">
        <f t="shared" si="0"/>
        <v>2931.8671428571429</v>
      </c>
      <c r="W34" s="197">
        <f>+('7.รายจ่าย'!G33+'7.รายจ่าย'!K33)/'8.คำนวณ'!V34</f>
        <v>11796.91622939453</v>
      </c>
      <c r="X34" s="197">
        <f>+'7.รายจ่าย'!L33/'8.คำนวณ'!V34</f>
        <v>28.131902293370338</v>
      </c>
      <c r="Y34" s="197">
        <f>+'7.รายจ่าย'!M33/'8.คำนวณ'!V34</f>
        <v>1398.200730202645</v>
      </c>
      <c r="Z34" s="197">
        <f>+'7.รายจ่าย'!O33/'8.คำนวณ'!V34</f>
        <v>664.54802522234729</v>
      </c>
      <c r="AA34" s="197">
        <f>+'7.รายจ่าย'!P33/'8.คำนวณ'!V34</f>
        <v>822.98562057236074</v>
      </c>
      <c r="AB34" s="197">
        <f>+'7.รายจ่าย'!R33/'8.คำนวณ'!V34</f>
        <v>682.83976130276801</v>
      </c>
      <c r="AC34" s="197">
        <f>+'7.รายจ่าย'!S33/'8.คำนวณ'!V34</f>
        <v>536.53390257890271</v>
      </c>
      <c r="AD34" s="197">
        <f>+'7.รายจ่าย'!T33/'8.คำนวณ'!V34</f>
        <v>138.18051100541976</v>
      </c>
      <c r="AE34" s="197">
        <f>+'7.รายจ่าย'!U33/'8.คำนวณ'!V34</f>
        <v>345.45725322770909</v>
      </c>
      <c r="AF34" s="197">
        <f>+'7.รายจ่าย'!V33/'8.คำนวณ'!V34</f>
        <v>13.507580006305099</v>
      </c>
      <c r="AG34" s="197">
        <f>+'7.รายจ่าย'!Y33/'8.คำนวณ'!V34</f>
        <v>358.97397416663296</v>
      </c>
    </row>
    <row r="35" spans="1:33" s="55" customFormat="1">
      <c r="A35" s="273">
        <v>46</v>
      </c>
      <c r="B35" s="264">
        <v>33</v>
      </c>
      <c r="C35" s="264">
        <v>4</v>
      </c>
      <c r="D35" s="278" t="s">
        <v>47</v>
      </c>
      <c r="E35" s="327" t="s">
        <v>227</v>
      </c>
      <c r="F35" s="278" t="s">
        <v>1395</v>
      </c>
      <c r="G35" s="189">
        <f>+DATA!G37</f>
        <v>28823</v>
      </c>
      <c r="H35" s="190">
        <f>+DATA!H37</f>
        <v>26007</v>
      </c>
      <c r="I35" s="190">
        <f>+DATA!I37</f>
        <v>707</v>
      </c>
      <c r="J35" s="190">
        <f>+DATA!J37</f>
        <v>1959</v>
      </c>
      <c r="K35" s="190">
        <f>+DATA!K37</f>
        <v>150</v>
      </c>
      <c r="L35" s="195">
        <f>+'6.รายรับ'!G36/H35</f>
        <v>1133.820426808167</v>
      </c>
      <c r="M35" s="195">
        <f>+('6.รายรับ'!H36+'6.รายรับ'!I36+'6.รายรับ'!J36)/H35</f>
        <v>129.8033763986619</v>
      </c>
      <c r="N35" s="195">
        <f>+'6.รายรับ'!K36/'8.คำนวณ'!I35</f>
        <v>525.78758132956148</v>
      </c>
      <c r="O35" s="195">
        <f>+'6.รายรับ'!L36/'8.คำนวณ'!J35</f>
        <v>1898.2891577335374</v>
      </c>
      <c r="P35" s="195">
        <f>+'6.รายรับ'!M36/'8.คำนวณ'!G35</f>
        <v>7.9702321063039934</v>
      </c>
      <c r="Q35" s="196">
        <f>+'6.รายรับ'!Q36/'8.คำนวณ'!G35</f>
        <v>54.016806022967764</v>
      </c>
      <c r="R35" s="196">
        <f>+'6.รายรับ'!V36/'8.คำนวณ'!H35</f>
        <v>761.21186603606725</v>
      </c>
      <c r="S35" s="200">
        <f>'2.Hosp. Group'!K37</f>
        <v>21</v>
      </c>
      <c r="T35" s="55">
        <f>+DATA!L37</f>
        <v>48268</v>
      </c>
      <c r="U35" s="55">
        <f>+DATA!M37</f>
        <v>1335.38</v>
      </c>
      <c r="V35" s="55">
        <f t="shared" ref="V35:V66" si="1">+(T35/S35)+U35</f>
        <v>3633.8561904761905</v>
      </c>
      <c r="W35" s="197">
        <f>+('7.รายจ่าย'!G34+'7.รายจ่าย'!K34)/'8.คำนวณ'!V35</f>
        <v>10557.328168502096</v>
      </c>
      <c r="X35" s="197">
        <f>+'7.รายจ่าย'!L34/'8.คำนวณ'!V35</f>
        <v>48.085832471290502</v>
      </c>
      <c r="Y35" s="197">
        <f>+'7.รายจ่าย'!M34/'8.คำนวณ'!V35</f>
        <v>1643.6350936654201</v>
      </c>
      <c r="Z35" s="197">
        <f>+'7.รายจ่าย'!O34/'8.คำนวณ'!V35</f>
        <v>559.13607845161994</v>
      </c>
      <c r="AA35" s="197">
        <f>+'7.รายจ่าย'!P34/'8.คำนวณ'!V35</f>
        <v>674.40698573128009</v>
      </c>
      <c r="AB35" s="197">
        <f>+'7.รายจ่าย'!R34/'8.คำนวณ'!V35</f>
        <v>495.37175266259192</v>
      </c>
      <c r="AC35" s="197">
        <f>+'7.รายจ่าย'!S34/'8.คำนวณ'!V35</f>
        <v>559.20250925882488</v>
      </c>
      <c r="AD35" s="197">
        <f>+'7.รายจ่าย'!T34/'8.คำนวณ'!V35</f>
        <v>170.76983718463583</v>
      </c>
      <c r="AE35" s="197">
        <f>+'7.รายจ่าย'!U34/'8.คำนวณ'!V35</f>
        <v>250.33940594132062</v>
      </c>
      <c r="AF35" s="197">
        <f>+'7.รายจ่าย'!V34/'8.คำนวณ'!V35</f>
        <v>59.101730707691083</v>
      </c>
      <c r="AG35" s="197">
        <f>+'7.รายจ่าย'!Y34/'8.คำนวณ'!V35</f>
        <v>322.97700802689207</v>
      </c>
    </row>
    <row r="36" spans="1:33" s="55" customFormat="1">
      <c r="A36" s="273">
        <v>49</v>
      </c>
      <c r="B36" s="264">
        <v>34</v>
      </c>
      <c r="C36" s="264">
        <v>4</v>
      </c>
      <c r="D36" s="278" t="s">
        <v>47</v>
      </c>
      <c r="E36" s="327" t="s">
        <v>229</v>
      </c>
      <c r="F36" s="278" t="s">
        <v>1396</v>
      </c>
      <c r="G36" s="189">
        <f>+DATA!G38</f>
        <v>36351</v>
      </c>
      <c r="H36" s="190">
        <f>+DATA!H38</f>
        <v>32958</v>
      </c>
      <c r="I36" s="190">
        <f>+DATA!I38</f>
        <v>1047</v>
      </c>
      <c r="J36" s="190">
        <f>+DATA!J38</f>
        <v>2246</v>
      </c>
      <c r="K36" s="190">
        <f>+DATA!K38</f>
        <v>100</v>
      </c>
      <c r="L36" s="195">
        <f>+'6.รายรับ'!G37/H36</f>
        <v>963.7128005340129</v>
      </c>
      <c r="M36" s="195">
        <f>+('6.รายรับ'!H37+'6.รายรับ'!I37+'6.รายรับ'!J37)/H36</f>
        <v>141.2923205291583</v>
      </c>
      <c r="N36" s="195">
        <f>+'6.รายรับ'!K37/'8.คำนวณ'!I36</f>
        <v>221.42012416427889</v>
      </c>
      <c r="O36" s="195">
        <f>+'6.รายรับ'!L37/'8.คำนวณ'!J36</f>
        <v>2263.4020792520032</v>
      </c>
      <c r="P36" s="195">
        <f>+'6.รายรับ'!M37/'8.คำนวณ'!G36</f>
        <v>7.0852246155539049</v>
      </c>
      <c r="Q36" s="196">
        <f>+'6.รายรับ'!Q37/'8.คำนวณ'!G36</f>
        <v>23.350162306401476</v>
      </c>
      <c r="R36" s="196">
        <f>+'6.รายรับ'!V37/'8.คำนวณ'!H36</f>
        <v>601.87192821166343</v>
      </c>
      <c r="S36" s="200">
        <f>'2.Hosp. Group'!K38</f>
        <v>21</v>
      </c>
      <c r="T36" s="55">
        <f>+DATA!L38</f>
        <v>47864</v>
      </c>
      <c r="U36" s="55">
        <f>+DATA!M38</f>
        <v>1231.7</v>
      </c>
      <c r="V36" s="55">
        <f t="shared" si="1"/>
        <v>3510.9380952380952</v>
      </c>
      <c r="W36" s="197">
        <f>+('7.รายจ่าย'!G35+'7.รายจ่าย'!K35)/'8.คำนวณ'!V36</f>
        <v>10835.967060085693</v>
      </c>
      <c r="X36" s="197">
        <f>+'7.รายจ่าย'!L35/'8.คำนวณ'!V36</f>
        <v>25.767193139264094</v>
      </c>
      <c r="Y36" s="197">
        <f>+'7.รายจ่าย'!M35/'8.คำนวณ'!V36</f>
        <v>1751.9191603926233</v>
      </c>
      <c r="Z36" s="197">
        <f>+'7.รายจ่าย'!O35/'8.คำนวณ'!V36</f>
        <v>800.08323240159655</v>
      </c>
      <c r="AA36" s="197">
        <f>+'7.รายจ่าย'!P35/'8.คำนวณ'!V36</f>
        <v>752.65444115465004</v>
      </c>
      <c r="AB36" s="197">
        <f>+'7.รายจ่าย'!R35/'8.คำนวณ'!V36</f>
        <v>812.94326262008383</v>
      </c>
      <c r="AC36" s="197">
        <f>+'7.รายจ่าย'!S35/'8.คำนวณ'!V36</f>
        <v>564.05493810499706</v>
      </c>
      <c r="AD36" s="197">
        <f>+'7.รายจ่าย'!T35/'8.คำนวณ'!V36</f>
        <v>145.76588538946993</v>
      </c>
      <c r="AE36" s="197">
        <f>+'7.รายจ่าย'!U35/'8.คำนวณ'!V36</f>
        <v>278.82541174045195</v>
      </c>
      <c r="AF36" s="197">
        <f>+'7.รายจ่าย'!V35/'8.คำนวณ'!V36</f>
        <v>20.279884768281981</v>
      </c>
      <c r="AG36" s="197">
        <f>+'7.รายจ่าย'!Y35/'8.คำนวณ'!V36</f>
        <v>171.14206622297391</v>
      </c>
    </row>
    <row r="37" spans="1:33" s="55" customFormat="1">
      <c r="A37" s="273">
        <v>77</v>
      </c>
      <c r="B37" s="264">
        <v>35</v>
      </c>
      <c r="C37" s="264">
        <v>4</v>
      </c>
      <c r="D37" s="278" t="s">
        <v>43</v>
      </c>
      <c r="E37" s="280" t="s">
        <v>187</v>
      </c>
      <c r="F37" s="278" t="s">
        <v>1397</v>
      </c>
      <c r="G37" s="189">
        <f>+DATA!G39</f>
        <v>41300</v>
      </c>
      <c r="H37" s="190">
        <f>+DATA!H39</f>
        <v>35092</v>
      </c>
      <c r="I37" s="190">
        <f>+DATA!I39</f>
        <v>1674</v>
      </c>
      <c r="J37" s="190">
        <f>+DATA!J39</f>
        <v>4497</v>
      </c>
      <c r="K37" s="190">
        <f>+DATA!K39</f>
        <v>37</v>
      </c>
      <c r="L37" s="195">
        <f>+'6.รายรับ'!G38/H37</f>
        <v>807.50885928416722</v>
      </c>
      <c r="M37" s="195">
        <f>+('6.รายรับ'!H38+'6.รายรับ'!I38+'6.รายรับ'!J38)/H37</f>
        <v>144.84191867092213</v>
      </c>
      <c r="N37" s="195">
        <f>+'6.รายรับ'!K38/'8.คำนวณ'!I37</f>
        <v>364.16284348864991</v>
      </c>
      <c r="O37" s="195">
        <f>+'6.รายรับ'!L38/'8.คำนวณ'!J37</f>
        <v>1273.0063553480097</v>
      </c>
      <c r="P37" s="195">
        <f>+'6.รายรับ'!M38/'8.คำนวณ'!G37</f>
        <v>10.626016949152543</v>
      </c>
      <c r="Q37" s="196">
        <f>+'6.รายรับ'!Q38/'8.คำนวณ'!G37</f>
        <v>19.845423728813561</v>
      </c>
      <c r="R37" s="196">
        <f>+'6.รายรับ'!V38/'8.คำนวณ'!H37</f>
        <v>608.3034272768723</v>
      </c>
      <c r="S37" s="200">
        <f>'2.Hosp. Group'!K39</f>
        <v>21</v>
      </c>
      <c r="T37" s="55">
        <f>+DATA!L39</f>
        <v>49672</v>
      </c>
      <c r="U37" s="55">
        <f>+DATA!M39</f>
        <v>1699.8</v>
      </c>
      <c r="V37" s="55">
        <f t="shared" si="1"/>
        <v>4065.1333333333332</v>
      </c>
      <c r="W37" s="197">
        <f>+('7.รายจ่าย'!G36+'7.รายจ่าย'!K36)/'8.คำนวณ'!V37</f>
        <v>9548.0071051380037</v>
      </c>
      <c r="X37" s="197">
        <f>+'7.รายจ่าย'!L36/'8.คำนวณ'!V37</f>
        <v>15.650576446857013</v>
      </c>
      <c r="Y37" s="197">
        <f>+'7.รายจ่าย'!M36/'8.คำนวณ'!V37</f>
        <v>1357.0244977614509</v>
      </c>
      <c r="Z37" s="197">
        <f>+'7.รายจ่าย'!O36/'8.คำนวณ'!V37</f>
        <v>573.2000524788034</v>
      </c>
      <c r="AA37" s="197">
        <f>+'7.รายจ่าย'!P36/'8.คำนวณ'!V37</f>
        <v>662.08775685914361</v>
      </c>
      <c r="AB37" s="197">
        <f>+'7.รายจ่าย'!R36/'8.คำนวณ'!V37</f>
        <v>421.47579415189335</v>
      </c>
      <c r="AC37" s="197">
        <f>+'7.รายจ่าย'!S36/'8.คำนวณ'!V37</f>
        <v>286.3206430293389</v>
      </c>
      <c r="AD37" s="197">
        <f>+'7.รายจ่าย'!T36/'8.คำนวณ'!V37</f>
        <v>220.78488610459681</v>
      </c>
      <c r="AE37" s="197">
        <f>+'7.รายจ่าย'!U36/'8.คำนวณ'!V37</f>
        <v>264.95418026468997</v>
      </c>
      <c r="AF37" s="197">
        <f>+'7.รายจ่าย'!V36/'8.คำนวณ'!V37</f>
        <v>12.455045344966134</v>
      </c>
      <c r="AG37" s="197">
        <f>+'7.รายจ่าย'!Y36/'8.คำนวณ'!V37</f>
        <v>547.3031306886204</v>
      </c>
    </row>
    <row r="38" spans="1:33" s="55" customFormat="1">
      <c r="A38" s="273">
        <v>48</v>
      </c>
      <c r="B38" s="264">
        <v>36</v>
      </c>
      <c r="C38" s="264">
        <v>4</v>
      </c>
      <c r="D38" s="278" t="s">
        <v>47</v>
      </c>
      <c r="E38" s="327" t="s">
        <v>228</v>
      </c>
      <c r="F38" s="278" t="s">
        <v>1398</v>
      </c>
      <c r="G38" s="189">
        <f>+DATA!G40</f>
        <v>29150</v>
      </c>
      <c r="H38" s="190">
        <f>+DATA!H40</f>
        <v>24394</v>
      </c>
      <c r="I38" s="190">
        <f>+DATA!I40</f>
        <v>1615</v>
      </c>
      <c r="J38" s="190">
        <f>+DATA!J40</f>
        <v>3041</v>
      </c>
      <c r="K38" s="190">
        <f>+DATA!K40</f>
        <v>100</v>
      </c>
      <c r="L38" s="195">
        <f>+'6.รายรับ'!G39/H38</f>
        <v>988.41716364679837</v>
      </c>
      <c r="M38" s="195">
        <f>+('6.รายรับ'!H39+'6.รายรับ'!I39+'6.รายรับ'!J39)/H38</f>
        <v>412.6957194392063</v>
      </c>
      <c r="N38" s="195">
        <f>+'6.รายรับ'!K39/'8.คำนวณ'!I38</f>
        <v>785.335479876161</v>
      </c>
      <c r="O38" s="195">
        <f>+'6.รายรับ'!L39/'8.คำนวณ'!J38</f>
        <v>4596.3900953633674</v>
      </c>
      <c r="P38" s="195">
        <f>+'6.รายรับ'!M39/'8.คำนวณ'!G38</f>
        <v>8.2323156089193823</v>
      </c>
      <c r="Q38" s="196">
        <f>+'6.รายรับ'!Q39/'8.คำนวณ'!G38</f>
        <v>46.285420240137221</v>
      </c>
      <c r="R38" s="196">
        <f>+'6.รายรับ'!V39/'8.คำนวณ'!H38</f>
        <v>973.88743666475364</v>
      </c>
      <c r="S38" s="200">
        <f>'2.Hosp. Group'!K40</f>
        <v>21</v>
      </c>
      <c r="T38" s="55">
        <f>+DATA!L40</f>
        <v>60303</v>
      </c>
      <c r="U38" s="55">
        <f>+DATA!M40</f>
        <v>1273.5899999999999</v>
      </c>
      <c r="V38" s="55">
        <f t="shared" si="1"/>
        <v>4145.1614285714286</v>
      </c>
      <c r="W38" s="197">
        <f>+('7.รายจ่าย'!G37+'7.รายจ่าย'!K37)/'8.คำนวณ'!V38</f>
        <v>10243.220796501808</v>
      </c>
      <c r="X38" s="197">
        <f>+'7.รายจ่าย'!L37/'8.คำนวณ'!V38</f>
        <v>36.357298164848309</v>
      </c>
      <c r="Y38" s="197">
        <f>+'7.รายจ่าย'!M37/'8.คำนวณ'!V38</f>
        <v>1785.4696897897825</v>
      </c>
      <c r="Z38" s="197">
        <f>+'7.รายจ่าย'!O37/'8.คำนวณ'!V38</f>
        <v>573.2155359794707</v>
      </c>
      <c r="AA38" s="197">
        <f>+'7.รายจ่าย'!P37/'8.คำนวณ'!V38</f>
        <v>899.25036316007686</v>
      </c>
      <c r="AB38" s="197">
        <f>+'7.รายจ่าย'!R37/'8.คำนวณ'!V38</f>
        <v>668.33715833227939</v>
      </c>
      <c r="AC38" s="197">
        <f>+'7.รายจ่าย'!S37/'8.คำนวณ'!V38</f>
        <v>2859.2830784119037</v>
      </c>
      <c r="AD38" s="197">
        <f>+'7.รายจ่าย'!T37/'8.คำนวณ'!V38</f>
        <v>178.7796477338639</v>
      </c>
      <c r="AE38" s="197">
        <f>+'7.รายจ่าย'!U37/'8.คำนวณ'!V38</f>
        <v>335.16439201230486</v>
      </c>
      <c r="AF38" s="197">
        <f>+'7.รายจ่าย'!V37/'8.คำนวณ'!V38</f>
        <v>109.01273395177097</v>
      </c>
      <c r="AG38" s="197">
        <f>+'7.รายจ่าย'!Y37/'8.คำนวณ'!V38</f>
        <v>65.950145660362011</v>
      </c>
    </row>
    <row r="39" spans="1:33" s="55" customFormat="1">
      <c r="A39" s="273">
        <v>19</v>
      </c>
      <c r="B39" s="264">
        <v>37</v>
      </c>
      <c r="C39" s="264">
        <v>4</v>
      </c>
      <c r="D39" s="278" t="s">
        <v>53</v>
      </c>
      <c r="E39" s="327" t="s">
        <v>172</v>
      </c>
      <c r="F39" s="278" t="s">
        <v>1399</v>
      </c>
      <c r="G39" s="189">
        <f>+DATA!G41</f>
        <v>35239</v>
      </c>
      <c r="H39" s="190">
        <f>+DATA!H41</f>
        <v>31135</v>
      </c>
      <c r="I39" s="190">
        <f>+DATA!I41</f>
        <v>1079</v>
      </c>
      <c r="J39" s="190">
        <f>+DATA!J41</f>
        <v>2765</v>
      </c>
      <c r="K39" s="190">
        <f>+DATA!K41</f>
        <v>260</v>
      </c>
      <c r="L39" s="195">
        <f>+'6.รายรับ'!G40/H39</f>
        <v>859.37609731813075</v>
      </c>
      <c r="M39" s="195">
        <f>+('6.รายรับ'!H40+'6.รายรับ'!I40+'6.รายรับ'!J40)/H39</f>
        <v>178.87764959049301</v>
      </c>
      <c r="N39" s="195">
        <f>+'6.รายรับ'!K40/'8.คำนวณ'!I39</f>
        <v>603.8175810936051</v>
      </c>
      <c r="O39" s="195">
        <f>+'6.รายรับ'!L40/'8.คำนวณ'!J39</f>
        <v>1848.1200506329114</v>
      </c>
      <c r="P39" s="195">
        <f>+'6.รายรับ'!M40/'8.คำนวณ'!G39</f>
        <v>7.9486932092284119</v>
      </c>
      <c r="Q39" s="196">
        <f>+'6.รายรับ'!Q40/'8.คำนวณ'!G39</f>
        <v>40.27673884048923</v>
      </c>
      <c r="R39" s="196">
        <f>+'6.รายรับ'!V40/'8.คำนวณ'!H39</f>
        <v>640.20298699213106</v>
      </c>
      <c r="S39" s="200">
        <f>'2.Hosp. Group'!K41</f>
        <v>21</v>
      </c>
      <c r="T39" s="55">
        <f>+DATA!L41</f>
        <v>46142</v>
      </c>
      <c r="U39" s="55">
        <f>+DATA!M41</f>
        <v>1118.67</v>
      </c>
      <c r="V39" s="55">
        <f t="shared" si="1"/>
        <v>3315.9080952380955</v>
      </c>
      <c r="W39" s="197">
        <f>+('7.รายจ่าย'!G38+'7.รายจ่าย'!K38)/'8.คำนวณ'!V39</f>
        <v>11678.814954375062</v>
      </c>
      <c r="X39" s="197">
        <f>+'7.รายจ่าย'!L38/'8.คำนวณ'!V39</f>
        <v>25.942296206440325</v>
      </c>
      <c r="Y39" s="197">
        <f>+'7.รายจ่าย'!M38/'8.คำนวณ'!V39</f>
        <v>1909.6316930778282</v>
      </c>
      <c r="Z39" s="197">
        <f>+'7.รายจ่าย'!O38/'8.คำนวณ'!V39</f>
        <v>721.34438630400314</v>
      </c>
      <c r="AA39" s="197">
        <f>+'7.รายจ่าย'!P38/'8.คำนวณ'!V39</f>
        <v>768.95164967378753</v>
      </c>
      <c r="AB39" s="197">
        <f>+'7.รายจ่าย'!R38/'8.คำนวณ'!V39</f>
        <v>802.11537039268273</v>
      </c>
      <c r="AC39" s="197">
        <f>+'7.รายจ่าย'!S38/'8.คำนวณ'!V39</f>
        <v>399.50019781983156</v>
      </c>
      <c r="AD39" s="197">
        <f>+'7.รายจ่าย'!T38/'8.คำนวณ'!V39</f>
        <v>325.22161924471737</v>
      </c>
      <c r="AE39" s="197">
        <f>+'7.รายจ่าย'!U38/'8.คำนวณ'!V39</f>
        <v>285.97463583559022</v>
      </c>
      <c r="AF39" s="197">
        <f>+'7.รายจ่าย'!V38/'8.คำนวณ'!V39</f>
        <v>22.731477421899939</v>
      </c>
      <c r="AG39" s="197">
        <f>+'7.รายจ่าย'!Y38/'8.คำนวณ'!V39</f>
        <v>1002.1779568535918</v>
      </c>
    </row>
    <row r="40" spans="1:33" s="55" customFormat="1">
      <c r="A40" s="273">
        <v>43</v>
      </c>
      <c r="B40" s="264">
        <v>38</v>
      </c>
      <c r="C40" s="264">
        <v>4</v>
      </c>
      <c r="D40" s="278" t="s">
        <v>47</v>
      </c>
      <c r="E40" s="327" t="s">
        <v>224</v>
      </c>
      <c r="F40" s="278" t="s">
        <v>1400</v>
      </c>
      <c r="G40" s="189">
        <f>+DATA!G42</f>
        <v>33140</v>
      </c>
      <c r="H40" s="190">
        <f>+DATA!H42</f>
        <v>29933</v>
      </c>
      <c r="I40" s="190">
        <f>+DATA!I42</f>
        <v>836</v>
      </c>
      <c r="J40" s="190">
        <f>+DATA!J42</f>
        <v>2202</v>
      </c>
      <c r="K40" s="190">
        <f>+DATA!K42</f>
        <v>169</v>
      </c>
      <c r="L40" s="195">
        <f>+'6.รายรับ'!G41/H40</f>
        <v>1162.9928934620652</v>
      </c>
      <c r="M40" s="195">
        <f>+('6.รายรับ'!H41+'6.รายรับ'!I41+'6.รายรับ'!J41)/H40</f>
        <v>225.72657535161861</v>
      </c>
      <c r="N40" s="195">
        <f>+'6.รายรับ'!K41/'8.คำนวณ'!I40</f>
        <v>828.57092105263143</v>
      </c>
      <c r="O40" s="195">
        <f>+'6.รายรับ'!L41/'8.คำนวณ'!J40</f>
        <v>2483.920558583106</v>
      </c>
      <c r="P40" s="195">
        <f>+'6.รายรับ'!M41/'8.คำนวณ'!G40</f>
        <v>26.833071816535909</v>
      </c>
      <c r="Q40" s="196">
        <f>+'6.รายรับ'!Q41/'8.คำนวณ'!G40</f>
        <v>73.189857573928791</v>
      </c>
      <c r="R40" s="196">
        <f>+'6.รายรับ'!V41/'8.คำนวณ'!H40</f>
        <v>632.29922861056355</v>
      </c>
      <c r="S40" s="200">
        <f>'2.Hosp. Group'!K42</f>
        <v>21</v>
      </c>
      <c r="T40" s="55">
        <f>+DATA!L42</f>
        <v>44626</v>
      </c>
      <c r="U40" s="55">
        <f>+DATA!M42</f>
        <v>1599.22</v>
      </c>
      <c r="V40" s="55">
        <f t="shared" si="1"/>
        <v>3724.2676190476195</v>
      </c>
      <c r="W40" s="197">
        <f>+('7.รายจ่าย'!G39+'7.รายจ่าย'!K39)/'8.คำนวณ'!V40</f>
        <v>10245.578592377764</v>
      </c>
      <c r="X40" s="197">
        <f>+'7.รายจ่าย'!L39/'8.คำนวณ'!V40</f>
        <v>30.876674762004978</v>
      </c>
      <c r="Y40" s="197">
        <f>+'7.รายจ่าย'!M39/'8.คำนวณ'!V40</f>
        <v>1675.9376254481226</v>
      </c>
      <c r="Z40" s="197">
        <f>+'7.รายจ่าย'!O39/'8.คำนวณ'!V40</f>
        <v>761.51988796263163</v>
      </c>
      <c r="AA40" s="197">
        <f>+'7.รายจ่าย'!P39/'8.คำนวณ'!V40</f>
        <v>893.87878115249748</v>
      </c>
      <c r="AB40" s="197">
        <f>+'7.รายจ่าย'!R39/'8.คำนวณ'!V40</f>
        <v>697.98762223879874</v>
      </c>
      <c r="AC40" s="197">
        <f>+'7.รายจ่าย'!S39/'8.คำนวณ'!V40</f>
        <v>629.8601899612861</v>
      </c>
      <c r="AD40" s="197">
        <f>+'7.รายจ่าย'!T39/'8.คำนวณ'!V40</f>
        <v>858.40783397234247</v>
      </c>
      <c r="AE40" s="197">
        <f>+'7.รายจ่าย'!U39/'8.คำนวณ'!V40</f>
        <v>247.90398930464048</v>
      </c>
      <c r="AF40" s="197">
        <f>+'7.รายจ่าย'!V39/'8.คำนวณ'!V40</f>
        <v>22.452511084953485</v>
      </c>
      <c r="AG40" s="197">
        <f>+'7.รายจ่าย'!Y39/'8.คำนวณ'!V40</f>
        <v>179.6578732897564</v>
      </c>
    </row>
    <row r="41" spans="1:33" s="55" customFormat="1">
      <c r="A41" s="273">
        <v>18</v>
      </c>
      <c r="B41" s="264">
        <v>39</v>
      </c>
      <c r="C41" s="264">
        <v>5</v>
      </c>
      <c r="D41" s="278" t="s">
        <v>53</v>
      </c>
      <c r="E41" s="327" t="s">
        <v>171</v>
      </c>
      <c r="F41" s="278" t="s">
        <v>1401</v>
      </c>
      <c r="G41" s="189">
        <f>+DATA!G43</f>
        <v>32463</v>
      </c>
      <c r="H41" s="190">
        <f>+DATA!H43</f>
        <v>30726</v>
      </c>
      <c r="I41" s="190">
        <f>+DATA!I43</f>
        <v>718</v>
      </c>
      <c r="J41" s="190">
        <f>+DATA!J43</f>
        <v>2254</v>
      </c>
      <c r="K41" s="190">
        <f>+DATA!K43</f>
        <v>-1235</v>
      </c>
      <c r="L41" s="195">
        <f>+'6.รายรับ'!G42/H41</f>
        <v>971.82082308142924</v>
      </c>
      <c r="M41" s="195">
        <f>+('6.รายรับ'!H42+'6.รายรับ'!I42+'6.รายรับ'!J42)/H41</f>
        <v>240.68724760788905</v>
      </c>
      <c r="N41" s="195">
        <f>+'6.รายรับ'!K42/'8.คำนวณ'!I41</f>
        <v>1227.755529247911</v>
      </c>
      <c r="O41" s="195">
        <f>+'6.รายรับ'!L42/'8.คำนวณ'!J41</f>
        <v>2368.3551242236026</v>
      </c>
      <c r="P41" s="195">
        <f>+'6.รายรับ'!M42/'8.คำนวณ'!G41</f>
        <v>11.937007978313771</v>
      </c>
      <c r="Q41" s="196">
        <f>+'6.รายรับ'!Q42/'8.คำนวณ'!G41</f>
        <v>116.8148233373379</v>
      </c>
      <c r="R41" s="196">
        <f>+'6.รายรับ'!V42/'8.คำนวณ'!H41</f>
        <v>629.17288875870599</v>
      </c>
      <c r="S41" s="200">
        <f>'2.Hosp. Group'!K43</f>
        <v>21</v>
      </c>
      <c r="T41" s="55">
        <f>+DATA!L43</f>
        <v>38422</v>
      </c>
      <c r="U41" s="55">
        <f>+DATA!M43</f>
        <v>1468.15</v>
      </c>
      <c r="V41" s="55">
        <f t="shared" si="1"/>
        <v>3297.7690476190478</v>
      </c>
      <c r="W41" s="197">
        <f>+('7.รายจ่าย'!G40+'7.รายจ่าย'!K40)/'8.คำนวณ'!V41</f>
        <v>11937.197545238014</v>
      </c>
      <c r="X41" s="197">
        <f>+'7.รายจ่าย'!L40/'8.คำนวณ'!V41</f>
        <v>34.103055240086547</v>
      </c>
      <c r="Y41" s="197">
        <f>+'7.รายจ่าย'!M40/'8.คำนวณ'!V41</f>
        <v>2249.6259904423118</v>
      </c>
      <c r="Z41" s="197">
        <f>+'7.รายจ่าย'!O40/'8.คำนวณ'!V41</f>
        <v>689.56166037212745</v>
      </c>
      <c r="AA41" s="197">
        <f>+'7.รายจ่าย'!P40/'8.คำนวณ'!V41</f>
        <v>646.67196798990358</v>
      </c>
      <c r="AB41" s="197">
        <f>+'7.รายจ่าย'!R40/'8.คำนวณ'!V41</f>
        <v>628.41693583613153</v>
      </c>
      <c r="AC41" s="197">
        <f>+'7.รายจ่าย'!S40/'8.คำนวณ'!V41</f>
        <v>650.78710759005185</v>
      </c>
      <c r="AD41" s="197">
        <f>+'7.รายจ่าย'!T40/'8.คำนวณ'!V41</f>
        <v>534.11411610879793</v>
      </c>
      <c r="AE41" s="197">
        <f>+'7.รายจ่าย'!U40/'8.คำนวณ'!V41</f>
        <v>243.13451561409119</v>
      </c>
      <c r="AF41" s="197">
        <f>+'7.รายจ่าย'!V40/'8.คำนวณ'!V41</f>
        <v>130.81584664379886</v>
      </c>
      <c r="AG41" s="197">
        <f>+'7.รายจ่าย'!Y40/'8.คำนวณ'!V41</f>
        <v>609.22983416638806</v>
      </c>
    </row>
    <row r="42" spans="1:33" s="55" customFormat="1">
      <c r="A42" s="273">
        <v>40</v>
      </c>
      <c r="B42" s="264">
        <v>40</v>
      </c>
      <c r="C42" s="264">
        <v>5</v>
      </c>
      <c r="D42" s="278" t="s">
        <v>47</v>
      </c>
      <c r="E42" s="327" t="s">
        <v>222</v>
      </c>
      <c r="F42" s="278" t="s">
        <v>1402</v>
      </c>
      <c r="G42" s="189">
        <f>+DATA!G44</f>
        <v>43353</v>
      </c>
      <c r="H42" s="190">
        <f>+DATA!H44</f>
        <v>36869</v>
      </c>
      <c r="I42" s="190">
        <f>+DATA!I44</f>
        <v>1495</v>
      </c>
      <c r="J42" s="190">
        <f>+DATA!J44</f>
        <v>4664</v>
      </c>
      <c r="K42" s="190">
        <f>+DATA!K44</f>
        <v>325</v>
      </c>
      <c r="L42" s="247">
        <f>+'6.รายรับ'!G43/H42</f>
        <v>1070.643339390816</v>
      </c>
      <c r="M42" s="195">
        <f>+('6.รายรับ'!H43+'6.รายรับ'!I43+'6.รายรับ'!J43)/H42</f>
        <v>168.72801567712713</v>
      </c>
      <c r="N42" s="195">
        <f>+'6.รายรับ'!K43/'8.คำนวณ'!I42</f>
        <v>339.91155852842809</v>
      </c>
      <c r="O42" s="195">
        <f>+'6.รายรับ'!L43/'8.คำนวณ'!J42</f>
        <v>1070.6306903945112</v>
      </c>
      <c r="P42" s="195">
        <f>+'6.รายรับ'!M43/'8.คำนวณ'!G42</f>
        <v>16.418563882545612</v>
      </c>
      <c r="Q42" s="196">
        <f>+'6.รายรับ'!Q43/'8.คำนวณ'!G42</f>
        <v>41.955262611583976</v>
      </c>
      <c r="R42" s="196">
        <f>+'6.รายรับ'!V43/'8.คำนวณ'!H42</f>
        <v>563.66287857007251</v>
      </c>
      <c r="S42" s="200">
        <f>'2.Hosp. Group'!K44</f>
        <v>21</v>
      </c>
      <c r="T42" s="55">
        <f>+DATA!L44</f>
        <v>50192</v>
      </c>
      <c r="U42" s="55">
        <f>+DATA!M44</f>
        <v>1410.23</v>
      </c>
      <c r="V42" s="55">
        <f t="shared" si="1"/>
        <v>3800.3252380952381</v>
      </c>
      <c r="W42" s="197">
        <f>+('7.รายจ่าย'!G41+'7.รายจ่าย'!K41)/'8.คำนวณ'!V42</f>
        <v>11145.433726411637</v>
      </c>
      <c r="X42" s="197">
        <f>+'7.รายจ่าย'!L41/'8.คำนวณ'!V42</f>
        <v>97.099986680338006</v>
      </c>
      <c r="Y42" s="197">
        <f>+'7.รายจ่าย'!M41/'8.คำนวณ'!V42</f>
        <v>1851.1646659815958</v>
      </c>
      <c r="Z42" s="197">
        <f>+'7.รายจ่าย'!O41/'8.คำนวณ'!V42</f>
        <v>619.16256966978892</v>
      </c>
      <c r="AA42" s="197">
        <f>+'7.รายจ่าย'!P41/'8.คำนวณ'!V42</f>
        <v>613.44592210967403</v>
      </c>
      <c r="AB42" s="197">
        <f>+'7.รายจ่าย'!R41/'8.คำนวณ'!V42</f>
        <v>935.56261563076737</v>
      </c>
      <c r="AC42" s="197">
        <f>+'7.รายจ่าย'!S41/'8.คำนวณ'!V42</f>
        <v>543.53535568321661</v>
      </c>
      <c r="AD42" s="197">
        <f>+'7.รายจ่าย'!T41/'8.คำนวณ'!V42</f>
        <v>232.00645859508515</v>
      </c>
      <c r="AE42" s="197">
        <f>+'7.รายจ่าย'!U41/'8.คำนวณ'!V42</f>
        <v>362.48729876878957</v>
      </c>
      <c r="AF42" s="197">
        <f>+'7.รายจ่าย'!V41/'8.คำนวณ'!V42</f>
        <v>24.567302572975272</v>
      </c>
      <c r="AG42" s="197">
        <f>+'7.รายจ่าย'!Y41/'8.คำนวณ'!V42</f>
        <v>48.998348386973895</v>
      </c>
    </row>
    <row r="43" spans="1:33" s="55" customFormat="1">
      <c r="A43" s="273">
        <v>17</v>
      </c>
      <c r="B43" s="264">
        <v>41</v>
      </c>
      <c r="C43" s="264">
        <v>5</v>
      </c>
      <c r="D43" s="278" t="s">
        <v>53</v>
      </c>
      <c r="E43" s="327" t="s">
        <v>170</v>
      </c>
      <c r="F43" s="278" t="s">
        <v>1403</v>
      </c>
      <c r="G43" s="189">
        <f>+DATA!G45</f>
        <v>29047</v>
      </c>
      <c r="H43" s="190">
        <f>+DATA!H45</f>
        <v>30021</v>
      </c>
      <c r="I43" s="190">
        <f>+DATA!I45</f>
        <v>814</v>
      </c>
      <c r="J43" s="190">
        <f>+DATA!J45</f>
        <v>1929</v>
      </c>
      <c r="K43" s="190">
        <f>+DATA!K45</f>
        <v>-3717</v>
      </c>
      <c r="L43" s="195">
        <f>+'6.รายรับ'!G44/H43</f>
        <v>1004.2907451450653</v>
      </c>
      <c r="M43" s="195">
        <f>+('6.รายรับ'!H44+'6.รายรับ'!I44+'6.รายรับ'!J44)/H43</f>
        <v>263.61511275440529</v>
      </c>
      <c r="N43" s="195">
        <f>+'6.รายรับ'!K44/'8.คำนวณ'!I43</f>
        <v>1232.9017567567569</v>
      </c>
      <c r="O43" s="195">
        <f>+'6.รายรับ'!L44/'8.คำนวณ'!J43</f>
        <v>2307.4830067392431</v>
      </c>
      <c r="P43" s="195">
        <f>+'6.รายรับ'!M44/'8.คำนวณ'!G43</f>
        <v>20.316435432230524</v>
      </c>
      <c r="Q43" s="196">
        <f>+'6.รายรับ'!Q44/'8.คำนวณ'!G43</f>
        <v>64.547615588528942</v>
      </c>
      <c r="R43" s="196">
        <f>+'6.รายรับ'!V44/'8.คำนวณ'!H43</f>
        <v>708.29250324772659</v>
      </c>
      <c r="S43" s="200">
        <f>'2.Hosp. Group'!K45</f>
        <v>21</v>
      </c>
      <c r="T43" s="55">
        <f>+DATA!L45</f>
        <v>55773</v>
      </c>
      <c r="U43" s="55">
        <f>+DATA!M45</f>
        <v>1731.23</v>
      </c>
      <c r="V43" s="55">
        <f t="shared" si="1"/>
        <v>4387.0871428571427</v>
      </c>
      <c r="W43" s="197">
        <f>+('7.รายจ่าย'!G42+'7.รายจ่าย'!K42)/'8.คำนวณ'!V43</f>
        <v>9214.3666067397135</v>
      </c>
      <c r="X43" s="197">
        <f>+'7.รายจ่าย'!L42/'8.คำนวณ'!V43</f>
        <v>42.201222353523868</v>
      </c>
      <c r="Y43" s="197">
        <f>+'7.รายจ่าย'!M42/'8.คำนวณ'!V43</f>
        <v>1262.9069766760308</v>
      </c>
      <c r="Z43" s="197">
        <f>+'7.รายจ่าย'!O42/'8.คำนวณ'!V43</f>
        <v>371.53927125743382</v>
      </c>
      <c r="AA43" s="197">
        <f>+'7.รายจ่าย'!P42/'8.คำนวณ'!V43</f>
        <v>707.54913429379269</v>
      </c>
      <c r="AB43" s="197">
        <f>+'7.รายจ่าย'!R42/'8.คำนวณ'!V43</f>
        <v>754.93036544586528</v>
      </c>
      <c r="AC43" s="197">
        <f>+'7.รายจ่าย'!S42/'8.คำนวณ'!V43</f>
        <v>762.9166941553475</v>
      </c>
      <c r="AD43" s="197">
        <f>+'7.รายจ่าย'!T42/'8.คำนวณ'!V43</f>
        <v>362.36158941777512</v>
      </c>
      <c r="AE43" s="197">
        <f>+'7.รายจ่าย'!U42/'8.คำนวณ'!V43</f>
        <v>325.20757704184456</v>
      </c>
      <c r="AF43" s="197">
        <f>+'7.รายจ่าย'!V42/'8.คำนวณ'!V43</f>
        <v>22.674635073516079</v>
      </c>
      <c r="AG43" s="197">
        <f>+'7.รายจ่าย'!Y42/'8.คำนวณ'!V43</f>
        <v>156.90069004458215</v>
      </c>
    </row>
    <row r="44" spans="1:33" s="55" customFormat="1">
      <c r="A44" s="273">
        <v>2</v>
      </c>
      <c r="B44" s="264">
        <v>42</v>
      </c>
      <c r="C44" s="264">
        <v>5</v>
      </c>
      <c r="D44" s="278" t="s">
        <v>49</v>
      </c>
      <c r="E44" s="280" t="s">
        <v>234</v>
      </c>
      <c r="F44" s="278" t="s">
        <v>1404</v>
      </c>
      <c r="G44" s="189">
        <f>+DATA!G46</f>
        <v>43212</v>
      </c>
      <c r="H44" s="190">
        <f>+DATA!H46</f>
        <v>38531</v>
      </c>
      <c r="I44" s="190">
        <f>+DATA!I46</f>
        <v>1578</v>
      </c>
      <c r="J44" s="190">
        <f>+DATA!J46</f>
        <v>3119</v>
      </c>
      <c r="K44" s="190">
        <f>+DATA!K46</f>
        <v>-16</v>
      </c>
      <c r="L44" s="195">
        <f>+'6.รายรับ'!G45/H44</f>
        <v>866.95524097479949</v>
      </c>
      <c r="M44" s="195">
        <f>+('6.รายรับ'!H45+'6.รายรับ'!I45+'6.รายรับ'!J45)/H44</f>
        <v>247.95664841296622</v>
      </c>
      <c r="N44" s="195">
        <f>+'6.รายรับ'!K45/'8.คำนวณ'!I44</f>
        <v>332.87156527249681</v>
      </c>
      <c r="O44" s="195">
        <f>+'6.รายรับ'!L45/'8.คำนวณ'!J44</f>
        <v>1611.5073645399166</v>
      </c>
      <c r="P44" s="195">
        <f>+'6.รายรับ'!M45/'8.คำนวณ'!G44</f>
        <v>3.3948093122280847</v>
      </c>
      <c r="Q44" s="196">
        <f>+'6.รายรับ'!Q45/'8.คำนวณ'!G44</f>
        <v>18.521091363510138</v>
      </c>
      <c r="R44" s="196">
        <f>+'6.รายรับ'!V45/'8.คำนวณ'!H44</f>
        <v>487.29525057745713</v>
      </c>
      <c r="S44" s="200">
        <f>'2.Hosp. Group'!K46</f>
        <v>21</v>
      </c>
      <c r="T44" s="55">
        <f>+DATA!L46</f>
        <v>61290</v>
      </c>
      <c r="U44" s="55">
        <f>+DATA!M46</f>
        <v>1006.01</v>
      </c>
      <c r="V44" s="55">
        <f t="shared" si="1"/>
        <v>3924.5814285714287</v>
      </c>
      <c r="W44" s="197">
        <f>+('7.รายจ่าย'!G43+'7.รายจ่าย'!K43)/'8.คำนวณ'!V44</f>
        <v>9488.8041891273588</v>
      </c>
      <c r="X44" s="197">
        <f>+'7.รายจ่าย'!L43/'8.คำนวณ'!V44</f>
        <v>31.166024256635922</v>
      </c>
      <c r="Y44" s="197">
        <f>+'7.รายจ่าย'!M43/'8.คำนวณ'!V44</f>
        <v>1375.3066430742206</v>
      </c>
      <c r="Z44" s="197">
        <f>+'7.รายจ่าย'!O43/'8.คำนวณ'!V44</f>
        <v>794.23342507499433</v>
      </c>
      <c r="AA44" s="197">
        <f>+'7.รายจ่าย'!P43/'8.คำนวณ'!V44</f>
        <v>210.18644536068814</v>
      </c>
      <c r="AB44" s="197">
        <f>+'7.รายจ่าย'!R43/'8.คำนวณ'!V44</f>
        <v>588.19433410005138</v>
      </c>
      <c r="AC44" s="197">
        <f>+'7.รายจ่าย'!S43/'8.คำนวณ'!V44</f>
        <v>739.82307994992732</v>
      </c>
      <c r="AD44" s="197">
        <f>+'7.รายจ่าย'!T43/'8.คำนวณ'!V44</f>
        <v>285.31705109953492</v>
      </c>
      <c r="AE44" s="197">
        <f>+'7.รายจ่าย'!U43/'8.คำนวณ'!V44</f>
        <v>375.82800276790209</v>
      </c>
      <c r="AF44" s="197">
        <f>+'7.รายจ่าย'!V43/'8.คำนวณ'!V44</f>
        <v>27.694953456364956</v>
      </c>
      <c r="AG44" s="197">
        <f>+'7.รายจ่าย'!Y43/'8.คำนวณ'!V44</f>
        <v>1171.78356053985</v>
      </c>
    </row>
    <row r="45" spans="1:33" s="55" customFormat="1">
      <c r="A45" s="273">
        <v>24</v>
      </c>
      <c r="B45" s="281">
        <v>43</v>
      </c>
      <c r="C45" s="281">
        <v>5</v>
      </c>
      <c r="D45" s="282" t="s">
        <v>51</v>
      </c>
      <c r="E45" s="280" t="s">
        <v>200</v>
      </c>
      <c r="F45" s="282" t="s">
        <v>1405</v>
      </c>
      <c r="G45" s="189">
        <f>+DATA!G47</f>
        <v>38731</v>
      </c>
      <c r="H45" s="190">
        <f>+DATA!H47</f>
        <v>34687</v>
      </c>
      <c r="I45" s="190">
        <f>+DATA!I47</f>
        <v>970</v>
      </c>
      <c r="J45" s="190">
        <f>+DATA!J47</f>
        <v>2321</v>
      </c>
      <c r="K45" s="190">
        <f>+DATA!K47</f>
        <v>753</v>
      </c>
      <c r="L45" s="195">
        <f>+'6.รายรับ'!G46/H45</f>
        <v>1285.9449096203189</v>
      </c>
      <c r="M45" s="195">
        <f>+('6.รายรับ'!H46+'6.รายรับ'!I46+'6.รายรับ'!J46)/H45</f>
        <v>310.52499553146708</v>
      </c>
      <c r="N45" s="195">
        <f>+'6.รายรับ'!K46/'8.คำนวณ'!I45</f>
        <v>675.10274226804142</v>
      </c>
      <c r="O45" s="195">
        <f>+'6.รายรับ'!L46/'8.คำนวณ'!J45</f>
        <v>4461.4239293408</v>
      </c>
      <c r="P45" s="195">
        <f>+'6.รายรับ'!M46/'8.คำนวณ'!G45</f>
        <v>7.6631380547881545</v>
      </c>
      <c r="Q45" s="196">
        <f>+'6.รายรับ'!Q46/'8.คำนวณ'!G45</f>
        <v>81.19635434148357</v>
      </c>
      <c r="R45" s="196">
        <f>+'6.รายรับ'!V46/'8.คำนวณ'!H45</f>
        <v>560.02094588750833</v>
      </c>
      <c r="S45" s="200">
        <f>'2.Hosp. Group'!K47</f>
        <v>21</v>
      </c>
      <c r="T45" s="55">
        <f>+DATA!L47</f>
        <v>54324</v>
      </c>
      <c r="U45" s="55">
        <f>+DATA!M47</f>
        <v>2028.71</v>
      </c>
      <c r="V45" s="55">
        <f t="shared" si="1"/>
        <v>4615.5671428571422</v>
      </c>
      <c r="W45" s="197">
        <f>+('7.รายจ่าย'!G44+'7.รายจ่าย'!K44)/'8.คำนวณ'!V45</f>
        <v>9078.5785631668241</v>
      </c>
      <c r="X45" s="197">
        <f>+'7.รายจ่าย'!L44/'8.คำนวณ'!V45</f>
        <v>65.671968496674467</v>
      </c>
      <c r="Y45" s="197">
        <f>+'7.รายจ่าย'!M44/'8.คำนวณ'!V45</f>
        <v>1183.2961152893454</v>
      </c>
      <c r="Z45" s="197">
        <f>+'7.รายจ่าย'!O44/'8.คำนวณ'!V45</f>
        <v>1169.5031494349712</v>
      </c>
      <c r="AA45" s="197">
        <f>+'7.รายจ่าย'!P44/'8.คำนวณ'!V45</f>
        <v>630.13939782048158</v>
      </c>
      <c r="AB45" s="197">
        <f>+'7.รายจ่าย'!R44/'8.คำนวณ'!V45</f>
        <v>698.57078668865029</v>
      </c>
      <c r="AC45" s="197">
        <f>+'7.รายจ่าย'!S44/'8.คำนวณ'!V45</f>
        <v>1064.3376963115816</v>
      </c>
      <c r="AD45" s="197">
        <f>+'7.รายจ่าย'!T44/'8.คำนวณ'!V45</f>
        <v>261.34773098616267</v>
      </c>
      <c r="AE45" s="197">
        <f>+'7.รายจ่าย'!U44/'8.คำนวณ'!V45</f>
        <v>366.05346162381539</v>
      </c>
      <c r="AF45" s="197">
        <f>+'7.รายจ่าย'!V44/'8.คำนวณ'!V45</f>
        <v>8.0163496391249863E-3</v>
      </c>
      <c r="AG45" s="197">
        <f>+'7.รายจ่าย'!Y44/'8.คำนวณ'!V45</f>
        <v>296.25762504963797</v>
      </c>
    </row>
    <row r="46" spans="1:33" s="55" customFormat="1">
      <c r="A46" s="273">
        <v>9</v>
      </c>
      <c r="B46" s="264">
        <v>44</v>
      </c>
      <c r="C46" s="264">
        <v>5</v>
      </c>
      <c r="D46" s="278" t="s">
        <v>49</v>
      </c>
      <c r="E46" s="280" t="s">
        <v>240</v>
      </c>
      <c r="F46" s="278" t="s">
        <v>1406</v>
      </c>
      <c r="G46" s="189">
        <f>+DATA!G48</f>
        <v>40690</v>
      </c>
      <c r="H46" s="190">
        <f>+DATA!H48</f>
        <v>36813</v>
      </c>
      <c r="I46" s="190">
        <f>+DATA!I48</f>
        <v>658</v>
      </c>
      <c r="J46" s="190">
        <f>+DATA!J48</f>
        <v>3197</v>
      </c>
      <c r="K46" s="190">
        <f>+DATA!K48</f>
        <v>22</v>
      </c>
      <c r="L46" s="195">
        <f>+'6.รายรับ'!G47/H46</f>
        <v>945.35535653166005</v>
      </c>
      <c r="M46" s="195">
        <f>+('6.รายรับ'!H47+'6.รายรับ'!I47+'6.รายรับ'!J47)/H46</f>
        <v>164.1200890989596</v>
      </c>
      <c r="N46" s="195">
        <f>+'6.รายรับ'!K47/'8.คำนวณ'!I46</f>
        <v>534.58310030395126</v>
      </c>
      <c r="O46" s="195">
        <f>+'6.รายรับ'!L47/'8.คำนวณ'!J46</f>
        <v>1194.8342039411948</v>
      </c>
      <c r="P46" s="195">
        <f>+'6.รายรับ'!M47/'8.คำนวณ'!G46</f>
        <v>4.6554961907102488</v>
      </c>
      <c r="Q46" s="196">
        <f>+'6.รายรับ'!Q47/'8.คำนวณ'!G46</f>
        <v>35.186016220201523</v>
      </c>
      <c r="R46" s="196">
        <f>+'6.รายรับ'!V47/'8.คำนวณ'!H46</f>
        <v>574.44956781571727</v>
      </c>
      <c r="S46" s="200">
        <f>'2.Hosp. Group'!K48</f>
        <v>21</v>
      </c>
      <c r="T46" s="55">
        <f>+DATA!L48</f>
        <v>63571</v>
      </c>
      <c r="U46" s="55">
        <f>+DATA!M48</f>
        <v>1430</v>
      </c>
      <c r="V46" s="55">
        <f t="shared" si="1"/>
        <v>4457.1904761904761</v>
      </c>
      <c r="W46" s="197">
        <f>+('7.รายจ่าย'!G45+'7.รายจ่าย'!K45)/'8.คำนวณ'!V46</f>
        <v>9167.216621830963</v>
      </c>
      <c r="X46" s="197">
        <f>+'7.รายจ่าย'!L45/'8.คำนวณ'!V46</f>
        <v>78.650217412207141</v>
      </c>
      <c r="Y46" s="197">
        <f>+'7.รายจ่าย'!M45/'8.คำนวณ'!V46</f>
        <v>1518.3781344216407</v>
      </c>
      <c r="Z46" s="197">
        <f>+'7.รายจ่าย'!O45/'8.คำนวณ'!V46</f>
        <v>318.73693475497055</v>
      </c>
      <c r="AA46" s="197">
        <f>+'7.รายจ่าย'!P45/'8.คำนวณ'!V46</f>
        <v>861.04307646285827</v>
      </c>
      <c r="AB46" s="197">
        <f>+'7.รายจ่าย'!R45/'8.คำนวณ'!V46</f>
        <v>644.66968942639505</v>
      </c>
      <c r="AC46" s="197">
        <f>+'7.รายจ่าย'!S45/'8.คำนวณ'!V46</f>
        <v>1064.1226003995685</v>
      </c>
      <c r="AD46" s="197">
        <f>+'7.รายจ่าย'!T45/'8.คำนวณ'!V46</f>
        <v>235.32761402121773</v>
      </c>
      <c r="AE46" s="197">
        <f>+'7.รายจ่าย'!U45/'8.คำนวณ'!V46</f>
        <v>189.87979861326269</v>
      </c>
      <c r="AF46" s="197">
        <f>+'7.รายจ่าย'!V45/'8.คำนวณ'!V46</f>
        <v>49.878534737876734</v>
      </c>
      <c r="AG46" s="197">
        <f>+'7.รายจ่าย'!Y45/'8.คำนวณ'!V46</f>
        <v>405.8172989604812</v>
      </c>
    </row>
    <row r="47" spans="1:33" s="55" customFormat="1">
      <c r="A47" s="273">
        <v>6</v>
      </c>
      <c r="B47" s="264">
        <v>45</v>
      </c>
      <c r="C47" s="264">
        <v>5</v>
      </c>
      <c r="D47" s="278" t="s">
        <v>49</v>
      </c>
      <c r="E47" s="280" t="s">
        <v>237</v>
      </c>
      <c r="F47" s="278" t="s">
        <v>1407</v>
      </c>
      <c r="G47" s="189">
        <f>+DATA!G49</f>
        <v>37683</v>
      </c>
      <c r="H47" s="190">
        <f>+DATA!H49</f>
        <v>31882</v>
      </c>
      <c r="I47" s="190">
        <f>+DATA!I49</f>
        <v>1314</v>
      </c>
      <c r="J47" s="190">
        <f>+DATA!J49</f>
        <v>4290</v>
      </c>
      <c r="K47" s="190">
        <f>+DATA!K49</f>
        <v>197</v>
      </c>
      <c r="L47" s="195">
        <f>+'6.รายรับ'!G48/H47</f>
        <v>874.07524872969066</v>
      </c>
      <c r="M47" s="195">
        <f>+('6.รายรับ'!H48+'6.รายรับ'!I48+'6.รายรับ'!J48)/H47</f>
        <v>321.85197478200865</v>
      </c>
      <c r="N47" s="195">
        <f>+'6.รายรับ'!K48/'8.คำนวณ'!I47</f>
        <v>1091.9360654490106</v>
      </c>
      <c r="O47" s="195">
        <f>+'6.รายรับ'!L48/'8.คำนวณ'!J47</f>
        <v>3129.1272027972027</v>
      </c>
      <c r="P47" s="195">
        <f>+'6.รายรับ'!M48/'8.คำนวณ'!G47</f>
        <v>5.9004126529204148</v>
      </c>
      <c r="Q47" s="196">
        <f>+'6.รายรับ'!Q48/'8.คำนวณ'!G47</f>
        <v>31.505948305601994</v>
      </c>
      <c r="R47" s="196">
        <f>+'6.รายรับ'!V48/'8.คำนวณ'!H47</f>
        <v>768.63458440499346</v>
      </c>
      <c r="S47" s="200">
        <f>'2.Hosp. Group'!K49</f>
        <v>21</v>
      </c>
      <c r="T47" s="55">
        <f>+DATA!L49</f>
        <v>73683</v>
      </c>
      <c r="U47" s="55">
        <f>+DATA!M49</f>
        <v>1546.43</v>
      </c>
      <c r="V47" s="55">
        <f t="shared" si="1"/>
        <v>5055.1442857142856</v>
      </c>
      <c r="W47" s="197">
        <f>+('7.รายจ่าย'!G46+'7.รายจ่าย'!K46)/'8.คำนวณ'!V47</f>
        <v>8688.8545603191778</v>
      </c>
      <c r="X47" s="197">
        <f>+'7.รายจ่าย'!L46/'8.คำนวณ'!V47</f>
        <v>33.949824238449033</v>
      </c>
      <c r="Y47" s="197">
        <f>+'7.รายจ่าย'!M46/'8.คำนวณ'!V47</f>
        <v>1443.9573308773722</v>
      </c>
      <c r="Z47" s="197">
        <f>+'7.รายจ่าย'!O46/'8.คำนวณ'!V47</f>
        <v>1116.7757695767339</v>
      </c>
      <c r="AA47" s="197">
        <f>+'7.รายจ่าย'!P46/'8.คำนวณ'!V47</f>
        <v>671.40299231249867</v>
      </c>
      <c r="AB47" s="197">
        <f>+'7.รายจ่าย'!R46/'8.คำนวณ'!V47</f>
        <v>264.41691758974804</v>
      </c>
      <c r="AC47" s="197">
        <f>+'7.รายจ่าย'!S46/'8.คำนวณ'!V47</f>
        <v>400.74155859900566</v>
      </c>
      <c r="AD47" s="197">
        <f>+'7.รายจ่าย'!T46/'8.คำนวณ'!V47</f>
        <v>221.25738392093373</v>
      </c>
      <c r="AE47" s="197">
        <f>+'7.รายจ่าย'!U46/'8.คำนวณ'!V47</f>
        <v>242.68768222243759</v>
      </c>
      <c r="AF47" s="197">
        <f>+'7.รายจ่าย'!V46/'8.คำนวณ'!V47</f>
        <v>11.33561314202986</v>
      </c>
      <c r="AG47" s="197">
        <f>+'7.รายจ่าย'!Y46/'8.คำนวณ'!V47</f>
        <v>655.44373072861276</v>
      </c>
    </row>
    <row r="48" spans="1:33" s="55" customFormat="1">
      <c r="A48" s="273">
        <v>31</v>
      </c>
      <c r="B48" s="264">
        <v>46</v>
      </c>
      <c r="C48" s="264">
        <v>5</v>
      </c>
      <c r="D48" s="278" t="s">
        <v>51</v>
      </c>
      <c r="E48" s="327" t="s">
        <v>206</v>
      </c>
      <c r="F48" s="278" t="s">
        <v>1408</v>
      </c>
      <c r="G48" s="189">
        <f>+DATA!G50</f>
        <v>34847</v>
      </c>
      <c r="H48" s="190">
        <f>+DATA!H50</f>
        <v>31312</v>
      </c>
      <c r="I48" s="190">
        <f>+DATA!I50</f>
        <v>1047</v>
      </c>
      <c r="J48" s="190">
        <f>+DATA!J50</f>
        <v>2349</v>
      </c>
      <c r="K48" s="190">
        <f>+DATA!K50</f>
        <v>139</v>
      </c>
      <c r="L48" s="195">
        <f>+'6.รายรับ'!G49/H48</f>
        <v>1391.2750740929991</v>
      </c>
      <c r="M48" s="195">
        <f>+('6.รายรับ'!H49+'6.รายรับ'!I49+'6.รายรับ'!J49)/H48</f>
        <v>299.9604563745529</v>
      </c>
      <c r="N48" s="195">
        <f>+'6.รายรับ'!K49/'8.คำนวณ'!I48</f>
        <v>567.32106972301801</v>
      </c>
      <c r="O48" s="195">
        <f>+'6.รายรับ'!L49/'8.คำนวณ'!J48</f>
        <v>1533.4012941677311</v>
      </c>
      <c r="P48" s="195">
        <f>+'6.รายรับ'!M49/'8.คำนวณ'!G48</f>
        <v>7.9871265819152297</v>
      </c>
      <c r="Q48" s="196">
        <f>+'6.รายรับ'!Q49/'8.คำนวณ'!G48</f>
        <v>28.799007088128104</v>
      </c>
      <c r="R48" s="196">
        <f>+'6.รายรับ'!V49/'8.คำนวณ'!H48</f>
        <v>610.53367143587127</v>
      </c>
      <c r="S48" s="200">
        <f>'2.Hosp. Group'!K50</f>
        <v>21</v>
      </c>
      <c r="T48" s="55">
        <f>+DATA!L50</f>
        <v>65726</v>
      </c>
      <c r="U48" s="55">
        <f>+DATA!M50</f>
        <v>1843.95</v>
      </c>
      <c r="V48" s="55">
        <f t="shared" si="1"/>
        <v>4973.7595238095237</v>
      </c>
      <c r="W48" s="197">
        <f>+('7.รายจ่าย'!G47+'7.รายจ่าย'!K47)/'8.คำนวณ'!V48</f>
        <v>8128.2365575719041</v>
      </c>
      <c r="X48" s="197">
        <f>+'7.รายจ่าย'!L47/'8.คำนวณ'!V48</f>
        <v>21.320693027550782</v>
      </c>
      <c r="Y48" s="197">
        <f>+'7.รายจ่าย'!M47/'8.คำนวณ'!V48</f>
        <v>1118.8359476088558</v>
      </c>
      <c r="Z48" s="197">
        <f>+'7.รายจ่าย'!O47/'8.คำนวณ'!V48</f>
        <v>561.09559311031853</v>
      </c>
      <c r="AA48" s="197">
        <f>+'7.รายจ่าย'!P47/'8.คำนวณ'!V48</f>
        <v>1004.4500495217999</v>
      </c>
      <c r="AB48" s="197">
        <f>+'7.รายจ่าย'!R47/'8.คำนวณ'!V48</f>
        <v>743.57025752772063</v>
      </c>
      <c r="AC48" s="197">
        <f>+'7.รายจ่าย'!S47/'8.คำนวณ'!V48</f>
        <v>256.10775991525048</v>
      </c>
      <c r="AD48" s="197">
        <f>+'7.รายจ่าย'!T47/'8.คำนวณ'!V48</f>
        <v>82.875739775268201</v>
      </c>
      <c r="AE48" s="197">
        <f>+'7.รายจ่าย'!U47/'8.คำนวณ'!V48</f>
        <v>279.71397759383893</v>
      </c>
      <c r="AF48" s="197">
        <f>+'7.รายจ่าย'!V47/'8.คำนวณ'!V48</f>
        <v>95.584205011156172</v>
      </c>
      <c r="AG48" s="197">
        <f>+'7.รายจ่าย'!Y47/'8.คำนวณ'!V48</f>
        <v>34.915439552049115</v>
      </c>
    </row>
    <row r="49" spans="1:33" s="55" customFormat="1">
      <c r="A49" s="273">
        <v>73</v>
      </c>
      <c r="B49" s="264">
        <v>47</v>
      </c>
      <c r="C49" s="264">
        <v>5</v>
      </c>
      <c r="D49" s="278" t="s">
        <v>43</v>
      </c>
      <c r="E49" s="327" t="s">
        <v>183</v>
      </c>
      <c r="F49" s="278" t="s">
        <v>1409</v>
      </c>
      <c r="G49" s="189">
        <f>+DATA!G51</f>
        <v>40222</v>
      </c>
      <c r="H49" s="190">
        <f>+DATA!H51</f>
        <v>35655</v>
      </c>
      <c r="I49" s="190">
        <f>+DATA!I51</f>
        <v>1380</v>
      </c>
      <c r="J49" s="190">
        <f>+DATA!J51</f>
        <v>3187</v>
      </c>
      <c r="K49" s="190">
        <f>+DATA!K51</f>
        <v>0</v>
      </c>
      <c r="L49" s="195">
        <f>+'6.รายรับ'!G50/H49</f>
        <v>947.80547160286085</v>
      </c>
      <c r="M49" s="195">
        <f>+('6.รายรับ'!H50+'6.รายรับ'!I50+'6.รายรับ'!J50)/H49</f>
        <v>218.4695453653064</v>
      </c>
      <c r="N49" s="195">
        <f>+'6.รายรับ'!K50/'8.คำนวณ'!I49</f>
        <v>450.46231884057971</v>
      </c>
      <c r="O49" s="195">
        <f>+'6.รายรับ'!L50/'8.คำนวณ'!J49</f>
        <v>1411.2164731722623</v>
      </c>
      <c r="P49" s="195">
        <f>+'6.รายรับ'!M50/'8.คำนวณ'!G49</f>
        <v>7.7141241111829348</v>
      </c>
      <c r="Q49" s="196">
        <f>+'6.รายรับ'!Q50/'8.คำนวณ'!G49</f>
        <v>26.333660683208194</v>
      </c>
      <c r="R49" s="196">
        <f>+'6.รายรับ'!V50/'8.คำนวณ'!H49</f>
        <v>641.15036292245134</v>
      </c>
      <c r="S49" s="200">
        <f>'2.Hosp. Group'!K51</f>
        <v>21</v>
      </c>
      <c r="T49" s="55">
        <f>+DATA!L51</f>
        <v>58958</v>
      </c>
      <c r="U49" s="55">
        <f>+DATA!M51</f>
        <v>1621.06</v>
      </c>
      <c r="V49" s="55">
        <f t="shared" si="1"/>
        <v>4428.5838095238096</v>
      </c>
      <c r="W49" s="197">
        <f>+('7.รายจ่าย'!G48+'7.รายจ่าย'!K48)/'8.คำนวณ'!V49</f>
        <v>9470.9759697445988</v>
      </c>
      <c r="X49" s="197">
        <f>+'7.รายจ่าย'!L48/'8.คำนวณ'!V49</f>
        <v>9.4967740950401645</v>
      </c>
      <c r="Y49" s="197">
        <f>+'7.รายจ่าย'!M48/'8.คำนวณ'!V49</f>
        <v>1331.848519455752</v>
      </c>
      <c r="Z49" s="197">
        <f>+'7.รายจ่าย'!O48/'8.คำนวณ'!V49</f>
        <v>500.31520126932975</v>
      </c>
      <c r="AA49" s="197">
        <f>+'7.รายจ่าย'!P48/'8.คำนวณ'!V49</f>
        <v>618.88502462251188</v>
      </c>
      <c r="AB49" s="197">
        <f>+'7.รายจ่าย'!R48/'8.คำนวณ'!V49</f>
        <v>498.34165614160651</v>
      </c>
      <c r="AC49" s="197">
        <f>+'7.รายจ่าย'!S48/'8.คำนวณ'!V49</f>
        <v>702.11226291195317</v>
      </c>
      <c r="AD49" s="197">
        <f>+'7.รายจ่าย'!T48/'8.คำนวณ'!V49</f>
        <v>53.055335544223212</v>
      </c>
      <c r="AE49" s="197">
        <f>+'7.รายจ่าย'!U48/'8.คำนวณ'!V49</f>
        <v>321.95414862281035</v>
      </c>
      <c r="AF49" s="197">
        <f>+'7.รายจ่าย'!V48/'8.คำนวณ'!V49</f>
        <v>50.33604185622707</v>
      </c>
      <c r="AG49" s="197">
        <f>+'7.รายจ่าย'!Y48/'8.คำนวณ'!V49</f>
        <v>464.05896069537869</v>
      </c>
    </row>
    <row r="50" spans="1:33" s="55" customFormat="1">
      <c r="A50" s="273">
        <v>4</v>
      </c>
      <c r="B50" s="264">
        <v>48</v>
      </c>
      <c r="C50" s="264">
        <v>5</v>
      </c>
      <c r="D50" s="278" t="s">
        <v>49</v>
      </c>
      <c r="E50" s="327" t="s">
        <v>236</v>
      </c>
      <c r="F50" s="278" t="s">
        <v>1410</v>
      </c>
      <c r="G50" s="189">
        <f>+DATA!G52</f>
        <v>30107</v>
      </c>
      <c r="H50" s="190">
        <f>+DATA!H52</f>
        <v>26584</v>
      </c>
      <c r="I50" s="190">
        <f>+DATA!I52</f>
        <v>961</v>
      </c>
      <c r="J50" s="190">
        <f>+DATA!J52</f>
        <v>2454</v>
      </c>
      <c r="K50" s="190">
        <f>+DATA!K52</f>
        <v>108</v>
      </c>
      <c r="L50" s="195">
        <f>+'6.รายรับ'!G51/H50</f>
        <v>1010.3364204032499</v>
      </c>
      <c r="M50" s="195">
        <f>+('6.รายรับ'!H51+'6.รายรับ'!I51+'6.รายรับ'!J51)/H50</f>
        <v>317.35175519109231</v>
      </c>
      <c r="N50" s="195">
        <f>+'6.รายรับ'!K51/'8.คำนวณ'!I50</f>
        <v>387.05823100936522</v>
      </c>
      <c r="O50" s="195">
        <f>+'6.รายรับ'!L51/'8.คำนวณ'!J50</f>
        <v>2102.1442339038304</v>
      </c>
      <c r="P50" s="195">
        <f>+'6.รายรับ'!M51/'8.คำนวณ'!G50</f>
        <v>2.7990500548045305</v>
      </c>
      <c r="Q50" s="196">
        <f>+'6.รายรับ'!Q51/'8.คำนวณ'!G50</f>
        <v>125.07961603613778</v>
      </c>
      <c r="R50" s="196">
        <f>+'6.รายรับ'!V51/'8.คำนวณ'!H50</f>
        <v>835.28264896178155</v>
      </c>
      <c r="S50" s="200">
        <f>'2.Hosp. Group'!K52</f>
        <v>21</v>
      </c>
      <c r="T50" s="55">
        <f>+DATA!L52</f>
        <v>59350</v>
      </c>
      <c r="U50" s="55">
        <f>+DATA!M52</f>
        <v>1700.49</v>
      </c>
      <c r="V50" s="55">
        <f t="shared" si="1"/>
        <v>4526.6804761904759</v>
      </c>
      <c r="W50" s="197">
        <f>+('7.รายจ่าย'!G49+'7.รายจ่าย'!K49)/'8.คำนวณ'!V50</f>
        <v>8914.0164922703261</v>
      </c>
      <c r="X50" s="197">
        <f>+'7.รายจ่าย'!L49/'8.คำนวณ'!V50</f>
        <v>19.402518128232096</v>
      </c>
      <c r="Y50" s="197">
        <f>+'7.รายจ่าย'!M49/'8.คำนวณ'!V50</f>
        <v>1389.9180830397215</v>
      </c>
      <c r="Z50" s="197">
        <f>+'7.รายจ่าย'!O49/'8.คำนวณ'!V50</f>
        <v>265.82671923260489</v>
      </c>
      <c r="AA50" s="197">
        <f>+'7.รายจ่าย'!P49/'8.คำนวณ'!V50</f>
        <v>993.14807476392093</v>
      </c>
      <c r="AB50" s="197">
        <f>+'7.รายจ่าย'!R49/'8.คำนวณ'!V50</f>
        <v>555.89211857022531</v>
      </c>
      <c r="AC50" s="197">
        <f>+'7.รายจ่าย'!S49/'8.คำนวณ'!V50</f>
        <v>378.30342985488477</v>
      </c>
      <c r="AD50" s="197">
        <f>+'7.รายจ่าย'!T49/'8.คำนวณ'!V50</f>
        <v>190.78947686778571</v>
      </c>
      <c r="AE50" s="197">
        <f>+'7.รายจ่าย'!U49/'8.คำนวณ'!V50</f>
        <v>281.93754710826147</v>
      </c>
      <c r="AF50" s="197">
        <f>+'7.รายจ่าย'!V49/'8.คำนวณ'!V50</f>
        <v>54.708345619395864</v>
      </c>
      <c r="AG50" s="197">
        <f>+'7.รายจ่าย'!Y49/'8.คำนวณ'!V50</f>
        <v>1063.9901878060757</v>
      </c>
    </row>
    <row r="51" spans="1:33" s="55" customFormat="1">
      <c r="A51" s="273">
        <v>36</v>
      </c>
      <c r="B51" s="264">
        <v>49</v>
      </c>
      <c r="C51" s="264">
        <v>6</v>
      </c>
      <c r="D51" s="278" t="s">
        <v>47</v>
      </c>
      <c r="E51" s="280" t="s">
        <v>218</v>
      </c>
      <c r="F51" s="278" t="s">
        <v>1411</v>
      </c>
      <c r="G51" s="189">
        <f>+DATA!G53</f>
        <v>38330</v>
      </c>
      <c r="H51" s="190">
        <f>+DATA!H53</f>
        <v>35147</v>
      </c>
      <c r="I51" s="190">
        <f>+DATA!I53</f>
        <v>1480</v>
      </c>
      <c r="J51" s="190">
        <f>+DATA!J53</f>
        <v>1784</v>
      </c>
      <c r="K51" s="190">
        <f>+DATA!K53</f>
        <v>-81</v>
      </c>
      <c r="L51" s="195">
        <f>+'6.รายรับ'!G52/H51</f>
        <v>1176.7041986513784</v>
      </c>
      <c r="M51" s="195">
        <f>+('6.รายรับ'!H52+'6.รายรับ'!I52+'6.รายรับ'!J52)/H51</f>
        <v>140.75870714427975</v>
      </c>
      <c r="N51" s="195">
        <f>+'6.รายรับ'!K52/'8.คำนวณ'!I51</f>
        <v>731.36817567567562</v>
      </c>
      <c r="O51" s="195">
        <f>+'6.รายรับ'!L52/'8.คำนวณ'!J51</f>
        <v>3596.4853251121076</v>
      </c>
      <c r="P51" s="195">
        <f>+'6.รายรับ'!M52/'8.คำนวณ'!G51</f>
        <v>6.5340594834333423</v>
      </c>
      <c r="Q51" s="196">
        <f>+'6.รายรับ'!Q52/'8.คำนวณ'!G51</f>
        <v>17.375450039133838</v>
      </c>
      <c r="R51" s="196">
        <f>+'6.รายรับ'!V52/'8.คำนวณ'!H51</f>
        <v>579.99949725438864</v>
      </c>
      <c r="S51" s="200">
        <f>'2.Hosp. Group'!K53</f>
        <v>21</v>
      </c>
      <c r="T51" s="55">
        <f>+DATA!L53</f>
        <v>51837</v>
      </c>
      <c r="U51" s="55">
        <f>+DATA!M53</f>
        <v>1240.3399999999999</v>
      </c>
      <c r="V51" s="55">
        <f t="shared" si="1"/>
        <v>3708.7685714285717</v>
      </c>
      <c r="W51" s="197">
        <f>+('7.รายจ่าย'!G50+'7.รายจ่าย'!K50)/'8.คำนวณ'!V51</f>
        <v>10972.15796194193</v>
      </c>
      <c r="X51" s="197">
        <f>+'7.รายจ่าย'!L50/'8.คำนวณ'!V51</f>
        <v>55.247707171190434</v>
      </c>
      <c r="Y51" s="197">
        <f>+'7.รายจ่าย'!M50/'8.คำนวณ'!V51</f>
        <v>1564.1853564795092</v>
      </c>
      <c r="Z51" s="197">
        <f>+'7.รายจ่าย'!O50/'8.คำนวณ'!V51</f>
        <v>1120.7327445613446</v>
      </c>
      <c r="AA51" s="197">
        <f>+'7.รายจ่าย'!P50/'8.คำนวณ'!V51</f>
        <v>604.7041509349657</v>
      </c>
      <c r="AB51" s="197">
        <f>+'7.รายจ่าย'!R50/'8.คำนวณ'!V51</f>
        <v>841.20454806331554</v>
      </c>
      <c r="AC51" s="197">
        <f>+'7.รายจ่าย'!S50/'8.คำนวณ'!V51</f>
        <v>582.19322354974963</v>
      </c>
      <c r="AD51" s="197">
        <f>+'7.รายจ่าย'!T50/'8.คำนวณ'!V51</f>
        <v>266.20779403868357</v>
      </c>
      <c r="AE51" s="197">
        <f>+'7.รายจ่าย'!U50/'8.คำนวณ'!V51</f>
        <v>389.73208280915725</v>
      </c>
      <c r="AF51" s="197">
        <f>+'7.รายจ่าย'!V50/'8.คำนวณ'!V51</f>
        <v>89.154479076227844</v>
      </c>
      <c r="AG51" s="197">
        <f>+'7.รายจ่าย'!Y50/'8.คำนวณ'!V51</f>
        <v>962.73177504431578</v>
      </c>
    </row>
    <row r="52" spans="1:33" s="55" customFormat="1" ht="25.2" customHeight="1">
      <c r="A52" s="273">
        <v>3</v>
      </c>
      <c r="B52" s="264">
        <v>50</v>
      </c>
      <c r="C52" s="264">
        <v>6</v>
      </c>
      <c r="D52" s="278" t="s">
        <v>49</v>
      </c>
      <c r="E52" s="280" t="s">
        <v>235</v>
      </c>
      <c r="F52" s="278" t="s">
        <v>1412</v>
      </c>
      <c r="G52" s="189">
        <f>+DATA!G54</f>
        <v>50012</v>
      </c>
      <c r="H52" s="190">
        <f>+DATA!H54</f>
        <v>43673</v>
      </c>
      <c r="I52" s="190">
        <f>+DATA!I54</f>
        <v>1979</v>
      </c>
      <c r="J52" s="190">
        <f>+DATA!J54</f>
        <v>3943</v>
      </c>
      <c r="K52" s="190">
        <f>+DATA!K54</f>
        <v>417</v>
      </c>
      <c r="L52" s="195">
        <f>+'6.รายรับ'!G53/H52</f>
        <v>772.07802624046894</v>
      </c>
      <c r="M52" s="195">
        <f>+('6.รายรับ'!H53+'6.รายรับ'!I53+'6.รายรับ'!J53)/H52</f>
        <v>121.10234859066243</v>
      </c>
      <c r="N52" s="195">
        <f>+'6.รายรับ'!K53/'8.คำนวณ'!I52</f>
        <v>177.21272359777666</v>
      </c>
      <c r="O52" s="195">
        <f>+'6.รายรับ'!L53/'8.คำนวณ'!J52</f>
        <v>1079.4035911742328</v>
      </c>
      <c r="P52" s="195">
        <f>+'6.รายรับ'!M53/'8.คำนวณ'!G52</f>
        <v>2.8173238422778533</v>
      </c>
      <c r="Q52" s="196">
        <f>+'6.รายรับ'!Q53/'8.คำนวณ'!G52</f>
        <v>24.934445733024074</v>
      </c>
      <c r="R52" s="196">
        <f>+'6.รายรับ'!V53/'8.คำนวณ'!H52</f>
        <v>1019.0923749227211</v>
      </c>
      <c r="S52" s="200">
        <f>'2.Hosp. Group'!K54</f>
        <v>21</v>
      </c>
      <c r="T52" s="55">
        <f>+DATA!L54</f>
        <v>56150</v>
      </c>
      <c r="U52" s="55">
        <f>+DATA!M54</f>
        <v>1509.08</v>
      </c>
      <c r="V52" s="55">
        <f t="shared" si="1"/>
        <v>4182.8895238095238</v>
      </c>
      <c r="W52" s="197">
        <f>+('7.รายจ่าย'!G51+'7.รายจ่าย'!K51)/'8.คำนวณ'!V52</f>
        <v>14992.325088444215</v>
      </c>
      <c r="X52" s="197">
        <f>+'7.รายจ่าย'!L51/'8.คำนวณ'!V52</f>
        <v>49.047912652770904</v>
      </c>
      <c r="Y52" s="197">
        <f>+'7.รายจ่าย'!M51/'8.คำนวณ'!V52</f>
        <v>1279.2724286742771</v>
      </c>
      <c r="Z52" s="197">
        <f>+'7.รายจ่าย'!O51/'8.คำนวณ'!V52</f>
        <v>431.6803395647666</v>
      </c>
      <c r="AA52" s="197">
        <f>+'7.รายจ่าย'!P51/'8.คำนวณ'!V52</f>
        <v>807.16442085830852</v>
      </c>
      <c r="AB52" s="197">
        <f>+'7.รายจ่าย'!R51/'8.คำนวณ'!V52</f>
        <v>549.7366131500803</v>
      </c>
      <c r="AC52" s="197">
        <f>+'7.รายจ่าย'!S51/'8.คำนวณ'!V52</f>
        <v>440.47019638281483</v>
      </c>
      <c r="AD52" s="197">
        <f>+'7.รายจ่าย'!T51/'8.คำนวณ'!V52</f>
        <v>679.20631989643073</v>
      </c>
      <c r="AE52" s="197">
        <f>+'7.รายจ่าย'!U51/'8.คำนวณ'!V52</f>
        <v>295.19809523332469</v>
      </c>
      <c r="AF52" s="197">
        <f>+'7.รายจ่าย'!V51/'8.คำนวณ'!V52</f>
        <v>6.4857079885993594</v>
      </c>
      <c r="AG52" s="197">
        <f>+'7.รายจ่าย'!Y51/'8.คำนวณ'!V52</f>
        <v>243.75494360927078</v>
      </c>
    </row>
    <row r="53" spans="1:33" s="55" customFormat="1" ht="24.6" customHeight="1">
      <c r="A53" s="273">
        <v>64</v>
      </c>
      <c r="B53" s="264">
        <v>51</v>
      </c>
      <c r="C53" s="264">
        <v>6</v>
      </c>
      <c r="D53" s="278" t="s">
        <v>85</v>
      </c>
      <c r="E53" s="327" t="s">
        <v>175</v>
      </c>
      <c r="F53" s="278" t="s">
        <v>1413</v>
      </c>
      <c r="G53" s="189">
        <f>+DATA!G55</f>
        <v>51569</v>
      </c>
      <c r="H53" s="190">
        <f>+DATA!H55</f>
        <v>45855</v>
      </c>
      <c r="I53" s="190">
        <f>+DATA!I55</f>
        <v>1598</v>
      </c>
      <c r="J53" s="190">
        <f>+DATA!J55</f>
        <v>4007</v>
      </c>
      <c r="K53" s="190">
        <f>+DATA!K55</f>
        <v>109</v>
      </c>
      <c r="L53" s="195">
        <f>+'6.รายรับ'!G54/H53</f>
        <v>875.62230552829567</v>
      </c>
      <c r="M53" s="195">
        <f>+('6.รายรับ'!H54+'6.รายรับ'!I54+'6.รายรับ'!J54)/H53</f>
        <v>214.43246167266381</v>
      </c>
      <c r="N53" s="195">
        <f>+'6.รายรับ'!K54/'8.คำนวณ'!I53</f>
        <v>633.04361076345424</v>
      </c>
      <c r="O53" s="195">
        <f>+'6.รายรับ'!L54/'8.คำนวณ'!J53</f>
        <v>1040.5944147741452</v>
      </c>
      <c r="P53" s="195">
        <f>+'6.รายรับ'!M54/'8.คำนวณ'!G53</f>
        <v>1.7127853943260487</v>
      </c>
      <c r="Q53" s="196">
        <f>+'6.รายรับ'!Q54/'8.คำนวณ'!G53</f>
        <v>21.436797106788962</v>
      </c>
      <c r="R53" s="196">
        <f>+'6.รายรับ'!V54/'8.คำนวณ'!H53</f>
        <v>546.53223072729259</v>
      </c>
      <c r="S53" s="200">
        <f>'2.Hosp. Group'!K55</f>
        <v>21</v>
      </c>
      <c r="T53" s="55">
        <f>+DATA!L55</f>
        <v>57051</v>
      </c>
      <c r="U53" s="55">
        <f>+DATA!M55</f>
        <v>1051.1600000000001</v>
      </c>
      <c r="V53" s="55">
        <f t="shared" si="1"/>
        <v>3767.8742857142861</v>
      </c>
      <c r="W53" s="197">
        <f>+('7.รายจ่าย'!G52+'7.รายจ่าย'!K52)/'8.คำนวณ'!V53</f>
        <v>12195.666812511185</v>
      </c>
      <c r="X53" s="197">
        <f>+'7.รายจ่าย'!L52/'8.คำนวณ'!V53</f>
        <v>105.07147266059832</v>
      </c>
      <c r="Y53" s="197">
        <f>+'7.รายจ่าย'!M52/'8.คำนวณ'!V53</f>
        <v>2212.0422041681704</v>
      </c>
      <c r="Z53" s="197">
        <f>+'7.รายจ่าย'!O52/'8.คำนวณ'!V53</f>
        <v>822.57048005847935</v>
      </c>
      <c r="AA53" s="197">
        <f>+'7.รายจ่าย'!P52/'8.คำนวณ'!V53</f>
        <v>913.25531030759282</v>
      </c>
      <c r="AB53" s="197">
        <f>+'7.รายจ่าย'!R52/'8.คำนวณ'!V53</f>
        <v>647.73701958512413</v>
      </c>
      <c r="AC53" s="197">
        <f>+'7.รายจ่าย'!S52/'8.คำนวณ'!V53</f>
        <v>1218.2221942497322</v>
      </c>
      <c r="AD53" s="197">
        <f>+'7.รายจ่าย'!T52/'8.คำนวณ'!V53</f>
        <v>380.56020219054926</v>
      </c>
      <c r="AE53" s="197">
        <f>+'7.รายจ่าย'!U52/'8.คำนวณ'!V53</f>
        <v>477.23009942703567</v>
      </c>
      <c r="AF53" s="197">
        <f>+'7.รายจ่าย'!V52/'8.คำนวณ'!V53</f>
        <v>100.4878775906991</v>
      </c>
      <c r="AG53" s="197">
        <f>+'7.รายจ่าย'!Y52/'8.คำนวณ'!V53</f>
        <v>205.65123495172722</v>
      </c>
    </row>
    <row r="54" spans="1:33" s="55" customFormat="1">
      <c r="A54" s="273">
        <v>14</v>
      </c>
      <c r="B54" s="264">
        <v>52</v>
      </c>
      <c r="C54" s="264">
        <v>6</v>
      </c>
      <c r="D54" s="278" t="s">
        <v>53</v>
      </c>
      <c r="E54" s="327" t="s">
        <v>167</v>
      </c>
      <c r="F54" s="278" t="s">
        <v>1414</v>
      </c>
      <c r="G54" s="189">
        <f>+DATA!G56</f>
        <v>36939</v>
      </c>
      <c r="H54" s="190">
        <f>+DATA!H56</f>
        <v>40926</v>
      </c>
      <c r="I54" s="190">
        <f>+DATA!I56</f>
        <v>1002</v>
      </c>
      <c r="J54" s="190">
        <f>+DATA!J56</f>
        <v>3077</v>
      </c>
      <c r="K54" s="190">
        <f>+DATA!K56</f>
        <v>-8066</v>
      </c>
      <c r="L54" s="195">
        <f>+'6.รายรับ'!G55/H54</f>
        <v>843.82734325367721</v>
      </c>
      <c r="M54" s="195">
        <f>+('6.รายรับ'!H55+'6.รายรับ'!I55+'6.รายรับ'!J55)/H54</f>
        <v>149.993173777061</v>
      </c>
      <c r="N54" s="195">
        <f>+'6.รายรับ'!K55/'8.คำนวณ'!I54</f>
        <v>687.60268463073828</v>
      </c>
      <c r="O54" s="195">
        <f>+'6.รายรับ'!L55/'8.คำนวณ'!J54</f>
        <v>1602.9500454988624</v>
      </c>
      <c r="P54" s="195">
        <f>+'6.รายรับ'!M55/'8.คำนวณ'!G54</f>
        <v>15.006962289179457</v>
      </c>
      <c r="Q54" s="196">
        <f>+'6.รายรับ'!Q55/'8.คำนวณ'!G54</f>
        <v>60.950920165678554</v>
      </c>
      <c r="R54" s="196">
        <f>+'6.รายรับ'!V55/'8.คำนวณ'!H54</f>
        <v>510.4782668719152</v>
      </c>
      <c r="S54" s="200">
        <f>'2.Hosp. Group'!K56</f>
        <v>21</v>
      </c>
      <c r="T54" s="55">
        <f>+DATA!L56</f>
        <v>56497</v>
      </c>
      <c r="U54" s="55">
        <f>+DATA!M56</f>
        <v>1390.49</v>
      </c>
      <c r="V54" s="55">
        <f t="shared" si="1"/>
        <v>4080.8233333333337</v>
      </c>
      <c r="W54" s="197">
        <f>+('7.รายจ่าย'!G53+'7.รายจ่าย'!K53)/'8.คำนวณ'!V54</f>
        <v>10088.974713436095</v>
      </c>
      <c r="X54" s="197">
        <f>+'7.รายจ่าย'!L53/'8.คำนวณ'!V54</f>
        <v>54.001806008101298</v>
      </c>
      <c r="Y54" s="197">
        <f>+'7.รายจ่าย'!M53/'8.คำนวณ'!V54</f>
        <v>1830.2236779015998</v>
      </c>
      <c r="Z54" s="197">
        <f>+'7.รายจ่าย'!O53/'8.คำนวณ'!V54</f>
        <v>737.99970104072122</v>
      </c>
      <c r="AA54" s="197">
        <f>+'7.รายจ่าย'!P53/'8.คำนวณ'!V54</f>
        <v>834.45983857832607</v>
      </c>
      <c r="AB54" s="197">
        <f>+'7.รายจ่าย'!R53/'8.คำนวณ'!V54</f>
        <v>539.27920917919334</v>
      </c>
      <c r="AC54" s="197">
        <f>+'7.รายจ่าย'!S53/'8.คำนวณ'!V54</f>
        <v>601.51288097908343</v>
      </c>
      <c r="AD54" s="197">
        <f>+'7.รายจ่าย'!T53/'8.คำนวณ'!V54</f>
        <v>450.55123680107033</v>
      </c>
      <c r="AE54" s="197">
        <f>+'7.รายจ่าย'!U53/'8.คำนวณ'!V54</f>
        <v>264.98347310632573</v>
      </c>
      <c r="AF54" s="197">
        <f>+'7.รายจ่าย'!V53/'8.คำนวณ'!V54</f>
        <v>91.0483325668758</v>
      </c>
      <c r="AG54" s="197">
        <f>+'7.รายจ่าย'!Y53/'8.คำนวณ'!V54</f>
        <v>588.26328755553402</v>
      </c>
    </row>
    <row r="55" spans="1:33" s="55" customFormat="1">
      <c r="A55" s="273">
        <v>10</v>
      </c>
      <c r="B55" s="264">
        <v>53</v>
      </c>
      <c r="C55" s="264">
        <v>6</v>
      </c>
      <c r="D55" s="278" t="s">
        <v>49</v>
      </c>
      <c r="E55" s="280" t="s">
        <v>241</v>
      </c>
      <c r="F55" s="278" t="s">
        <v>1415</v>
      </c>
      <c r="G55" s="189">
        <f>+DATA!G57</f>
        <v>46604</v>
      </c>
      <c r="H55" s="190">
        <f>+DATA!H57</f>
        <v>42884</v>
      </c>
      <c r="I55" s="190">
        <f>+DATA!I57</f>
        <v>1139</v>
      </c>
      <c r="J55" s="190">
        <f>+DATA!J57</f>
        <v>2444</v>
      </c>
      <c r="K55" s="190">
        <f>+DATA!K57</f>
        <v>137</v>
      </c>
      <c r="L55" s="195">
        <f>+'6.รายรับ'!G56/H55</f>
        <v>1120.2839784068651</v>
      </c>
      <c r="M55" s="195">
        <f>+('6.รายรับ'!H56+'6.รายรับ'!I56+'6.รายรับ'!J56)/H55</f>
        <v>248.84961547430277</v>
      </c>
      <c r="N55" s="195">
        <f>+'6.รายรับ'!K56/'8.คำนวณ'!I55</f>
        <v>566.01200175592624</v>
      </c>
      <c r="O55" s="195">
        <f>+'6.รายรับ'!L56/'8.คำนวณ'!J55</f>
        <v>1714.2661906710309</v>
      </c>
      <c r="P55" s="195">
        <f>+'6.รายรับ'!M56/'8.คำนวณ'!G55</f>
        <v>13.958179555402969</v>
      </c>
      <c r="Q55" s="196">
        <f>+'6.รายรับ'!Q56/'8.คำนวณ'!G55</f>
        <v>27.779246416616598</v>
      </c>
      <c r="R55" s="196">
        <f>+'6.รายรับ'!V56/'8.คำนวณ'!H55</f>
        <v>525.56979269657677</v>
      </c>
      <c r="S55" s="200">
        <f>'2.Hosp. Group'!K57</f>
        <v>21</v>
      </c>
      <c r="T55" s="55">
        <f>+DATA!L57</f>
        <v>74103</v>
      </c>
      <c r="U55" s="55">
        <f>+DATA!M57</f>
        <v>1372.89</v>
      </c>
      <c r="V55" s="55">
        <f t="shared" si="1"/>
        <v>4901.6042857142857</v>
      </c>
      <c r="W55" s="197">
        <f>+('7.รายจ่าย'!G54+'7.รายจ่าย'!K54)/'8.คำนวณ'!V55</f>
        <v>9318.7483683913415</v>
      </c>
      <c r="X55" s="197">
        <f>+'7.รายจ่าย'!L54/'8.คำนวณ'!V55</f>
        <v>21.302611127610408</v>
      </c>
      <c r="Y55" s="197">
        <f>+'7.รายจ่าย'!M54/'8.คำนวณ'!V55</f>
        <v>1549.9575969733523</v>
      </c>
      <c r="Z55" s="197">
        <f>+'7.รายจ่าย'!O54/'8.คำนวณ'!V55</f>
        <v>263.24859878238118</v>
      </c>
      <c r="AA55" s="197">
        <f>+'7.รายจ่าย'!P54/'8.คำนวณ'!V55</f>
        <v>1111.418395376674</v>
      </c>
      <c r="AB55" s="197">
        <f>+'7.รายจ่าย'!R54/'8.คำนวณ'!V55</f>
        <v>507.9997149621276</v>
      </c>
      <c r="AC55" s="197">
        <f>+'7.รายจ่าย'!S54/'8.คำนวณ'!V55</f>
        <v>1593.5541334426075</v>
      </c>
      <c r="AD55" s="197">
        <f>+'7.รายจ่าย'!T54/'8.คำนวณ'!V55</f>
        <v>383.54258940877378</v>
      </c>
      <c r="AE55" s="197">
        <f>+'7.รายจ่าย'!U54/'8.คำนวณ'!V55</f>
        <v>313.0535066798829</v>
      </c>
      <c r="AF55" s="197">
        <f>+'7.รายจ่าย'!V54/'8.คำนวณ'!V55</f>
        <v>43.905623027795855</v>
      </c>
      <c r="AG55" s="197">
        <f>+'7.รายจ่าย'!Y54/'8.คำนวณ'!V55</f>
        <v>615.73618229366889</v>
      </c>
    </row>
    <row r="56" spans="1:33" s="55" customFormat="1">
      <c r="A56" s="273">
        <v>66</v>
      </c>
      <c r="B56" s="264">
        <v>54</v>
      </c>
      <c r="C56" s="264">
        <v>6</v>
      </c>
      <c r="D56" s="278" t="s">
        <v>85</v>
      </c>
      <c r="E56" s="327" t="s">
        <v>177</v>
      </c>
      <c r="F56" s="278" t="s">
        <v>1416</v>
      </c>
      <c r="G56" s="189">
        <f>+DATA!G58</f>
        <v>57004</v>
      </c>
      <c r="H56" s="190">
        <f>+DATA!H58</f>
        <v>52318</v>
      </c>
      <c r="I56" s="190">
        <f>+DATA!I58</f>
        <v>1285</v>
      </c>
      <c r="J56" s="190">
        <f>+DATA!J58</f>
        <v>3230</v>
      </c>
      <c r="K56" s="190">
        <f>+DATA!K58</f>
        <v>171</v>
      </c>
      <c r="L56" s="195">
        <f>+'6.รายรับ'!G57/H56</f>
        <v>943.51844795290367</v>
      </c>
      <c r="M56" s="195">
        <f>+('6.รายรับ'!H57+'6.รายรับ'!I57+'6.รายรับ'!J57)/H56</f>
        <v>207.52932528001836</v>
      </c>
      <c r="N56" s="195">
        <f>+'6.รายรับ'!K57/'8.คำนวณ'!I56</f>
        <v>352.7710505836576</v>
      </c>
      <c r="O56" s="195">
        <f>+'6.รายรับ'!L57/'8.คำนวณ'!J56</f>
        <v>1318.7260402476782</v>
      </c>
      <c r="P56" s="195">
        <f>+'6.รายรับ'!M57/'8.คำนวณ'!G56</f>
        <v>2.1788295558206441</v>
      </c>
      <c r="Q56" s="196">
        <f>+'6.รายรับ'!Q57/'8.คำนวณ'!G56</f>
        <v>20.238609395831869</v>
      </c>
      <c r="R56" s="196">
        <f>+'6.รายรับ'!V57/'8.คำนวณ'!H56</f>
        <v>471.75037730800102</v>
      </c>
      <c r="S56" s="200">
        <f>'2.Hosp. Group'!K58</f>
        <v>21</v>
      </c>
      <c r="T56" s="55">
        <f>+DATA!L58</f>
        <v>55651</v>
      </c>
      <c r="U56" s="55">
        <f>+DATA!M58</f>
        <v>1146.6400000000001</v>
      </c>
      <c r="V56" s="55">
        <f t="shared" si="1"/>
        <v>3796.6876190476196</v>
      </c>
      <c r="W56" s="197">
        <f>+('7.รายจ่าย'!G55+'7.รายจ่าย'!K55)/'8.คำนวณ'!V56</f>
        <v>12933.704230404346</v>
      </c>
      <c r="X56" s="197">
        <f>+'7.รายจ่าย'!L55/'8.คำนวณ'!V56</f>
        <v>26.915567003016662</v>
      </c>
      <c r="Y56" s="197">
        <f>+'7.รายจ่าย'!M55/'8.คำนวณ'!V56</f>
        <v>2170.2910054177551</v>
      </c>
      <c r="Z56" s="197">
        <f>+'7.รายจ่าย'!O55/'8.คำนวณ'!V56</f>
        <v>789.96487752983671</v>
      </c>
      <c r="AA56" s="197">
        <f>+'7.รายจ่าย'!P55/'8.คำนวณ'!V56</f>
        <v>236.27290154174489</v>
      </c>
      <c r="AB56" s="197">
        <f>+'7.รายจ่าย'!R55/'8.คำนวณ'!V56</f>
        <v>1021.5702657604797</v>
      </c>
      <c r="AC56" s="197">
        <f>+'7.รายจ่าย'!S55/'8.คำนวณ'!V56</f>
        <v>591.77806958045119</v>
      </c>
      <c r="AD56" s="197">
        <f>+'7.รายจ่าย'!T55/'8.คำนวณ'!V56</f>
        <v>167.85447314726972</v>
      </c>
      <c r="AE56" s="197">
        <f>+'7.รายจ่าย'!U55/'8.คำนวณ'!V56</f>
        <v>375.03356948738769</v>
      </c>
      <c r="AF56" s="197">
        <f>+'7.รายจ่าย'!V55/'8.คำนวณ'!V56</f>
        <v>546.93662696455704</v>
      </c>
      <c r="AG56" s="197">
        <f>+'7.รายจ่าย'!Y55/'8.คำนวณ'!V56</f>
        <v>344.194695777422</v>
      </c>
    </row>
    <row r="57" spans="1:33" s="55" customFormat="1">
      <c r="A57" s="273">
        <v>78</v>
      </c>
      <c r="B57" s="264">
        <v>55</v>
      </c>
      <c r="C57" s="264">
        <v>7</v>
      </c>
      <c r="D57" s="278" t="s">
        <v>43</v>
      </c>
      <c r="E57" s="327" t="s">
        <v>188</v>
      </c>
      <c r="F57" s="278" t="s">
        <v>1417</v>
      </c>
      <c r="G57" s="189">
        <f>+DATA!G59</f>
        <v>47408</v>
      </c>
      <c r="H57" s="190">
        <f>+DATA!H59</f>
        <v>42085</v>
      </c>
      <c r="I57" s="190">
        <f>+DATA!I59</f>
        <v>1301</v>
      </c>
      <c r="J57" s="190">
        <f>+DATA!J59</f>
        <v>3992</v>
      </c>
      <c r="K57" s="190">
        <f>+DATA!K59</f>
        <v>30</v>
      </c>
      <c r="L57" s="195">
        <f>+'6.รายรับ'!G58/H57</f>
        <v>1199.9028159676845</v>
      </c>
      <c r="M57" s="195">
        <f>+('6.รายรับ'!H58+'6.รายรับ'!I58+'6.รายรับ'!J58)/H57</f>
        <v>431.68460377806821</v>
      </c>
      <c r="N57" s="195">
        <f>+'6.รายรับ'!K58/'8.คำนวณ'!I57</f>
        <v>571.52282090699475</v>
      </c>
      <c r="O57" s="195">
        <f>+'6.รายรับ'!L58/'8.คำนวณ'!J57</f>
        <v>2170.577607715431</v>
      </c>
      <c r="P57" s="195">
        <f>+'6.รายรับ'!M58/'8.คำนวณ'!G57</f>
        <v>6.9224181572730341</v>
      </c>
      <c r="Q57" s="196">
        <f>+'6.รายรับ'!Q58/'8.คำนวณ'!G57</f>
        <v>33.585003585892679</v>
      </c>
      <c r="R57" s="196">
        <f>+'6.รายรับ'!V58/'8.คำนวณ'!H57</f>
        <v>610.69018795295233</v>
      </c>
      <c r="S57" s="200">
        <f>'2.Hosp. Group'!K59</f>
        <v>21</v>
      </c>
      <c r="T57" s="55">
        <f>+DATA!L59</f>
        <v>62612</v>
      </c>
      <c r="U57" s="55">
        <f>+DATA!M59</f>
        <v>2411.65</v>
      </c>
      <c r="V57" s="55">
        <f t="shared" si="1"/>
        <v>5393.1738095238097</v>
      </c>
      <c r="W57" s="197">
        <f>+('7.รายจ่าย'!G56+'7.รายจ่าย'!K56)/'8.คำนวณ'!V57</f>
        <v>8869.7177505250238</v>
      </c>
      <c r="X57" s="197">
        <f>+'7.รายจ่าย'!L56/'8.คำนวณ'!V57</f>
        <v>1.9476472242468763</v>
      </c>
      <c r="Y57" s="197">
        <f>+'7.รายจ่าย'!M56/'8.คำนวณ'!V57</f>
        <v>1559.5636886664047</v>
      </c>
      <c r="Z57" s="197">
        <f>+'7.รายจ่าย'!O56/'8.คำนวณ'!V57</f>
        <v>563.16289763117663</v>
      </c>
      <c r="AA57" s="197">
        <f>+'7.รายจ่าย'!P56/'8.คำนวณ'!V57</f>
        <v>872.85987180443703</v>
      </c>
      <c r="AB57" s="197">
        <f>+'7.รายจ่าย'!R56/'8.คำนวณ'!V57</f>
        <v>1388.5414867912832</v>
      </c>
      <c r="AC57" s="197">
        <f>+'7.รายจ่าย'!S56/'8.คำนวณ'!V57</f>
        <v>2099.8947947868842</v>
      </c>
      <c r="AD57" s="197">
        <f>+'7.รายจ่าย'!T56/'8.คำนวณ'!V57</f>
        <v>193.266578607084</v>
      </c>
      <c r="AE57" s="197">
        <f>+'7.รายจ่าย'!U56/'8.คำนวณ'!V57</f>
        <v>350.13293409261178</v>
      </c>
      <c r="AF57" s="197">
        <f>+'7.รายจ่าย'!V56/'8.คำนวณ'!V57</f>
        <v>10.739194034081001</v>
      </c>
      <c r="AG57" s="197">
        <f>+'7.รายจ่าย'!Y56/'8.คำนวณ'!V57</f>
        <v>483.90324365059354</v>
      </c>
    </row>
    <row r="58" spans="1:33" s="55" customFormat="1">
      <c r="A58" s="273">
        <v>70</v>
      </c>
      <c r="B58" s="264">
        <v>56</v>
      </c>
      <c r="C58" s="264">
        <v>7</v>
      </c>
      <c r="D58" s="278" t="s">
        <v>43</v>
      </c>
      <c r="E58" s="327" t="s">
        <v>181</v>
      </c>
      <c r="F58" s="278" t="s">
        <v>1419</v>
      </c>
      <c r="G58" s="189">
        <f>+DATA!G60</f>
        <v>53647</v>
      </c>
      <c r="H58" s="190">
        <f>+DATA!H60</f>
        <v>48061</v>
      </c>
      <c r="I58" s="190">
        <f>+DATA!I60</f>
        <v>2167</v>
      </c>
      <c r="J58" s="190">
        <f>+DATA!J60</f>
        <v>3274</v>
      </c>
      <c r="K58" s="190">
        <f>+DATA!K60</f>
        <v>145</v>
      </c>
      <c r="L58" s="195">
        <f>+'6.รายรับ'!G59/H58</f>
        <v>827.68478038326316</v>
      </c>
      <c r="M58" s="195">
        <f>+('6.รายรับ'!H59+'6.รายรับ'!I59+'6.รายรับ'!J59)/H58</f>
        <v>187.9748987744741</v>
      </c>
      <c r="N58" s="195">
        <f>+'6.รายรับ'!K59/'8.คำนวณ'!I58</f>
        <v>441.00179510844475</v>
      </c>
      <c r="O58" s="195">
        <f>+'6.รายรับ'!L59/'8.คำนวณ'!J58</f>
        <v>1108.4851985339037</v>
      </c>
      <c r="P58" s="195">
        <f>+'6.รายรับ'!M59/'8.คำนวณ'!G58</f>
        <v>4.3961451712118107</v>
      </c>
      <c r="Q58" s="196">
        <f>+'6.รายรับ'!Q59/'8.คำนวณ'!G58</f>
        <v>27.276969262027702</v>
      </c>
      <c r="R58" s="196">
        <f>+'6.รายรับ'!V59/'8.คำนวณ'!H58</f>
        <v>529.95457356276404</v>
      </c>
      <c r="S58" s="200">
        <f>'2.Hosp. Group'!K60</f>
        <v>21</v>
      </c>
      <c r="T58" s="55">
        <f>+DATA!L60</f>
        <v>69455</v>
      </c>
      <c r="U58" s="55">
        <f>+DATA!M60</f>
        <v>1740.88</v>
      </c>
      <c r="V58" s="55">
        <f t="shared" si="1"/>
        <v>5048.2609523809524</v>
      </c>
      <c r="W58" s="197">
        <f>+('7.รายจ่าย'!G57+'7.รายจ่าย'!K57)/'8.คำนวณ'!V58</f>
        <v>9660.9887642590365</v>
      </c>
      <c r="X58" s="197">
        <f>+'7.รายจ่าย'!L57/'8.คำนวณ'!V58</f>
        <v>16.170647827049919</v>
      </c>
      <c r="Y58" s="197">
        <f>+'7.รายจ่าย'!M57/'8.คำนวณ'!V58</f>
        <v>1251.5814197402067</v>
      </c>
      <c r="Z58" s="197">
        <f>+'7.รายจ่าย'!O57/'8.คำนวณ'!V58</f>
        <v>470.82272933592975</v>
      </c>
      <c r="AA58" s="197">
        <f>+'7.รายจ่าย'!P57/'8.คำนวณ'!V58</f>
        <v>648.88027399911789</v>
      </c>
      <c r="AB58" s="197">
        <f>+'7.รายจ่าย'!R57/'8.คำนวณ'!V58</f>
        <v>569.31279644814981</v>
      </c>
      <c r="AC58" s="197">
        <f>+'7.รายจ่าย'!S57/'8.คำนวณ'!V58</f>
        <v>274.92100410249714</v>
      </c>
      <c r="AD58" s="197">
        <f>+'7.รายจ่าย'!T57/'8.คำนวณ'!V58</f>
        <v>117.3106948286199</v>
      </c>
      <c r="AE58" s="197">
        <f>+'7.รายจ่าย'!U57/'8.คำนวณ'!V58</f>
        <v>199.38215149620598</v>
      </c>
      <c r="AF58" s="197">
        <f>+'7.รายจ่าย'!V57/'8.คำนวณ'!V58</f>
        <v>6.4876559094183115</v>
      </c>
      <c r="AG58" s="197">
        <f>+'7.รายจ่าย'!Y57/'8.คำนวณ'!V58</f>
        <v>140.20669824252539</v>
      </c>
    </row>
    <row r="59" spans="1:33" s="55" customFormat="1">
      <c r="A59" s="273">
        <v>7</v>
      </c>
      <c r="B59" s="281">
        <v>57</v>
      </c>
      <c r="C59" s="281">
        <v>7</v>
      </c>
      <c r="D59" s="282" t="s">
        <v>49</v>
      </c>
      <c r="E59" s="280" t="s">
        <v>238</v>
      </c>
      <c r="F59" s="282" t="s">
        <v>1420</v>
      </c>
      <c r="G59" s="189">
        <f>+DATA!G61</f>
        <v>61139</v>
      </c>
      <c r="H59" s="190">
        <f>+DATA!H61</f>
        <v>52724</v>
      </c>
      <c r="I59" s="190">
        <f>+DATA!I61</f>
        <v>2504</v>
      </c>
      <c r="J59" s="190">
        <f>+DATA!J61</f>
        <v>5940</v>
      </c>
      <c r="K59" s="190">
        <f>+DATA!K61</f>
        <v>-29</v>
      </c>
      <c r="L59" s="195">
        <f>+'6.รายรับ'!G60/H59</f>
        <v>825.2176657689098</v>
      </c>
      <c r="M59" s="195">
        <f>+('6.รายรับ'!H60+'6.รายรับ'!I60+'6.รายรับ'!J60)/H59</f>
        <v>183.49858660192703</v>
      </c>
      <c r="N59" s="195">
        <f>+'6.รายรับ'!K60/'8.คำนวณ'!I59</f>
        <v>174.89213658146966</v>
      </c>
      <c r="O59" s="195">
        <f>+'6.รายรับ'!L60/'8.คำนวณ'!J59</f>
        <v>748.72086026936029</v>
      </c>
      <c r="P59" s="195">
        <f>+'6.รายรับ'!M60/'8.คำนวณ'!G59</f>
        <v>6.3370925268650122</v>
      </c>
      <c r="Q59" s="196">
        <f>+'6.รายรับ'!Q60/'8.คำนวณ'!G59</f>
        <v>23.706586630465004</v>
      </c>
      <c r="R59" s="196">
        <f>+'6.รายรับ'!V60/'8.คำนวณ'!H59</f>
        <v>628.70808872619682</v>
      </c>
      <c r="S59" s="200">
        <f>'2.Hosp. Group'!K61</f>
        <v>21</v>
      </c>
      <c r="T59" s="55">
        <f>+DATA!L61</f>
        <v>65314</v>
      </c>
      <c r="U59" s="55">
        <f>+DATA!M61</f>
        <v>2180.25</v>
      </c>
      <c r="V59" s="55">
        <f t="shared" si="1"/>
        <v>5290.4404761904761</v>
      </c>
      <c r="W59" s="197">
        <f>+('7.รายจ่าย'!G58+'7.รายจ่าย'!K58)/'8.คำนวณ'!V59</f>
        <v>11038.437115552086</v>
      </c>
      <c r="X59" s="197">
        <f>+'7.รายจ่าย'!L58/'8.คำนวณ'!V59</f>
        <v>62.876138857823065</v>
      </c>
      <c r="Y59" s="197">
        <f>+'7.รายจ่าย'!M58/'8.คำนวณ'!V59</f>
        <v>1606.7840680292622</v>
      </c>
      <c r="Z59" s="197">
        <f>+'7.รายจ่าย'!O58/'8.คำนวณ'!V59</f>
        <v>615.63234000229522</v>
      </c>
      <c r="AA59" s="197">
        <f>+'7.รายจ่าย'!P58/'8.คำนวณ'!V59</f>
        <v>541.47222956050564</v>
      </c>
      <c r="AB59" s="197">
        <f>+'7.รายจ่าย'!R58/'8.คำนวณ'!V59</f>
        <v>466.82434120842402</v>
      </c>
      <c r="AC59" s="197">
        <f>+'7.รายจ่าย'!S58/'8.คำนวณ'!V59</f>
        <v>324.26790126846043</v>
      </c>
      <c r="AD59" s="197">
        <f>+'7.รายจ่าย'!T58/'8.คำนวณ'!V59</f>
        <v>233.39153054588579</v>
      </c>
      <c r="AE59" s="197">
        <f>+'7.รายจ่าย'!U58/'8.คำนวณ'!V59</f>
        <v>224.33441134841141</v>
      </c>
      <c r="AF59" s="197">
        <f>+'7.รายจ่าย'!V58/'8.คำนวณ'!V59</f>
        <v>37.818212094141053</v>
      </c>
      <c r="AG59" s="197">
        <f>+'7.รายจ่าย'!Y58/'8.คำนวณ'!V59</f>
        <v>2087.2363690123921</v>
      </c>
    </row>
    <row r="60" spans="1:33" s="55" customFormat="1">
      <c r="A60" s="273">
        <v>69</v>
      </c>
      <c r="B60" s="281">
        <v>58</v>
      </c>
      <c r="C60" s="281">
        <v>7</v>
      </c>
      <c r="D60" s="282" t="s">
        <v>43</v>
      </c>
      <c r="E60" s="280" t="s">
        <v>180</v>
      </c>
      <c r="F60" s="282" t="s">
        <v>1421</v>
      </c>
      <c r="G60" s="189">
        <f>+DATA!G62</f>
        <v>56926</v>
      </c>
      <c r="H60" s="190">
        <f>+DATA!H62</f>
        <v>50158</v>
      </c>
      <c r="I60" s="190">
        <f>+DATA!I62</f>
        <v>3133</v>
      </c>
      <c r="J60" s="190">
        <f>+DATA!J62</f>
        <v>3303</v>
      </c>
      <c r="K60" s="190">
        <f>+DATA!K62</f>
        <v>332</v>
      </c>
      <c r="L60" s="195">
        <f>+'6.รายรับ'!G61/H60</f>
        <v>795.38950117628292</v>
      </c>
      <c r="M60" s="195">
        <f>+('6.รายรับ'!H61+'6.รายรับ'!I61+'6.รายรับ'!J61)/H60</f>
        <v>320.45075740659513</v>
      </c>
      <c r="N60" s="195">
        <f>+'6.รายรับ'!K61/'8.คำนวณ'!I60</f>
        <v>500.70213852537489</v>
      </c>
      <c r="O60" s="195">
        <f>+'6.รายรับ'!L61/'8.คำนวณ'!J60</f>
        <v>2908.2061822585529</v>
      </c>
      <c r="P60" s="195">
        <f>+'6.รายรับ'!M61/'8.คำนวณ'!G60</f>
        <v>9.7616495098900327</v>
      </c>
      <c r="Q60" s="196">
        <f>+'6.รายรับ'!Q61/'8.คำนวณ'!G60</f>
        <v>24.372123458525103</v>
      </c>
      <c r="R60" s="196">
        <f>+'6.รายรับ'!V61/'8.คำนวณ'!H60</f>
        <v>500.14133617767857</v>
      </c>
      <c r="S60" s="200">
        <f>'2.Hosp. Group'!K62</f>
        <v>21</v>
      </c>
      <c r="T60" s="55">
        <f>+DATA!L62</f>
        <v>78864</v>
      </c>
      <c r="U60" s="55">
        <f>+DATA!M62</f>
        <v>2168.1</v>
      </c>
      <c r="V60" s="55">
        <f t="shared" si="1"/>
        <v>5923.528571428571</v>
      </c>
      <c r="W60" s="197">
        <f>+('7.รายจ่าย'!G59+'7.รายจ่าย'!K59)/'8.คำนวณ'!V60</f>
        <v>8323.120613919793</v>
      </c>
      <c r="X60" s="197">
        <f>+'7.รายจ่าย'!L59/'8.คำนวณ'!V60</f>
        <v>11.498214143596844</v>
      </c>
      <c r="Y60" s="197">
        <f>+'7.รายจ่าย'!M59/'8.คำนวณ'!V60</f>
        <v>1433.4747688998114</v>
      </c>
      <c r="Z60" s="197">
        <f>+'7.รายจ่าย'!O59/'8.คำนวณ'!V60</f>
        <v>400.80819251073802</v>
      </c>
      <c r="AA60" s="197">
        <f>+'7.รายจ่าย'!P59/'8.คำนวณ'!V60</f>
        <v>530.15596398864579</v>
      </c>
      <c r="AB60" s="197">
        <f>+'7.รายจ่าย'!R59/'8.คำนวณ'!V60</f>
        <v>486.00239287876195</v>
      </c>
      <c r="AC60" s="197">
        <f>+'7.รายจ่าย'!S59/'8.คำนวณ'!V60</f>
        <v>1364.9769411089435</v>
      </c>
      <c r="AD60" s="197">
        <f>+'7.รายจ่าย'!T59/'8.คำนวณ'!V60</f>
        <v>113.52741729712262</v>
      </c>
      <c r="AE60" s="197">
        <f>+'7.รายจ่าย'!U59/'8.คำนวณ'!V60</f>
        <v>269.97086630314465</v>
      </c>
      <c r="AF60" s="197">
        <f>+'7.รายจ่าย'!V59/'8.คำนวณ'!V60</f>
        <v>88.563766287950969</v>
      </c>
      <c r="AG60" s="197">
        <f>+'7.รายจ่าย'!Y59/'8.คำนวณ'!V60</f>
        <v>104.57120828077861</v>
      </c>
    </row>
    <row r="61" spans="1:33" s="55" customFormat="1">
      <c r="A61" s="273">
        <v>80</v>
      </c>
      <c r="B61" s="264">
        <v>59</v>
      </c>
      <c r="C61" s="264">
        <v>7</v>
      </c>
      <c r="D61" s="278" t="s">
        <v>43</v>
      </c>
      <c r="E61" s="327" t="s">
        <v>190</v>
      </c>
      <c r="F61" s="278" t="s">
        <v>1422</v>
      </c>
      <c r="G61" s="189">
        <f>+DATA!G63</f>
        <v>51447</v>
      </c>
      <c r="H61" s="190">
        <f>+DATA!H63</f>
        <v>46566</v>
      </c>
      <c r="I61" s="190">
        <f>+DATA!I63</f>
        <v>1656</v>
      </c>
      <c r="J61" s="190">
        <f>+DATA!J63</f>
        <v>2969</v>
      </c>
      <c r="K61" s="190">
        <f>+DATA!K63</f>
        <v>256</v>
      </c>
      <c r="L61" s="195">
        <f>+'6.รายรับ'!G62/H61</f>
        <v>676.44185070652441</v>
      </c>
      <c r="M61" s="195">
        <f>+('6.รายรับ'!H62+'6.รายรับ'!I62+'6.รายรับ'!J62)/H61</f>
        <v>292.90175278099906</v>
      </c>
      <c r="N61" s="195">
        <f>+'6.รายรับ'!K62/'8.คำนวณ'!I61</f>
        <v>963.93449879227046</v>
      </c>
      <c r="O61" s="195">
        <f>+'6.รายรับ'!L62/'8.คำนวณ'!J61</f>
        <v>1865.7127585045469</v>
      </c>
      <c r="P61" s="195">
        <f>+'6.รายรับ'!M62/'8.คำนวณ'!G61</f>
        <v>7.9201119598810426</v>
      </c>
      <c r="Q61" s="196">
        <f>+'6.รายรับ'!Q62/'8.คำนวณ'!G61</f>
        <v>41.548806927517631</v>
      </c>
      <c r="R61" s="196">
        <f>+'6.รายรับ'!V62/'8.คำนวณ'!H61</f>
        <v>595.57626916634456</v>
      </c>
      <c r="S61" s="200">
        <f>'2.Hosp. Group'!K63</f>
        <v>21</v>
      </c>
      <c r="T61" s="55">
        <f>+DATA!L63</f>
        <v>73840</v>
      </c>
      <c r="U61" s="55">
        <f>+DATA!M63</f>
        <v>2104.4</v>
      </c>
      <c r="V61" s="55">
        <f t="shared" si="1"/>
        <v>5620.5904761904767</v>
      </c>
      <c r="W61" s="197">
        <f>+('7.รายจ่าย'!G60+'7.รายจ่าย'!K60)/'8.คำนวณ'!V61</f>
        <v>9453.4773926481212</v>
      </c>
      <c r="X61" s="197">
        <f>+'7.รายจ่าย'!L60/'8.คำนวณ'!V61</f>
        <v>13.969478888847467</v>
      </c>
      <c r="Y61" s="197">
        <f>+'7.รายจ่าย'!M60/'8.คำนวณ'!V61</f>
        <v>1490.8826226527631</v>
      </c>
      <c r="Z61" s="197">
        <f>+'7.รายจ่าย'!O60/'8.คำนวณ'!V61</f>
        <v>600.09897612858833</v>
      </c>
      <c r="AA61" s="197">
        <f>+'7.รายจ่าย'!P60/'8.คำนวณ'!V61</f>
        <v>503.64999406942496</v>
      </c>
      <c r="AB61" s="197">
        <f>+'7.รายจ่าย'!R60/'8.คำนวณ'!V61</f>
        <v>726.87226854660241</v>
      </c>
      <c r="AC61" s="197">
        <f>+'7.รายจ่าย'!S60/'8.คำนวณ'!V61</f>
        <v>500.75520035176783</v>
      </c>
      <c r="AD61" s="197">
        <f>+'7.รายจ่าย'!T60/'8.คำนวณ'!V61</f>
        <v>97.178223945289588</v>
      </c>
      <c r="AE61" s="197">
        <f>+'7.รายจ่าย'!U60/'8.คำนวณ'!V61</f>
        <v>359.08424542752664</v>
      </c>
      <c r="AF61" s="197">
        <f>+'7.รายจ่าย'!V60/'8.คำนวณ'!V61</f>
        <v>3.2980111393142897</v>
      </c>
      <c r="AG61" s="197">
        <f>+'7.รายจ่าย'!Y60/'8.คำนวณ'!V61</f>
        <v>462.96821677776609</v>
      </c>
    </row>
    <row r="62" spans="1:33" s="55" customFormat="1">
      <c r="A62" s="273">
        <v>23</v>
      </c>
      <c r="B62" s="264">
        <v>60</v>
      </c>
      <c r="C62" s="264">
        <v>7</v>
      </c>
      <c r="D62" s="278" t="s">
        <v>51</v>
      </c>
      <c r="E62" s="280" t="s">
        <v>199</v>
      </c>
      <c r="F62" s="278" t="s">
        <v>1423</v>
      </c>
      <c r="G62" s="189">
        <f>+DATA!G64</f>
        <v>55258</v>
      </c>
      <c r="H62" s="190">
        <f>+DATA!H64</f>
        <v>46876</v>
      </c>
      <c r="I62" s="190">
        <f>+DATA!I64</f>
        <v>2438</v>
      </c>
      <c r="J62" s="190">
        <f>+DATA!J64</f>
        <v>4834</v>
      </c>
      <c r="K62" s="190">
        <f>+DATA!K64</f>
        <v>1110</v>
      </c>
      <c r="L62" s="195">
        <f>+'6.รายรับ'!G63/H62</f>
        <v>1111.8744530250021</v>
      </c>
      <c r="M62" s="195">
        <f>+('6.รายรับ'!H63+'6.รายรับ'!I63+'6.รายรับ'!J63)/H62</f>
        <v>166.70156092670024</v>
      </c>
      <c r="N62" s="195">
        <f>+'6.รายรับ'!K63/'8.คำนวณ'!I62</f>
        <v>439.28911402789174</v>
      </c>
      <c r="O62" s="195">
        <f>+'6.รายรับ'!L63/'8.คำนวณ'!J62</f>
        <v>2264.4304406288788</v>
      </c>
      <c r="P62" s="195">
        <f>+'6.รายรับ'!M63/'8.คำนวณ'!G62</f>
        <v>16.984454739585217</v>
      </c>
      <c r="Q62" s="196">
        <f>+'6.รายรับ'!Q63/'8.คำนวณ'!G62</f>
        <v>108.0797169640595</v>
      </c>
      <c r="R62" s="196">
        <f>+'6.รายรับ'!V63/'8.คำนวณ'!H62</f>
        <v>482.72273572830449</v>
      </c>
      <c r="S62" s="200">
        <f>'2.Hosp. Group'!K64</f>
        <v>21</v>
      </c>
      <c r="T62" s="55">
        <f>+DATA!L64</f>
        <v>73913</v>
      </c>
      <c r="U62" s="55">
        <f>+DATA!M64</f>
        <v>2931.54</v>
      </c>
      <c r="V62" s="55">
        <f t="shared" si="1"/>
        <v>6451.2066666666669</v>
      </c>
      <c r="W62" s="197">
        <f>+('7.รายจ่าย'!G61+'7.รายจ่าย'!K61)/'8.คำนวณ'!V62</f>
        <v>8129.0464559085067</v>
      </c>
      <c r="X62" s="197">
        <f>+'7.รายจ่าย'!L61/'8.คำนวณ'!V62</f>
        <v>87.239803199608133</v>
      </c>
      <c r="Y62" s="197">
        <f>+'7.รายจ่าย'!M61/'8.คำนวณ'!V62</f>
        <v>1480.890545541351</v>
      </c>
      <c r="Z62" s="197">
        <f>+'7.รายจ่าย'!O61/'8.คำนวณ'!V62</f>
        <v>571.89798290965723</v>
      </c>
      <c r="AA62" s="197">
        <f>+'7.รายจ่าย'!P61/'8.คำนวณ'!V62</f>
        <v>961.67679483218126</v>
      </c>
      <c r="AB62" s="197">
        <f>+'7.รายจ่าย'!R61/'8.คำนวณ'!V62</f>
        <v>458.75343217444595</v>
      </c>
      <c r="AC62" s="197">
        <f>+'7.รายจ่าย'!S61/'8.คำนวณ'!V62</f>
        <v>216.85791857027263</v>
      </c>
      <c r="AD62" s="197">
        <f>+'7.รายจ่าย'!T61/'8.คำนวณ'!V62</f>
        <v>689.22168049181494</v>
      </c>
      <c r="AE62" s="197">
        <f>+'7.รายจ่าย'!U61/'8.คำนวณ'!V62</f>
        <v>239.51409710431435</v>
      </c>
      <c r="AF62" s="197">
        <f>+'7.รายจ่าย'!V61/'8.คำนวณ'!V62</f>
        <v>4.1302629688916079</v>
      </c>
      <c r="AG62" s="197">
        <f>+'7.รายจ่าย'!Y61/'8.คำนวณ'!V62</f>
        <v>393.46284054352623</v>
      </c>
    </row>
    <row r="63" spans="1:33" s="55" customFormat="1">
      <c r="A63" s="273">
        <v>32</v>
      </c>
      <c r="B63" s="264">
        <v>61</v>
      </c>
      <c r="C63" s="264">
        <v>7</v>
      </c>
      <c r="D63" s="278" t="s">
        <v>51</v>
      </c>
      <c r="E63" s="327" t="s">
        <v>207</v>
      </c>
      <c r="F63" s="278" t="s">
        <v>1424</v>
      </c>
      <c r="G63" s="189">
        <f>+DATA!G65</f>
        <v>48447</v>
      </c>
      <c r="H63" s="190">
        <f>+DATA!H65</f>
        <v>41578</v>
      </c>
      <c r="I63" s="190">
        <f>+DATA!I65</f>
        <v>1615</v>
      </c>
      <c r="J63" s="190">
        <f>+DATA!J65</f>
        <v>4754</v>
      </c>
      <c r="K63" s="190">
        <f>+DATA!K65</f>
        <v>500</v>
      </c>
      <c r="L63" s="195">
        <f>+'6.รายรับ'!G64/H63</f>
        <v>919.33623021790368</v>
      </c>
      <c r="M63" s="195">
        <f>+('6.รายรับ'!H64+'6.รายรับ'!I64+'6.รายรับ'!J64)/H63</f>
        <v>479.41814397036893</v>
      </c>
      <c r="N63" s="195">
        <f>+'6.รายรับ'!K64/'8.คำนวณ'!I63</f>
        <v>969.68947368421084</v>
      </c>
      <c r="O63" s="195">
        <f>+'6.รายรับ'!L64/'8.คำนวณ'!J63</f>
        <v>2428.2803113167861</v>
      </c>
      <c r="P63" s="195">
        <f>+'6.รายรับ'!M64/'8.คำนวณ'!G63</f>
        <v>10.676908786921791</v>
      </c>
      <c r="Q63" s="196">
        <f>+'6.รายรับ'!Q64/'8.คำนวณ'!G63</f>
        <v>120.09377402109523</v>
      </c>
      <c r="R63" s="196">
        <f>+'6.รายรับ'!V64/'8.คำนวณ'!H63</f>
        <v>788.59580739814328</v>
      </c>
      <c r="S63" s="200">
        <f>'2.Hosp. Group'!K65</f>
        <v>21</v>
      </c>
      <c r="T63" s="55">
        <f>+DATA!L65</f>
        <v>78887</v>
      </c>
      <c r="U63" s="55">
        <f>+DATA!M65</f>
        <v>2667.33</v>
      </c>
      <c r="V63" s="55">
        <f t="shared" si="1"/>
        <v>6423.8538095238091</v>
      </c>
      <c r="W63" s="197">
        <f>+('7.รายจ่าย'!G62+'7.รายจ่าย'!K62)/'8.คำนวณ'!V63</f>
        <v>9658.1639339328503</v>
      </c>
      <c r="X63" s="197">
        <f>+'7.รายจ่าย'!L62/'8.คำนวณ'!V63</f>
        <v>20.164775513408248</v>
      </c>
      <c r="Y63" s="197">
        <f>+'7.รายจ่าย'!M62/'8.คำนวณ'!V63</f>
        <v>2055.4405208325843</v>
      </c>
      <c r="Z63" s="197">
        <f>+'7.รายจ่าย'!O62/'8.คำนวณ'!V63</f>
        <v>653.58477706565861</v>
      </c>
      <c r="AA63" s="197">
        <f>+'7.รายจ่าย'!P62/'8.คำนวณ'!V63</f>
        <v>276.49930752886581</v>
      </c>
      <c r="AB63" s="197">
        <f>+'7.รายจ่าย'!R62/'8.คำนวณ'!V63</f>
        <v>454.95805736847035</v>
      </c>
      <c r="AC63" s="197">
        <f>+'7.รายจ่าย'!S62/'8.คำนวณ'!V63</f>
        <v>1672.1672750514028</v>
      </c>
      <c r="AD63" s="197">
        <f>+'7.รายจ่าย'!T62/'8.คำนวณ'!V63</f>
        <v>565.0701693457562</v>
      </c>
      <c r="AE63" s="197">
        <f>+'7.รายจ่าย'!U62/'8.คำนวณ'!V63</f>
        <v>231.14103839017267</v>
      </c>
      <c r="AF63" s="197">
        <f>+'7.รายจ่าย'!V62/'8.คำนวณ'!V63</f>
        <v>334.1109252545553</v>
      </c>
      <c r="AG63" s="197">
        <f>+'7.รายจ่าย'!Y62/'8.คำนวณ'!V63</f>
        <v>222.60093121670843</v>
      </c>
    </row>
    <row r="64" spans="1:33" s="55" customFormat="1">
      <c r="A64" s="273">
        <v>15</v>
      </c>
      <c r="B64" s="264">
        <v>62</v>
      </c>
      <c r="C64" s="264">
        <v>8</v>
      </c>
      <c r="D64" s="278" t="s">
        <v>53</v>
      </c>
      <c r="E64" s="280" t="s">
        <v>168</v>
      </c>
      <c r="F64" s="278" t="s">
        <v>1425</v>
      </c>
      <c r="G64" s="189">
        <f>+DATA!G66</f>
        <v>59324</v>
      </c>
      <c r="H64" s="190">
        <f>+DATA!H66</f>
        <v>48369</v>
      </c>
      <c r="I64" s="190">
        <f>+DATA!I66</f>
        <v>1379</v>
      </c>
      <c r="J64" s="190">
        <f>+DATA!J66</f>
        <v>3565</v>
      </c>
      <c r="K64" s="190">
        <f>+DATA!K66</f>
        <v>6011</v>
      </c>
      <c r="L64" s="195">
        <f>+'6.รายรับ'!G65/H64</f>
        <v>1177.0794078852157</v>
      </c>
      <c r="M64" s="195">
        <f>+('6.รายรับ'!H65+'6.รายรับ'!I65+'6.รายรับ'!J65)/H64</f>
        <v>226.10290413281237</v>
      </c>
      <c r="N64" s="195">
        <f>+'6.รายรับ'!K65/'8.คำนวณ'!I64</f>
        <v>1241.7760188542422</v>
      </c>
      <c r="O64" s="195">
        <f>+'6.รายรับ'!L65/'8.คำนวณ'!J64</f>
        <v>3463.1402328190743</v>
      </c>
      <c r="P64" s="195">
        <f>+'6.รายรับ'!M65/'8.คำนวณ'!G64</f>
        <v>11.665198739127502</v>
      </c>
      <c r="Q64" s="196">
        <f>+'6.รายรับ'!Q65/'8.คำนวณ'!G64</f>
        <v>25.22216977951588</v>
      </c>
      <c r="R64" s="196">
        <f>+'6.รายรับ'!V65/'8.คำนวณ'!H64</f>
        <v>446.94635779114719</v>
      </c>
      <c r="S64" s="200">
        <f>'2.Hosp. Group'!K66</f>
        <v>17</v>
      </c>
      <c r="T64" s="55">
        <f>+DATA!L66</f>
        <v>68515</v>
      </c>
      <c r="U64" s="55">
        <f>+DATA!M66</f>
        <v>2562.4699999999998</v>
      </c>
      <c r="V64" s="55">
        <f t="shared" si="1"/>
        <v>6592.7641176470588</v>
      </c>
      <c r="W64" s="197">
        <f>+('7.รายจ่าย'!G63+'7.รายจ่าย'!K63)/'8.คำนวณ'!V64</f>
        <v>7394.3003389901896</v>
      </c>
      <c r="X64" s="197">
        <f>+'7.รายจ่าย'!L63/'8.คำนวณ'!V64</f>
        <v>18.21003419167485</v>
      </c>
      <c r="Y64" s="197">
        <f>+'7.รายจ่าย'!M63/'8.คำนวณ'!V64</f>
        <v>1291.194809657183</v>
      </c>
      <c r="Z64" s="197">
        <f>+'7.รายจ่าย'!O63/'8.คำนวณ'!V64</f>
        <v>548.75361311898189</v>
      </c>
      <c r="AA64" s="197">
        <f>+'7.รายจ่าย'!P63/'8.คำนวณ'!V64</f>
        <v>536.37740360443297</v>
      </c>
      <c r="AB64" s="197">
        <f>+'7.รายจ่าย'!R63/'8.คำนวณ'!V64</f>
        <v>491.73125598751363</v>
      </c>
      <c r="AC64" s="197">
        <f>+'7.รายจ่าย'!S63/'8.คำนวณ'!V64</f>
        <v>762.22230316856303</v>
      </c>
      <c r="AD64" s="197">
        <f>+'7.รายจ่าย'!T63/'8.คำนวณ'!V64</f>
        <v>417.16174747376783</v>
      </c>
      <c r="AE64" s="197">
        <f>+'7.รายจ่าย'!U63/'8.คำนวณ'!V64</f>
        <v>255.43225571992969</v>
      </c>
      <c r="AF64" s="197">
        <f>+'7.รายจ่าย'!V63/'8.คำนวณ'!V64</f>
        <v>74.111227291168319</v>
      </c>
      <c r="AG64" s="197">
        <f>+'7.รายจ่าย'!Y63/'8.คำนวณ'!V64</f>
        <v>806.73152490979646</v>
      </c>
    </row>
    <row r="65" spans="1:33" s="55" customFormat="1">
      <c r="A65" s="273">
        <v>44</v>
      </c>
      <c r="B65" s="264">
        <v>63</v>
      </c>
      <c r="C65" s="264">
        <v>8</v>
      </c>
      <c r="D65" s="278" t="s">
        <v>47</v>
      </c>
      <c r="E65" s="327" t="s">
        <v>225</v>
      </c>
      <c r="F65" s="278" t="s">
        <v>1426</v>
      </c>
      <c r="G65" s="189">
        <f>+DATA!G67</f>
        <v>56855</v>
      </c>
      <c r="H65" s="190">
        <f>+DATA!H67</f>
        <v>51555</v>
      </c>
      <c r="I65" s="190">
        <f>+DATA!I67</f>
        <v>1323</v>
      </c>
      <c r="J65" s="190">
        <f>+DATA!J67</f>
        <v>4000</v>
      </c>
      <c r="K65" s="190">
        <f>+DATA!K67</f>
        <v>-23</v>
      </c>
      <c r="L65" s="195">
        <f>+'6.รายรับ'!G66/H65</f>
        <v>1061.2499096110951</v>
      </c>
      <c r="M65" s="195">
        <f>+('6.รายรับ'!H66+'6.รายรับ'!I66+'6.รายรับ'!J66)/H65</f>
        <v>377.66585568810007</v>
      </c>
      <c r="N65" s="195">
        <f>+'6.รายรับ'!K66/'8.คำนวณ'!I65</f>
        <v>1430.9923129251704</v>
      </c>
      <c r="O65" s="195">
        <f>+'6.รายรับ'!L66/'8.คำนวณ'!J65</f>
        <v>2757.4976425</v>
      </c>
      <c r="P65" s="195">
        <f>+'6.รายรับ'!M66/'8.คำนวณ'!G65</f>
        <v>21.516893852783397</v>
      </c>
      <c r="Q65" s="196">
        <f>+'6.รายรับ'!Q66/'8.คำนวณ'!G65</f>
        <v>44.168383255650333</v>
      </c>
      <c r="R65" s="196">
        <f>+'6.รายรับ'!V66/'8.คำนวณ'!H65</f>
        <v>547.96641392687422</v>
      </c>
      <c r="S65" s="200">
        <f>'2.Hosp. Group'!K67</f>
        <v>17</v>
      </c>
      <c r="T65" s="55">
        <f>+DATA!L67</f>
        <v>78621</v>
      </c>
      <c r="U65" s="55">
        <f>+DATA!M67</f>
        <v>2986.19</v>
      </c>
      <c r="V65" s="55">
        <f t="shared" si="1"/>
        <v>7610.9547058823537</v>
      </c>
      <c r="W65" s="197">
        <f>+('7.รายจ่าย'!G64+'7.รายจ่าย'!K64)/'8.คำนวณ'!V65</f>
        <v>8206.7543499799012</v>
      </c>
      <c r="X65" s="197">
        <f>+'7.รายจ่าย'!L64/'8.คำนวณ'!V65</f>
        <v>27.341768285543214</v>
      </c>
      <c r="Y65" s="197">
        <f>+'7.รายจ่าย'!M64/'8.คำนวณ'!V65</f>
        <v>1753.1651580697574</v>
      </c>
      <c r="Z65" s="197">
        <f>+'7.รายจ่าย'!O64/'8.คำนวณ'!V65</f>
        <v>754.00349650809051</v>
      </c>
      <c r="AA65" s="197">
        <f>+'7.รายจ่าย'!P64/'8.คำนวณ'!V65</f>
        <v>635.85827100766437</v>
      </c>
      <c r="AB65" s="197">
        <f>+'7.รายจ่าย'!R64/'8.คำนวณ'!V65</f>
        <v>626.92012820838818</v>
      </c>
      <c r="AC65" s="197">
        <f>+'7.รายจ่าย'!S64/'8.คำนวณ'!V65</f>
        <v>789.38046436626223</v>
      </c>
      <c r="AD65" s="197">
        <f>+'7.รายจ่าย'!T64/'8.คำนวณ'!V65</f>
        <v>748.90768901760248</v>
      </c>
      <c r="AE65" s="197">
        <f>+'7.รายจ่าย'!U64/'8.คำนวณ'!V65</f>
        <v>320.79830117934495</v>
      </c>
      <c r="AF65" s="197">
        <f>+'7.รายจ่าย'!V64/'8.คำนวณ'!V65</f>
        <v>10.719003482828116</v>
      </c>
      <c r="AG65" s="197">
        <f>+'7.รายจ่าย'!Y64/'8.คำนวณ'!V65</f>
        <v>75.927399693151258</v>
      </c>
    </row>
    <row r="66" spans="1:33" s="55" customFormat="1">
      <c r="A66" s="273">
        <v>63</v>
      </c>
      <c r="B66" s="264">
        <v>64</v>
      </c>
      <c r="C66" s="264">
        <v>8</v>
      </c>
      <c r="D66" s="278" t="s">
        <v>85</v>
      </c>
      <c r="E66" s="327" t="s">
        <v>174</v>
      </c>
      <c r="F66" s="278" t="s">
        <v>1427</v>
      </c>
      <c r="G66" s="189">
        <f>+DATA!G68</f>
        <v>76474</v>
      </c>
      <c r="H66" s="190">
        <f>+DATA!H68</f>
        <v>68171</v>
      </c>
      <c r="I66" s="190">
        <f>+DATA!I68</f>
        <v>3005</v>
      </c>
      <c r="J66" s="190">
        <f>+DATA!J68</f>
        <v>5246</v>
      </c>
      <c r="K66" s="190">
        <f>+DATA!K68</f>
        <v>52</v>
      </c>
      <c r="L66" s="195">
        <f>+'6.รายรับ'!G67/H66</f>
        <v>849.11940986636534</v>
      </c>
      <c r="M66" s="195">
        <f>+('6.รายรับ'!H67+'6.รายรับ'!I67+'6.รายรับ'!J67)/H66</f>
        <v>96.755154244473459</v>
      </c>
      <c r="N66" s="195">
        <f>+'6.รายรับ'!K67/'8.คำนวณ'!I66</f>
        <v>468.51407653910144</v>
      </c>
      <c r="O66" s="195">
        <f>+'6.รายรับ'!L67/'8.คำนวณ'!J66</f>
        <v>1182.7111170415556</v>
      </c>
      <c r="P66" s="195">
        <f>+'6.รายรับ'!M67/'8.คำนวณ'!G66</f>
        <v>2.5570389936448987</v>
      </c>
      <c r="Q66" s="196">
        <f>+'6.รายรับ'!Q67/'8.คำนวณ'!G66</f>
        <v>37.930390721029369</v>
      </c>
      <c r="R66" s="196">
        <f>+'6.รายรับ'!V67/'8.คำนวณ'!H66</f>
        <v>459.62916636106257</v>
      </c>
      <c r="S66" s="200">
        <f>'2.Hosp. Group'!K68</f>
        <v>17</v>
      </c>
      <c r="T66" s="55">
        <f>+DATA!L68</f>
        <v>76313</v>
      </c>
      <c r="U66" s="55">
        <f>+DATA!M68</f>
        <v>2661.63</v>
      </c>
      <c r="V66" s="55">
        <f t="shared" si="1"/>
        <v>7150.63</v>
      </c>
      <c r="W66" s="197">
        <f>+('7.รายจ่าย'!G65+'7.รายจ่าย'!K65)/'8.คำนวณ'!V66</f>
        <v>8509.2138105313788</v>
      </c>
      <c r="X66" s="197">
        <f>+'7.รายจ่าย'!L65/'8.คำนวณ'!V66</f>
        <v>36.340294491534308</v>
      </c>
      <c r="Y66" s="197">
        <f>+'7.รายจ่าย'!M65/'8.คำนวณ'!V66</f>
        <v>1652.3571014022541</v>
      </c>
      <c r="Z66" s="197">
        <f>+'7.รายจ่าย'!O65/'8.คำนวณ'!V66</f>
        <v>541.10136729211274</v>
      </c>
      <c r="AA66" s="197">
        <f>+'7.รายจ่าย'!P65/'8.คำนวณ'!V66</f>
        <v>364.30967341339158</v>
      </c>
      <c r="AB66" s="197">
        <f>+'7.รายจ่าย'!R65/'8.คำนวณ'!V66</f>
        <v>527.05166677621412</v>
      </c>
      <c r="AC66" s="197">
        <f>+'7.รายจ่าย'!S65/'8.คำนวณ'!V66</f>
        <v>485.073478840326</v>
      </c>
      <c r="AD66" s="197">
        <f>+'7.รายจ่าย'!T65/'8.คำนวณ'!V66</f>
        <v>390.60679968058759</v>
      </c>
      <c r="AE66" s="197">
        <f>+'7.รายจ่าย'!U65/'8.คำนวณ'!V66</f>
        <v>365.85255844589915</v>
      </c>
      <c r="AF66" s="197">
        <f>+'7.รายจ่าย'!V65/'8.คำนวณ'!V66</f>
        <v>54.918465925379998</v>
      </c>
      <c r="AG66" s="197">
        <f>+'7.รายจ่าย'!Y65/'8.คำนวณ'!V66</f>
        <v>100.02671093316253</v>
      </c>
    </row>
    <row r="67" spans="1:33" s="55" customFormat="1">
      <c r="A67" s="273">
        <v>45</v>
      </c>
      <c r="B67" s="264">
        <v>65</v>
      </c>
      <c r="C67" s="264">
        <v>8</v>
      </c>
      <c r="D67" s="278" t="s">
        <v>47</v>
      </c>
      <c r="E67" s="327" t="s">
        <v>226</v>
      </c>
      <c r="F67" s="278" t="s">
        <v>1428</v>
      </c>
      <c r="G67" s="189">
        <f>+DATA!G69</f>
        <v>59423</v>
      </c>
      <c r="H67" s="190">
        <f>+DATA!H69</f>
        <v>51558</v>
      </c>
      <c r="I67" s="190">
        <f>+DATA!I69</f>
        <v>1951</v>
      </c>
      <c r="J67" s="190">
        <f>+DATA!J69</f>
        <v>5711</v>
      </c>
      <c r="K67" s="190">
        <f>+DATA!K69</f>
        <v>203</v>
      </c>
      <c r="L67" s="195">
        <f>+'6.รายรับ'!G68/H67</f>
        <v>868.23645622405832</v>
      </c>
      <c r="M67" s="195">
        <f>+('6.รายรับ'!H68+'6.รายรับ'!I68+'6.รายรับ'!J68)/H67</f>
        <v>285.23040633849257</v>
      </c>
      <c r="N67" s="195">
        <f>+'6.รายรับ'!K68/'8.คำนวณ'!I67</f>
        <v>845.24934905176826</v>
      </c>
      <c r="O67" s="195">
        <f>+'6.รายรับ'!L68/'8.คำนวณ'!J67</f>
        <v>3261.2224881807037</v>
      </c>
      <c r="P67" s="195">
        <f>+'6.รายรับ'!M68/'8.คำนวณ'!G67</f>
        <v>8.8303855409521574</v>
      </c>
      <c r="Q67" s="196">
        <f>+'6.รายรับ'!Q68/'8.คำนวณ'!G67</f>
        <v>41.623834542180639</v>
      </c>
      <c r="R67" s="196">
        <f>+'6.รายรับ'!V68/'8.คำนวณ'!H67</f>
        <v>743.10465262422906</v>
      </c>
      <c r="S67" s="200">
        <f>'2.Hosp. Group'!K69</f>
        <v>17</v>
      </c>
      <c r="T67" s="55">
        <f>+DATA!L69</f>
        <v>92599</v>
      </c>
      <c r="U67" s="55">
        <f>+DATA!M69</f>
        <v>3390.77</v>
      </c>
      <c r="V67" s="55">
        <f t="shared" ref="V67:V90" si="2">+(T67/S67)+U67</f>
        <v>8837.77</v>
      </c>
      <c r="W67" s="197">
        <f>+('7.รายจ่าย'!G66+'7.รายจ่าย'!K66)/'8.คำนวณ'!V67</f>
        <v>7801.9896716026769</v>
      </c>
      <c r="X67" s="197">
        <f>+'7.รายจ่าย'!L66/'8.คำนวณ'!V67</f>
        <v>15.770833592637056</v>
      </c>
      <c r="Y67" s="197">
        <f>+'7.รายจ่าย'!M66/'8.คำนวณ'!V67</f>
        <v>1608.5209764454155</v>
      </c>
      <c r="Z67" s="197">
        <f>+'7.รายจ่าย'!O66/'8.คำนวณ'!V67</f>
        <v>645.92595304018994</v>
      </c>
      <c r="AA67" s="197">
        <f>+'7.รายจ่าย'!P66/'8.คำนวณ'!V67</f>
        <v>575.27908624008091</v>
      </c>
      <c r="AB67" s="197">
        <f>+'7.รายจ่าย'!R66/'8.คำนวณ'!V67</f>
        <v>490.1208517533268</v>
      </c>
      <c r="AC67" s="197">
        <f>+'7.รายจ่าย'!S66/'8.คำนวณ'!V67</f>
        <v>1322.4731770571082</v>
      </c>
      <c r="AD67" s="197">
        <f>+'7.รายจ่าย'!T66/'8.คำนวณ'!V67</f>
        <v>179.0235432693994</v>
      </c>
      <c r="AE67" s="197">
        <f>+'7.รายจ่าย'!U66/'8.คำนวณ'!V67</f>
        <v>245.61483949005233</v>
      </c>
      <c r="AF67" s="197">
        <f>+'7.รายจ่าย'!V66/'8.คำนวณ'!V67</f>
        <v>9.7993000496731639</v>
      </c>
      <c r="AG67" s="197">
        <f>+'7.รายจ่าย'!Y66/'8.คำนวณ'!V67</f>
        <v>28.694890226833238</v>
      </c>
    </row>
    <row r="68" spans="1:33" s="198" customFormat="1">
      <c r="A68" s="273">
        <v>39</v>
      </c>
      <c r="B68" s="283">
        <v>66</v>
      </c>
      <c r="C68" s="283">
        <v>8</v>
      </c>
      <c r="D68" s="284" t="s">
        <v>47</v>
      </c>
      <c r="E68" s="328" t="s">
        <v>221</v>
      </c>
      <c r="F68" s="284" t="s">
        <v>1429</v>
      </c>
      <c r="G68" s="189">
        <f>+DATA!G70</f>
        <v>44423</v>
      </c>
      <c r="H68" s="190">
        <f>+DATA!H70</f>
        <v>37049</v>
      </c>
      <c r="I68" s="190">
        <f>+DATA!I70</f>
        <v>2726</v>
      </c>
      <c r="J68" s="190">
        <f>+DATA!J70</f>
        <v>4476</v>
      </c>
      <c r="K68" s="190">
        <f>+DATA!K70</f>
        <v>172</v>
      </c>
      <c r="L68" s="195">
        <f>+'6.รายรับ'!G69/H68</f>
        <v>1003.1807444195524</v>
      </c>
      <c r="M68" s="195">
        <f>+('6.รายรับ'!H69+'6.รายรับ'!I69+'6.รายรับ'!J69)/H68</f>
        <v>300.39881022429756</v>
      </c>
      <c r="N68" s="195">
        <f>+'6.รายรับ'!K69/'8.คำนวณ'!I68</f>
        <v>1260.8959024211299</v>
      </c>
      <c r="O68" s="195">
        <f>+'6.รายรับ'!L69/'8.คำนวณ'!J68</f>
        <v>3312.2710679177835</v>
      </c>
      <c r="P68" s="195">
        <f>+'6.รายรับ'!M69/'8.คำนวณ'!G68</f>
        <v>27.193008126420999</v>
      </c>
      <c r="Q68" s="196">
        <f>+'6.รายรับ'!Q69/'8.คำนวณ'!G68</f>
        <v>115.23879521869301</v>
      </c>
      <c r="R68" s="196">
        <f>+'6.รายรับ'!V69/'8.คำนวณ'!H68</f>
        <v>900.23091554427924</v>
      </c>
      <c r="S68" s="200">
        <f>'2.Hosp. Group'!K70</f>
        <v>17</v>
      </c>
      <c r="T68" s="55">
        <f>+DATA!L70</f>
        <v>74911</v>
      </c>
      <c r="U68" s="55">
        <f>+DATA!M70</f>
        <v>4653.18</v>
      </c>
      <c r="V68" s="55">
        <f t="shared" si="2"/>
        <v>9059.7094117647066</v>
      </c>
      <c r="W68" s="197">
        <f>+('7.รายจ่าย'!G67+'7.รายจ่าย'!K67)/'8.คำนวณ'!V68</f>
        <v>8318.1119995018653</v>
      </c>
      <c r="X68" s="197">
        <f>+'7.รายจ่าย'!L67/'8.คำนวณ'!V68</f>
        <v>64.899934785598234</v>
      </c>
      <c r="Y68" s="197">
        <f>+'7.รายจ่าย'!M67/'8.คำนวณ'!V68</f>
        <v>1594.0165951953009</v>
      </c>
      <c r="Z68" s="197">
        <f>+'7.รายจ่าย'!O67/'8.คำนวณ'!V68</f>
        <v>655.67972106104423</v>
      </c>
      <c r="AA68" s="197">
        <f>+'7.รายจ่าย'!P67/'8.คำนวณ'!V68</f>
        <v>766.98718956444895</v>
      </c>
      <c r="AB68" s="197">
        <f>+'7.รายจ่าย'!R67/'8.คำนวณ'!V68</f>
        <v>537.77889538854186</v>
      </c>
      <c r="AC68" s="197">
        <f>+'7.รายจ่าย'!S67/'8.คำนวณ'!V68</f>
        <v>421.53107858413324</v>
      </c>
      <c r="AD68" s="197">
        <f>+'7.รายจ่าย'!T67/'8.คำนวณ'!V68</f>
        <v>652.63351519000798</v>
      </c>
      <c r="AE68" s="197">
        <f>+'7.รายจ่าย'!U67/'8.คำนวณ'!V68</f>
        <v>279.24793997418169</v>
      </c>
      <c r="AF68" s="197">
        <f>+'7.รายจ่าย'!V67/'8.คำนวณ'!V68</f>
        <v>113.32682355868315</v>
      </c>
      <c r="AG68" s="197">
        <f>+'7.รายจ่าย'!Y67/'8.คำนวณ'!V68</f>
        <v>122.45552805030884</v>
      </c>
    </row>
    <row r="69" spans="1:33" s="55" customFormat="1">
      <c r="A69" s="273">
        <v>38</v>
      </c>
      <c r="B69" s="264">
        <v>67</v>
      </c>
      <c r="C69" s="264">
        <v>8</v>
      </c>
      <c r="D69" s="278" t="s">
        <v>47</v>
      </c>
      <c r="E69" s="280" t="s">
        <v>220</v>
      </c>
      <c r="F69" s="278" t="s">
        <v>1430</v>
      </c>
      <c r="G69" s="189">
        <f>+DATA!G71</f>
        <v>64593</v>
      </c>
      <c r="H69" s="190">
        <f>+DATA!H71</f>
        <v>53192</v>
      </c>
      <c r="I69" s="190">
        <f>+DATA!I71</f>
        <v>3916</v>
      </c>
      <c r="J69" s="190">
        <f>+DATA!J71</f>
        <v>6836</v>
      </c>
      <c r="K69" s="190">
        <f>+DATA!K71</f>
        <v>649</v>
      </c>
      <c r="L69" s="195">
        <f>+'6.รายรับ'!G70/H69</f>
        <v>635.13462889156267</v>
      </c>
      <c r="M69" s="195">
        <f>+('6.รายรับ'!H70+'6.รายรับ'!I70+'6.รายรับ'!J70)/H69</f>
        <v>673.94215483531377</v>
      </c>
      <c r="N69" s="195">
        <f>+'6.รายรับ'!K70/'8.คำนวณ'!I69</f>
        <v>509.73060265577112</v>
      </c>
      <c r="O69" s="195">
        <f>+'6.รายรับ'!L70/'8.คำนวณ'!J69</f>
        <v>2839.1441837331768</v>
      </c>
      <c r="P69" s="195">
        <f>+'6.รายรับ'!M70/'8.คำนวณ'!G69</f>
        <v>11.808395956218165</v>
      </c>
      <c r="Q69" s="196">
        <f>+'6.รายรับ'!Q70/'8.คำนวณ'!G69</f>
        <v>32.522821977613667</v>
      </c>
      <c r="R69" s="196">
        <f>+'6.รายรับ'!V70/'8.คำนวณ'!H69</f>
        <v>661.00324052489088</v>
      </c>
      <c r="S69" s="200">
        <f>'2.Hosp. Group'!K71</f>
        <v>17</v>
      </c>
      <c r="T69" s="55">
        <f>+DATA!L71</f>
        <v>85735</v>
      </c>
      <c r="U69" s="55">
        <f>+DATA!M71</f>
        <v>4137.17</v>
      </c>
      <c r="V69" s="55">
        <f t="shared" si="2"/>
        <v>9180.4052941176469</v>
      </c>
      <c r="W69" s="197">
        <f>+('7.รายจ่าย'!G68+'7.รายจ่าย'!K68)/'8.คำนวณ'!V69</f>
        <v>7625.3542264473908</v>
      </c>
      <c r="X69" s="197">
        <f>+'7.รายจ่าย'!L68/'8.คำนวณ'!V69</f>
        <v>40.544342877595625</v>
      </c>
      <c r="Y69" s="197">
        <f>+'7.รายจ่าย'!M68/'8.คำนวณ'!V69</f>
        <v>2292.7938392313704</v>
      </c>
      <c r="Z69" s="197">
        <f>+'7.รายจ่าย'!O68/'8.คำนวณ'!V69</f>
        <v>700.40688444550926</v>
      </c>
      <c r="AA69" s="197">
        <f>+'7.รายจ่าย'!P68/'8.คำนวณ'!V69</f>
        <v>415.92311316000468</v>
      </c>
      <c r="AB69" s="197">
        <f>+'7.รายจ่าย'!R68/'8.คำนวณ'!V69</f>
        <v>458.7069682749493</v>
      </c>
      <c r="AC69" s="197">
        <f>+'7.รายจ่าย'!S68/'8.คำนวณ'!V69</f>
        <v>1758.3684873197642</v>
      </c>
      <c r="AD69" s="197">
        <f>+'7.รายจ่าย'!T68/'8.คำนวณ'!V69</f>
        <v>321.76601199652276</v>
      </c>
      <c r="AE69" s="197">
        <f>+'7.รายจ่าย'!U68/'8.คำนวณ'!V69</f>
        <v>320.74362249417538</v>
      </c>
      <c r="AF69" s="197">
        <f>+'7.รายจ่าย'!V68/'8.คำนวณ'!V69</f>
        <v>7.387775139236771</v>
      </c>
      <c r="AG69" s="197">
        <f>+'7.รายจ่าย'!Y68/'8.คำนวณ'!V69</f>
        <v>32.625866767768613</v>
      </c>
    </row>
    <row r="70" spans="1:33" s="55" customFormat="1">
      <c r="A70" s="273">
        <v>8</v>
      </c>
      <c r="B70" s="264">
        <v>68</v>
      </c>
      <c r="C70" s="264">
        <v>8</v>
      </c>
      <c r="D70" s="278" t="s">
        <v>49</v>
      </c>
      <c r="E70" s="327" t="s">
        <v>239</v>
      </c>
      <c r="F70" s="278" t="s">
        <v>1431</v>
      </c>
      <c r="G70" s="189">
        <f>+DATA!G72</f>
        <v>58073</v>
      </c>
      <c r="H70" s="190">
        <f>+DATA!H72</f>
        <v>52422</v>
      </c>
      <c r="I70" s="190">
        <f>+DATA!I72</f>
        <v>1322</v>
      </c>
      <c r="J70" s="190">
        <f>+DATA!J72</f>
        <v>4149</v>
      </c>
      <c r="K70" s="190">
        <f>+DATA!K72</f>
        <v>180</v>
      </c>
      <c r="L70" s="195">
        <f>+'6.รายรับ'!G71/H70</f>
        <v>902.36831502041116</v>
      </c>
      <c r="M70" s="195">
        <f>+('6.รายรับ'!H71+'6.รายรับ'!I71+'6.รายรับ'!J71)/H70</f>
        <v>622.77899126321017</v>
      </c>
      <c r="N70" s="195">
        <f>+'6.รายรับ'!K71/'8.คำนวณ'!I70</f>
        <v>1486.0500529500755</v>
      </c>
      <c r="O70" s="195">
        <f>+'6.รายรับ'!L71/'8.คำนวณ'!J70</f>
        <v>2752.5967148710533</v>
      </c>
      <c r="P70" s="195">
        <f>+'6.รายรับ'!M71/'8.คำนวณ'!G70</f>
        <v>8.6438620357136706</v>
      </c>
      <c r="Q70" s="196">
        <f>+'6.รายรับ'!Q71/'8.คำนวณ'!G70</f>
        <v>49.548878136138995</v>
      </c>
      <c r="R70" s="196">
        <f>+'6.รายรับ'!V71/'8.คำนวณ'!H70</f>
        <v>641.25212391743935</v>
      </c>
      <c r="S70" s="200">
        <f>'2.Hosp. Group'!K72</f>
        <v>17</v>
      </c>
      <c r="T70" s="55">
        <f>+DATA!L72</f>
        <v>102048</v>
      </c>
      <c r="U70" s="55">
        <f>+DATA!M72</f>
        <v>2802.04</v>
      </c>
      <c r="V70" s="55">
        <f t="shared" si="2"/>
        <v>8804.8635294117648</v>
      </c>
      <c r="W70" s="197">
        <f>+('7.รายจ่าย'!G69+'7.รายจ่าย'!K69)/'8.คำนวณ'!V70</f>
        <v>7862.3230568827339</v>
      </c>
      <c r="X70" s="197">
        <f>+'7.รายจ่าย'!L69/'8.คำนวณ'!V70</f>
        <v>93.221887796236672</v>
      </c>
      <c r="Y70" s="197">
        <f>+'7.รายจ่าย'!M69/'8.คำนวณ'!V70</f>
        <v>1610.298246263362</v>
      </c>
      <c r="Z70" s="197">
        <f>+'7.รายจ่าย'!O69/'8.คำนวณ'!V70</f>
        <v>544.64760117870696</v>
      </c>
      <c r="AA70" s="197">
        <f>+'7.รายจ่าย'!P69/'8.คำนวณ'!V70</f>
        <v>544.85004043219965</v>
      </c>
      <c r="AB70" s="197">
        <f>+'7.รายจ่าย'!R69/'8.คำนวณ'!V70</f>
        <v>414.54403555575027</v>
      </c>
      <c r="AC70" s="197">
        <f>+'7.รายจ่าย'!S69/'8.คำนวณ'!V70</f>
        <v>2528.3565435894116</v>
      </c>
      <c r="AD70" s="197">
        <f>+'7.รายจ่าย'!T69/'8.คำนวณ'!V70</f>
        <v>557.71596954303595</v>
      </c>
      <c r="AE70" s="197">
        <f>+'7.รายจ่าย'!U69/'8.คำนวณ'!V70</f>
        <v>340.82708834448988</v>
      </c>
      <c r="AF70" s="197">
        <f>+'7.รายจ่าย'!V69/'8.คำนวณ'!V70</f>
        <v>12.676921070627543</v>
      </c>
      <c r="AG70" s="197">
        <f>+'7.รายจ่าย'!Y69/'8.คำนวณ'!V70</f>
        <v>665.89326687630125</v>
      </c>
    </row>
    <row r="71" spans="1:33" s="55" customFormat="1">
      <c r="A71" s="273">
        <v>16</v>
      </c>
      <c r="B71" s="264">
        <v>69</v>
      </c>
      <c r="C71" s="264">
        <v>9</v>
      </c>
      <c r="D71" s="278" t="s">
        <v>53</v>
      </c>
      <c r="E71" s="327" t="s">
        <v>169</v>
      </c>
      <c r="F71" s="278" t="s">
        <v>1432</v>
      </c>
      <c r="G71" s="189">
        <f>+DATA!G73</f>
        <v>70390</v>
      </c>
      <c r="H71" s="190">
        <f>+DATA!H73</f>
        <v>52362</v>
      </c>
      <c r="I71" s="190">
        <f>+DATA!I73</f>
        <v>1800</v>
      </c>
      <c r="J71" s="190">
        <f>+DATA!J73</f>
        <v>5776</v>
      </c>
      <c r="K71" s="190">
        <f>+DATA!K73</f>
        <v>10452</v>
      </c>
      <c r="L71" s="195">
        <f>+'6.รายรับ'!G72/H71</f>
        <v>1138.7746965356555</v>
      </c>
      <c r="M71" s="195">
        <f>+('6.รายรับ'!H72+'6.รายรับ'!I72+'6.รายรับ'!J72)/H71</f>
        <v>364.70737462281807</v>
      </c>
      <c r="N71" s="195">
        <f>+'6.รายรับ'!K72/'8.คำนวณ'!I71</f>
        <v>868.32548333333341</v>
      </c>
      <c r="O71" s="195">
        <f>+'6.รายรับ'!L72/'8.คำนวณ'!J71</f>
        <v>2784.725824099723</v>
      </c>
      <c r="P71" s="195">
        <f>+'6.รายรับ'!M72/'8.คำนวณ'!G71</f>
        <v>9.6271665009234262</v>
      </c>
      <c r="Q71" s="196">
        <f>+'6.รายรับ'!Q72/'8.คำนวณ'!G71</f>
        <v>71.591008666003688</v>
      </c>
      <c r="R71" s="196">
        <f>+'6.รายรับ'!V72/'8.คำนวณ'!H71</f>
        <v>649.41887609335015</v>
      </c>
      <c r="S71" s="200">
        <f>'2.Hosp. Group'!K73</f>
        <v>17</v>
      </c>
      <c r="T71" s="55">
        <f>+DATA!L73</f>
        <v>63586</v>
      </c>
      <c r="U71" s="55">
        <f>+DATA!M73</f>
        <v>3069.37</v>
      </c>
      <c r="V71" s="55">
        <f t="shared" si="2"/>
        <v>6809.7229411764711</v>
      </c>
      <c r="W71" s="197">
        <f>+('7.รายจ่าย'!G70+'7.รายจ่าย'!K70)/'8.คำนวณ'!V71</f>
        <v>10645.19187875744</v>
      </c>
      <c r="X71" s="197">
        <f>+'7.รายจ่าย'!L70/'8.คำนวณ'!V71</f>
        <v>14.813068148492524</v>
      </c>
      <c r="Y71" s="197">
        <f>+'7.รายจ่าย'!M70/'8.คำนวณ'!V71</f>
        <v>2803.7154044187164</v>
      </c>
      <c r="Z71" s="197">
        <f>+'7.รายจ่าย'!O70/'8.คำนวณ'!V71</f>
        <v>729.68279516252232</v>
      </c>
      <c r="AA71" s="197">
        <f>+'7.รายจ่าย'!P70/'8.คำนวณ'!V71</f>
        <v>58.134817439666065</v>
      </c>
      <c r="AB71" s="197">
        <f>+'7.รายจ่าย'!R70/'8.คำนวณ'!V71</f>
        <v>653.28480738915778</v>
      </c>
      <c r="AC71" s="197">
        <f>+'7.รายจ่าย'!S70/'8.คำนวณ'!V71</f>
        <v>704.99463362463825</v>
      </c>
      <c r="AD71" s="197">
        <f>+'7.รายจ่าย'!T70/'8.คำนวณ'!V71</f>
        <v>1086.9705807327912</v>
      </c>
      <c r="AE71" s="197">
        <f>+'7.รายจ่าย'!U70/'8.คำนวณ'!V71</f>
        <v>349.60810161664165</v>
      </c>
      <c r="AF71" s="197">
        <f>+'7.รายจ่าย'!V70/'8.คำนวณ'!V71</f>
        <v>19.070316240731568</v>
      </c>
      <c r="AG71" s="197">
        <f>+'7.รายจ่าย'!Y70/'8.คำนวณ'!V71</f>
        <v>1332.0712161650524</v>
      </c>
    </row>
    <row r="72" spans="1:33" s="55" customFormat="1">
      <c r="A72" s="273">
        <v>65</v>
      </c>
      <c r="B72" s="264">
        <v>70</v>
      </c>
      <c r="C72" s="264">
        <v>9</v>
      </c>
      <c r="D72" s="278" t="s">
        <v>85</v>
      </c>
      <c r="E72" s="327" t="s">
        <v>176</v>
      </c>
      <c r="F72" s="278" t="s">
        <v>1433</v>
      </c>
      <c r="G72" s="189">
        <f>+DATA!G74</f>
        <v>89559</v>
      </c>
      <c r="H72" s="190">
        <f>+DATA!H74</f>
        <v>80002</v>
      </c>
      <c r="I72" s="190">
        <f>+DATA!I74</f>
        <v>2911</v>
      </c>
      <c r="J72" s="190">
        <f>+DATA!J74</f>
        <v>6354</v>
      </c>
      <c r="K72" s="190">
        <f>+DATA!K74</f>
        <v>292</v>
      </c>
      <c r="L72" s="195">
        <f>+'6.รายรับ'!G73/H72</f>
        <v>938.04613597160085</v>
      </c>
      <c r="M72" s="195">
        <f>+('6.รายรับ'!H73+'6.รายรับ'!I73+'6.รายรับ'!J73)/H72</f>
        <v>89.597176195595111</v>
      </c>
      <c r="N72" s="195">
        <f>+'6.รายรับ'!K73/'8.คำนวณ'!I72</f>
        <v>529.42249055307468</v>
      </c>
      <c r="O72" s="195">
        <f>+'6.รายรับ'!L73/'8.คำนวณ'!J72</f>
        <v>1114.5513157066414</v>
      </c>
      <c r="P72" s="195">
        <f>+'6.รายรับ'!M73/'8.คำนวณ'!G72</f>
        <v>8.1803113031632773</v>
      </c>
      <c r="Q72" s="196">
        <f>+'6.รายรับ'!Q73/'8.คำนวณ'!G72</f>
        <v>38.32017999307719</v>
      </c>
      <c r="R72" s="196">
        <f>+'6.รายรับ'!V73/'8.คำนวณ'!H72</f>
        <v>437.68888365290866</v>
      </c>
      <c r="S72" s="200">
        <f>'2.Hosp. Group'!K74</f>
        <v>17</v>
      </c>
      <c r="T72" s="55">
        <f>+DATA!L74</f>
        <v>78582</v>
      </c>
      <c r="U72" s="55">
        <f>+DATA!M74</f>
        <v>3821.03</v>
      </c>
      <c r="V72" s="55">
        <f t="shared" si="2"/>
        <v>8443.5005882352943</v>
      </c>
      <c r="W72" s="197">
        <f>+('7.รายจ่าย'!G71+'7.รายจ่าย'!K71)/'8.คำนวณ'!V72</f>
        <v>8422.9286072524574</v>
      </c>
      <c r="X72" s="197">
        <f>+'7.รายจ่าย'!L71/'8.คำนวณ'!V72</f>
        <v>19.053163829248128</v>
      </c>
      <c r="Y72" s="197">
        <f>+'7.รายจ่าย'!M71/'8.คำนวณ'!V72</f>
        <v>1613.8833387406714</v>
      </c>
      <c r="Z72" s="197">
        <f>+'7.รายจ่าย'!O71/'8.คำนวณ'!V72</f>
        <v>855.70230670287219</v>
      </c>
      <c r="AA72" s="197">
        <f>+'7.รายจ่าย'!P71/'8.คำนวณ'!V72</f>
        <v>785.33499591854536</v>
      </c>
      <c r="AB72" s="197">
        <f>+'7.รายจ่าย'!R71/'8.คำนวณ'!V72</f>
        <v>441.2053390735415</v>
      </c>
      <c r="AC72" s="197">
        <f>+'7.รายจ่าย'!S71/'8.คำนวณ'!V72</f>
        <v>419.55811845811655</v>
      </c>
      <c r="AD72" s="197">
        <f>+'7.รายจ่าย'!T71/'8.คำนวณ'!V72</f>
        <v>615.17445823801404</v>
      </c>
      <c r="AE72" s="197">
        <f>+'7.รายจ่าย'!U71/'8.คำนวณ'!V72</f>
        <v>252.20039339691209</v>
      </c>
      <c r="AF72" s="197">
        <f>+'7.รายจ่าย'!V71/'8.คำนวณ'!V72</f>
        <v>36.447915977977075</v>
      </c>
      <c r="AG72" s="197">
        <f>+'7.รายจ่าย'!Y71/'8.คำนวณ'!V72</f>
        <v>59.937225646095627</v>
      </c>
    </row>
    <row r="73" spans="1:33" s="55" customFormat="1" ht="24.6" customHeight="1">
      <c r="A73" s="273">
        <v>54</v>
      </c>
      <c r="B73" s="264">
        <v>71</v>
      </c>
      <c r="C73" s="264">
        <v>9</v>
      </c>
      <c r="D73" s="278" t="s">
        <v>45</v>
      </c>
      <c r="E73" s="327" t="s">
        <v>211</v>
      </c>
      <c r="F73" s="278" t="s">
        <v>1434</v>
      </c>
      <c r="G73" s="189">
        <f>+DATA!G75</f>
        <v>84762</v>
      </c>
      <c r="H73" s="190">
        <f>+DATA!H75</f>
        <v>58279</v>
      </c>
      <c r="I73" s="190">
        <f>+DATA!I75</f>
        <v>2765</v>
      </c>
      <c r="J73" s="190">
        <f>+DATA!J75</f>
        <v>6160</v>
      </c>
      <c r="K73" s="190">
        <f>+DATA!K75</f>
        <v>17558</v>
      </c>
      <c r="L73" s="195">
        <f>+'6.รายรับ'!G74/H73</f>
        <v>952.18248511470688</v>
      </c>
      <c r="M73" s="400">
        <f>+('6.รายรับ'!H74+'6.รายรับ'!I74+'6.รายรับ'!J74)/H73</f>
        <v>389.42556787178916</v>
      </c>
      <c r="N73" s="195">
        <f>+'6.รายรับ'!K74/'8.คำนวณ'!I73</f>
        <v>549.98489330922212</v>
      </c>
      <c r="O73" s="195">
        <f>+'6.รายรับ'!L74/'8.คำนวณ'!J73</f>
        <v>2592.0457467532465</v>
      </c>
      <c r="P73" s="195">
        <f>+'6.รายรับ'!M74/'8.คำนวณ'!G73</f>
        <v>16.341109223472785</v>
      </c>
      <c r="Q73" s="196">
        <f>+'6.รายรับ'!Q74/'8.คำนวณ'!G73</f>
        <v>99.723818456383768</v>
      </c>
      <c r="R73" s="196">
        <f>+'6.รายรับ'!V74/'8.คำนวณ'!H73</f>
        <v>802.90721426242726</v>
      </c>
      <c r="S73" s="200">
        <f>'2.Hosp. Group'!K75</f>
        <v>17</v>
      </c>
      <c r="T73" s="55">
        <f>+DATA!L75</f>
        <v>95460</v>
      </c>
      <c r="U73" s="55">
        <f>+DATA!M75</f>
        <v>5513.72</v>
      </c>
      <c r="V73" s="55">
        <f t="shared" si="2"/>
        <v>11129.014117647059</v>
      </c>
      <c r="W73" s="197">
        <f>+('7.รายจ่าย'!G72+'7.รายจ่าย'!K72)/'8.คำนวณ'!V73</f>
        <v>8608.0881709092773</v>
      </c>
      <c r="X73" s="197">
        <f>+'7.รายจ่าย'!L72/'8.คำนวณ'!V73</f>
        <v>15.00678840322202</v>
      </c>
      <c r="Y73" s="197">
        <f>+'7.รายจ่าย'!M72/'8.คำนวณ'!V73</f>
        <v>2031.9461778866939</v>
      </c>
      <c r="Z73" s="197">
        <f>+'7.รายจ่าย'!O72/'8.คำนวณ'!V73</f>
        <v>466.06861894219901</v>
      </c>
      <c r="AA73" s="197">
        <f>+'7.รายจ่าย'!P72/'8.คำนวณ'!V73</f>
        <v>631.63438519262104</v>
      </c>
      <c r="AB73" s="197">
        <f>+'7.รายจ่าย'!R72/'8.คำนวณ'!V73</f>
        <v>342.45291269392078</v>
      </c>
      <c r="AC73" s="197">
        <f>+'7.รายจ่าย'!S72/'8.คำนวณ'!V73</f>
        <v>164.47656824313597</v>
      </c>
      <c r="AD73" s="197">
        <f>+'7.รายจ่าย'!T72/'8.คำนวณ'!V73</f>
        <v>556.95751074404143</v>
      </c>
      <c r="AE73" s="197">
        <f>+'7.รายจ่าย'!U72/'8.คำนวณ'!V73</f>
        <v>294.67726838443065</v>
      </c>
      <c r="AF73" s="197">
        <f>+'7.รายจ่าย'!V72/'8.คำนวณ'!V73</f>
        <v>37.106608513073724</v>
      </c>
      <c r="AG73" s="197">
        <f>+'7.รายจ่าย'!Y72/'8.คำนวณ'!V73</f>
        <v>0</v>
      </c>
    </row>
    <row r="74" spans="1:33" s="55" customFormat="1">
      <c r="A74" s="273">
        <v>81</v>
      </c>
      <c r="B74" s="281">
        <v>72</v>
      </c>
      <c r="C74" s="281">
        <v>9</v>
      </c>
      <c r="D74" s="282" t="s">
        <v>43</v>
      </c>
      <c r="E74" s="280" t="s">
        <v>191</v>
      </c>
      <c r="F74" s="282" t="s">
        <v>1435</v>
      </c>
      <c r="G74" s="189">
        <f>+DATA!G76</f>
        <v>97095</v>
      </c>
      <c r="H74" s="190">
        <f>+DATA!H76</f>
        <v>86888</v>
      </c>
      <c r="I74" s="190">
        <f>+DATA!I76</f>
        <v>4744</v>
      </c>
      <c r="J74" s="190">
        <f>+DATA!J76</f>
        <v>5584</v>
      </c>
      <c r="K74" s="190">
        <f>+DATA!K76</f>
        <v>-121</v>
      </c>
      <c r="L74" s="195">
        <f>+'6.รายรับ'!G75/H74</f>
        <v>898.00556785747165</v>
      </c>
      <c r="M74" s="195">
        <f>+('6.รายรับ'!H75+'6.รายรับ'!I75+'6.รายรับ'!J75)/H74</f>
        <v>167.23461329527669</v>
      </c>
      <c r="N74" s="195">
        <f>+'6.รายรับ'!K75/'8.คำนวณ'!I74</f>
        <v>1134.5758010118043</v>
      </c>
      <c r="O74" s="195">
        <f>+'6.รายรับ'!L75/'8.คำนวณ'!J74</f>
        <v>2350.4019949856729</v>
      </c>
      <c r="P74" s="195">
        <f>+'6.รายรับ'!M75/'8.คำนวณ'!G74</f>
        <v>12.087991142695298</v>
      </c>
      <c r="Q74" s="196">
        <f>+'6.รายรับ'!Q75/'8.คำนวณ'!G74</f>
        <v>51.981713785467839</v>
      </c>
      <c r="R74" s="196">
        <f>+'6.รายรับ'!V75/'8.คำนวณ'!H74</f>
        <v>441.41830034066845</v>
      </c>
      <c r="S74" s="200">
        <f>'2.Hosp. Group'!K76</f>
        <v>17</v>
      </c>
      <c r="T74" s="55">
        <f>+DATA!L76</f>
        <v>120168</v>
      </c>
      <c r="U74" s="55">
        <f>+DATA!M76</f>
        <v>5852.4</v>
      </c>
      <c r="V74" s="55">
        <f t="shared" si="2"/>
        <v>12921.105882352942</v>
      </c>
      <c r="W74" s="197">
        <f>+('7.รายจ่าย'!G73+'7.รายจ่าย'!K73)/'8.คำนวณ'!V74</f>
        <v>6602.62167393248</v>
      </c>
      <c r="X74" s="197">
        <f>+'7.รายจ่าย'!L73/'8.คำนวณ'!V74</f>
        <v>31.7035324785531</v>
      </c>
      <c r="Y74" s="197">
        <f>+'7.รายจ่าย'!M73/'8.คำนวณ'!V74</f>
        <v>1539.4027578681118</v>
      </c>
      <c r="Z74" s="197">
        <f>+'7.รายจ่าย'!O73/'8.คำนวณ'!V74</f>
        <v>423.4927528512402</v>
      </c>
      <c r="AA74" s="197">
        <f>+'7.รายจ่าย'!P73/'8.คำนวณ'!V74</f>
        <v>280.82162726920114</v>
      </c>
      <c r="AB74" s="197">
        <f>+'7.รายจ่าย'!R73/'8.คำนวณ'!V74</f>
        <v>363.0337598584714</v>
      </c>
      <c r="AC74" s="197">
        <f>+'7.รายจ่าย'!S73/'8.คำนวณ'!V74</f>
        <v>546.66145021278453</v>
      </c>
      <c r="AD74" s="197">
        <f>+'7.รายจ่าย'!T73/'8.คำนวณ'!V74</f>
        <v>539.33602924171475</v>
      </c>
      <c r="AE74" s="197">
        <f>+'7.รายจ่าย'!U73/'8.คำนวณ'!V74</f>
        <v>272.04977282949739</v>
      </c>
      <c r="AF74" s="197">
        <f>+'7.รายจ่าย'!V73/'8.คำนวณ'!V74</f>
        <v>32.891900574891601</v>
      </c>
      <c r="AG74" s="197">
        <f>+'7.รายจ่าย'!Y73/'8.คำนวณ'!V74</f>
        <v>70.311319191400472</v>
      </c>
    </row>
    <row r="75" spans="1:33" s="55" customFormat="1">
      <c r="A75" s="273">
        <v>11</v>
      </c>
      <c r="B75" s="285">
        <v>73</v>
      </c>
      <c r="C75" s="285">
        <v>9</v>
      </c>
      <c r="D75" s="286" t="s">
        <v>49</v>
      </c>
      <c r="E75" s="329" t="s">
        <v>242</v>
      </c>
      <c r="F75" s="286" t="s">
        <v>1436</v>
      </c>
      <c r="G75" s="189">
        <f>+DATA!G77</f>
        <v>68837</v>
      </c>
      <c r="H75" s="190">
        <f>+DATA!H77</f>
        <v>59262</v>
      </c>
      <c r="I75" s="190">
        <f>+DATA!I77</f>
        <v>2527</v>
      </c>
      <c r="J75" s="190">
        <f>+DATA!J77</f>
        <v>6163</v>
      </c>
      <c r="K75" s="190">
        <f>+DATA!K77</f>
        <v>885</v>
      </c>
      <c r="L75" s="195">
        <f>+'6.รายรับ'!G76/H75</f>
        <v>1198.412178293004</v>
      </c>
      <c r="M75" s="195">
        <f>+('6.รายรับ'!H76+'6.รายรับ'!I76+'6.รายรับ'!J76)/H75</f>
        <v>315.17770881846718</v>
      </c>
      <c r="N75" s="195">
        <f>+'6.รายรับ'!K76/'8.คำนวณ'!I75</f>
        <v>769.79341115947739</v>
      </c>
      <c r="O75" s="195">
        <f>+'6.รายรับ'!L76/'8.คำนวณ'!J75</f>
        <v>5103.6014522148307</v>
      </c>
      <c r="P75" s="195">
        <f>+'6.รายรับ'!M76/'8.คำนวณ'!G75</f>
        <v>23.983700626116768</v>
      </c>
      <c r="Q75" s="196">
        <f>+'6.รายรับ'!Q76/'8.คำนวณ'!G75</f>
        <v>207.82502142743002</v>
      </c>
      <c r="R75" s="196">
        <f>+'6.รายรับ'!V76/'8.คำนวณ'!H75</f>
        <v>754.0788471533192</v>
      </c>
      <c r="S75" s="200">
        <f>'2.Hosp. Group'!K77</f>
        <v>17</v>
      </c>
      <c r="T75" s="55">
        <f>+DATA!L77</f>
        <v>106932</v>
      </c>
      <c r="U75" s="55">
        <f>+DATA!M77</f>
        <v>8157.26</v>
      </c>
      <c r="V75" s="55">
        <f t="shared" si="2"/>
        <v>14447.377647058824</v>
      </c>
      <c r="W75" s="197">
        <f>+('7.รายจ่าย'!G74+'7.รายจ่าย'!K74)/'8.คำนวณ'!V75</f>
        <v>6783.8344552412573</v>
      </c>
      <c r="X75" s="197">
        <f>+'7.รายจ่าย'!L74/'8.คำนวณ'!V75</f>
        <v>40.894714212740091</v>
      </c>
      <c r="Y75" s="197">
        <f>+'7.รายจ่าย'!M74/'8.คำนวณ'!V75</f>
        <v>1473.9591730915383</v>
      </c>
      <c r="Z75" s="197">
        <f>+'7.รายจ่าย'!O74/'8.คำนวณ'!V75</f>
        <v>857.66129623686652</v>
      </c>
      <c r="AA75" s="197">
        <f>+'7.รายจ่าย'!P74/'8.คำนวณ'!V75</f>
        <v>682.13877568337045</v>
      </c>
      <c r="AB75" s="197">
        <f>+'7.รายจ่าย'!R74/'8.คำนวณ'!V75</f>
        <v>486.87816722448554</v>
      </c>
      <c r="AC75" s="197">
        <f>+'7.รายจ่าย'!S74/'8.คำนวณ'!V75</f>
        <v>223.57210414981884</v>
      </c>
      <c r="AD75" s="197">
        <f>+'7.รายจ่าย'!T74/'8.คำนวณ'!V75</f>
        <v>440.10672077187871</v>
      </c>
      <c r="AE75" s="197">
        <f>+'7.รายจ่าย'!U74/'8.คำนวณ'!V75</f>
        <v>187.65634471747407</v>
      </c>
      <c r="AF75" s="197">
        <f>+'7.รายจ่าย'!V74/'8.คำนวณ'!V75</f>
        <v>33.614681630397243</v>
      </c>
      <c r="AG75" s="197">
        <f>+'7.รายจ่าย'!Y74/'8.คำนวณ'!V75</f>
        <v>149.25373536137761</v>
      </c>
    </row>
    <row r="76" spans="1:33" s="55" customFormat="1">
      <c r="A76" s="273">
        <v>28</v>
      </c>
      <c r="B76" s="264">
        <v>74</v>
      </c>
      <c r="C76" s="264">
        <v>9</v>
      </c>
      <c r="D76" s="278" t="s">
        <v>51</v>
      </c>
      <c r="E76" s="327" t="s">
        <v>203</v>
      </c>
      <c r="F76" s="278" t="s">
        <v>1437</v>
      </c>
      <c r="G76" s="189">
        <f>+DATA!G78</f>
        <v>97739</v>
      </c>
      <c r="H76" s="190">
        <f>+DATA!H78</f>
        <v>84354</v>
      </c>
      <c r="I76" s="190">
        <f>+DATA!I78</f>
        <v>4964</v>
      </c>
      <c r="J76" s="190">
        <f>+DATA!J78</f>
        <v>7989</v>
      </c>
      <c r="K76" s="190">
        <f>+DATA!K78</f>
        <v>432</v>
      </c>
      <c r="L76" s="195">
        <f>+'6.รายรับ'!G77/H76</f>
        <v>853.98288213955482</v>
      </c>
      <c r="M76" s="195">
        <f>+('6.รายรับ'!H77+'6.รายรับ'!I77+'6.รายรับ'!J77)/H76</f>
        <v>218.51415001066931</v>
      </c>
      <c r="N76" s="195">
        <f>+'6.รายรับ'!K77/'8.คำนวณ'!I76</f>
        <v>640.6230056406124</v>
      </c>
      <c r="O76" s="195">
        <f>+'6.รายรับ'!L77/'8.คำนวณ'!J76</f>
        <v>1994.1577706846917</v>
      </c>
      <c r="P76" s="195">
        <f>+'6.รายรับ'!M77/'8.คำนวณ'!G76</f>
        <v>12.938427853773826</v>
      </c>
      <c r="Q76" s="196">
        <f>+'6.รายรับ'!Q77/'8.คำนวณ'!G76</f>
        <v>67.06692313201485</v>
      </c>
      <c r="R76" s="196">
        <f>+'6.รายรับ'!V77/'8.คำนวณ'!H76</f>
        <v>591.76142174644951</v>
      </c>
      <c r="S76" s="200">
        <f>'2.Hosp. Group'!K78</f>
        <v>17</v>
      </c>
      <c r="T76" s="55">
        <f>+DATA!L78</f>
        <v>119469</v>
      </c>
      <c r="U76" s="55">
        <f>+DATA!M78</f>
        <v>6645.66</v>
      </c>
      <c r="V76" s="55">
        <f t="shared" si="2"/>
        <v>13673.248235294119</v>
      </c>
      <c r="W76" s="197">
        <f>+('7.รายจ่าย'!G75+'7.รายจ่าย'!K75)/'8.คำนวณ'!V76</f>
        <v>7118.9206986489116</v>
      </c>
      <c r="X76" s="197">
        <f>+'7.รายจ่าย'!L75/'8.คำนวณ'!V76</f>
        <v>25.740144107932181</v>
      </c>
      <c r="Y76" s="197">
        <f>+'7.รายจ่าย'!M75/'8.คำนวณ'!V76</f>
        <v>1451.0757750148616</v>
      </c>
      <c r="Z76" s="197">
        <f>+'7.รายจ่าย'!O75/'8.คำนวณ'!V76</f>
        <v>696.81365071736036</v>
      </c>
      <c r="AA76" s="197">
        <f>+'7.รายจ่าย'!P75/'8.คำนวณ'!V76</f>
        <v>346.60218760359965</v>
      </c>
      <c r="AB76" s="197">
        <f>+'7.รายจ่าย'!R75/'8.คำนวณ'!V76</f>
        <v>739.2780081259574</v>
      </c>
      <c r="AC76" s="197">
        <f>+'7.รายจ่าย'!S75/'8.คำนวณ'!V76</f>
        <v>381.72751859556411</v>
      </c>
      <c r="AD76" s="197">
        <f>+'7.รายจ่าย'!T75/'8.คำนวณ'!V76</f>
        <v>760.28514008590912</v>
      </c>
      <c r="AE76" s="197">
        <f>+'7.รายจ่าย'!U75/'8.คำนวณ'!V76</f>
        <v>228.07818422766448</v>
      </c>
      <c r="AF76" s="197">
        <f>+'7.รายจ่าย'!V75/'8.คำนวณ'!V76</f>
        <v>1.7133346514933709</v>
      </c>
      <c r="AG76" s="197">
        <f>+'7.รายจ่าย'!Y75/'8.คำนวณ'!V76</f>
        <v>220.76327278315293</v>
      </c>
    </row>
    <row r="77" spans="1:33" s="55" customFormat="1">
      <c r="A77" s="273">
        <v>74</v>
      </c>
      <c r="B77" s="264">
        <v>75</v>
      </c>
      <c r="C77" s="264">
        <v>10</v>
      </c>
      <c r="D77" s="278" t="s">
        <v>43</v>
      </c>
      <c r="E77" s="327" t="s">
        <v>184</v>
      </c>
      <c r="F77" s="278" t="s">
        <v>1438</v>
      </c>
      <c r="G77" s="189">
        <f>+DATA!G79</f>
        <v>100652</v>
      </c>
      <c r="H77" s="190">
        <f>+DATA!H79</f>
        <v>89783</v>
      </c>
      <c r="I77" s="190">
        <f>+DATA!I79</f>
        <v>4714</v>
      </c>
      <c r="J77" s="190">
        <f>+DATA!J79</f>
        <v>5997</v>
      </c>
      <c r="K77" s="190">
        <f>+DATA!K79</f>
        <v>158</v>
      </c>
      <c r="L77" s="195">
        <f>+'6.รายรับ'!G78/H77</f>
        <v>1140.9571454506977</v>
      </c>
      <c r="M77" s="195">
        <f>+('6.รายรับ'!H78+'6.รายรับ'!I78+'6.รายรับ'!J78)/H77</f>
        <v>271.30186638896004</v>
      </c>
      <c r="N77" s="195">
        <f>+'6.รายรับ'!K78/'8.คำนวณ'!I77</f>
        <v>672.17259652100131</v>
      </c>
      <c r="O77" s="195">
        <f>+'6.รายรับ'!L78/'8.คำนวณ'!J77</f>
        <v>2942.4166133066533</v>
      </c>
      <c r="P77" s="195">
        <f>+'6.รายรับ'!M78/'8.คำนวณ'!G77</f>
        <v>37.716672296626001</v>
      </c>
      <c r="Q77" s="196">
        <f>+'6.รายรับ'!Q78/'8.คำนวณ'!G77</f>
        <v>103.34087996264357</v>
      </c>
      <c r="R77" s="196">
        <f>+'6.รายรับ'!V78/'8.คำนวณ'!H77</f>
        <v>554.65279462704518</v>
      </c>
      <c r="S77" s="200">
        <f>'2.Hosp. Group'!K79</f>
        <v>17</v>
      </c>
      <c r="T77" s="55">
        <f>+DATA!L79</f>
        <v>115383</v>
      </c>
      <c r="U77" s="55">
        <f>+DATA!M79</f>
        <v>8756.93</v>
      </c>
      <c r="V77" s="55">
        <f t="shared" si="2"/>
        <v>15544.165294117647</v>
      </c>
      <c r="W77" s="197">
        <f>+('7.รายจ่าย'!G76+'7.รายจ่าย'!K76)/'8.คำนวณ'!V77</f>
        <v>7101.9924667023724</v>
      </c>
      <c r="X77" s="197">
        <f>+'7.รายจ่าย'!L76/'8.คำนวณ'!V77</f>
        <v>25.817661637442097</v>
      </c>
      <c r="Y77" s="197">
        <f>+'7.รายจ่าย'!M76/'8.คำนวณ'!V77</f>
        <v>1572.0123105772125</v>
      </c>
      <c r="Z77" s="197">
        <f>+'7.รายจ่าย'!O76/'8.คำนวณ'!V77</f>
        <v>869.59696221934007</v>
      </c>
      <c r="AA77" s="197">
        <f>+'7.รายจ่าย'!P76/'8.คำนวณ'!V77</f>
        <v>553.10218447390946</v>
      </c>
      <c r="AB77" s="197">
        <f>+'7.รายจ่าย'!R76/'8.คำนวณ'!V77</f>
        <v>372.46409379028955</v>
      </c>
      <c r="AC77" s="197">
        <f>+'7.รายจ่าย'!S76/'8.คำนวณ'!V77</f>
        <v>597.1212924191226</v>
      </c>
      <c r="AD77" s="197">
        <f>+'7.รายจ่าย'!T76/'8.คำนวณ'!V77</f>
        <v>461.3019010235011</v>
      </c>
      <c r="AE77" s="197">
        <f>+'7.รายจ่าย'!U76/'8.คำนวณ'!V77</f>
        <v>258.80352041304997</v>
      </c>
      <c r="AF77" s="197">
        <f>+'7.รายจ่าย'!V76/'8.คำนวณ'!V77</f>
        <v>149.96615745473019</v>
      </c>
      <c r="AG77" s="197">
        <f>+'7.รายจ่าย'!Y76/'8.คำนวณ'!V77</f>
        <v>126.82921164934177</v>
      </c>
    </row>
    <row r="78" spans="1:33" s="55" customFormat="1">
      <c r="A78" s="273">
        <v>86</v>
      </c>
      <c r="B78" s="264">
        <v>76</v>
      </c>
      <c r="C78" s="264">
        <v>10</v>
      </c>
      <c r="D78" s="278" t="s">
        <v>43</v>
      </c>
      <c r="E78" s="327" t="s">
        <v>196</v>
      </c>
      <c r="F78" s="278" t="s">
        <v>1439</v>
      </c>
      <c r="G78" s="189">
        <f>+DATA!G80</f>
        <v>106953</v>
      </c>
      <c r="H78" s="190">
        <f>+DATA!H80</f>
        <v>96461</v>
      </c>
      <c r="I78" s="190">
        <f>+DATA!I80</f>
        <v>4113</v>
      </c>
      <c r="J78" s="190">
        <f>+DATA!J80</f>
        <v>6122</v>
      </c>
      <c r="K78" s="190">
        <f>+DATA!K80</f>
        <v>257</v>
      </c>
      <c r="L78" s="195">
        <f>+'6.รายรับ'!G79/H78</f>
        <v>1086.5132883756132</v>
      </c>
      <c r="M78" s="195">
        <f>+('6.รายรับ'!H79+'6.รายรับ'!I79+'6.รายรับ'!J79)/H78</f>
        <v>382.12617389411264</v>
      </c>
      <c r="N78" s="195">
        <f>+'6.รายรับ'!K79/'8.คำนวณ'!I78</f>
        <v>853.18880379285213</v>
      </c>
      <c r="O78" s="195">
        <f>+'6.รายรับ'!L79/'8.คำนวณ'!J78</f>
        <v>3026.3835478601759</v>
      </c>
      <c r="P78" s="195">
        <f>+'6.รายรับ'!M79/'8.คำนวณ'!G78</f>
        <v>19.231185660991276</v>
      </c>
      <c r="Q78" s="196">
        <f>+'6.รายรับ'!Q79/'8.คำนวณ'!G78</f>
        <v>85.32528306826363</v>
      </c>
      <c r="R78" s="196">
        <f>+'6.รายรับ'!V79/'8.คำนวณ'!H78</f>
        <v>447.3081901493868</v>
      </c>
      <c r="S78" s="200">
        <f>'2.Hosp. Group'!K80</f>
        <v>17</v>
      </c>
      <c r="T78" s="55">
        <f>+DATA!L80</f>
        <v>165932</v>
      </c>
      <c r="U78" s="55">
        <f>+DATA!M80</f>
        <v>7566.42</v>
      </c>
      <c r="V78" s="55">
        <f t="shared" si="2"/>
        <v>17327.125882352942</v>
      </c>
      <c r="W78" s="197">
        <f>+('7.รายจ่าย'!G77+'7.รายจ่าย'!K77)/'8.คำนวณ'!V78</f>
        <v>6020.8525786870587</v>
      </c>
      <c r="X78" s="197">
        <f>+'7.รายจ่าย'!L77/'8.คำนวณ'!V78</f>
        <v>23.442274429003092</v>
      </c>
      <c r="Y78" s="197">
        <f>+'7.รายจ่าย'!M77/'8.คำนวณ'!V78</f>
        <v>1570.4555755385791</v>
      </c>
      <c r="Z78" s="197">
        <f>+'7.รายจ่าย'!O77/'8.คำนวณ'!V78</f>
        <v>981.40895411390636</v>
      </c>
      <c r="AA78" s="197">
        <f>+'7.รายจ่าย'!P77/'8.คำนวณ'!V78</f>
        <v>800.25836334012013</v>
      </c>
      <c r="AB78" s="197">
        <f>+'7.รายจ่าย'!R77/'8.คำนวณ'!V78</f>
        <v>430.68114069629138</v>
      </c>
      <c r="AC78" s="197">
        <f>+'7.รายจ่าย'!S77/'8.คำนวณ'!V78</f>
        <v>805.87839465178604</v>
      </c>
      <c r="AD78" s="197">
        <f>+'7.รายจ่าย'!T77/'8.คำนวณ'!V78</f>
        <v>525.98128863841305</v>
      </c>
      <c r="AE78" s="197">
        <f>+'7.รายจ่าย'!U77/'8.คำนวณ'!V78</f>
        <v>256.7105421984719</v>
      </c>
      <c r="AF78" s="197">
        <f>+'7.รายจ่าย'!V77/'8.คำนวณ'!V78</f>
        <v>12.004097587346383</v>
      </c>
      <c r="AG78" s="197">
        <f>+'7.รายจ่าย'!Y77/'8.คำนวณ'!V78</f>
        <v>96.008139566542951</v>
      </c>
    </row>
    <row r="79" spans="1:33" s="55" customFormat="1">
      <c r="A79" s="273">
        <v>79</v>
      </c>
      <c r="B79" s="264">
        <v>77</v>
      </c>
      <c r="C79" s="264">
        <v>10</v>
      </c>
      <c r="D79" s="278" t="s">
        <v>43</v>
      </c>
      <c r="E79" s="327" t="s">
        <v>189</v>
      </c>
      <c r="F79" s="278" t="s">
        <v>1440</v>
      </c>
      <c r="G79" s="189">
        <f>+DATA!G81</f>
        <v>95225</v>
      </c>
      <c r="H79" s="190">
        <f>+DATA!H81</f>
        <v>84895</v>
      </c>
      <c r="I79" s="190">
        <f>+DATA!I81</f>
        <v>4255</v>
      </c>
      <c r="J79" s="190">
        <f>+DATA!J81</f>
        <v>6043</v>
      </c>
      <c r="K79" s="190">
        <f>+DATA!K81</f>
        <v>32</v>
      </c>
      <c r="L79" s="195">
        <f>+'6.รายรับ'!G80/H79</f>
        <v>1029.6760413451912</v>
      </c>
      <c r="M79" s="195">
        <f>+('6.รายรับ'!H80+'6.รายรับ'!I80+'6.รายรับ'!J80)/H79</f>
        <v>213.86927475116318</v>
      </c>
      <c r="N79" s="195">
        <f>+'6.รายรับ'!K80/'8.คำนวณ'!I79</f>
        <v>1202.2730669800235</v>
      </c>
      <c r="O79" s="195">
        <f>+'6.รายรับ'!L80/'8.คำนวณ'!J79</f>
        <v>2857.4400463346019</v>
      </c>
      <c r="P79" s="195">
        <f>+'6.รายรับ'!M80/'8.คำนวณ'!G79</f>
        <v>45.321407193489108</v>
      </c>
      <c r="Q79" s="196">
        <f>+'6.รายรับ'!Q80/'8.คำนวณ'!G79</f>
        <v>73.983373588868474</v>
      </c>
      <c r="R79" s="196">
        <f>+'6.รายรับ'!V80/'8.คำนวณ'!H79</f>
        <v>544.5613831203251</v>
      </c>
      <c r="S79" s="200">
        <f>'2.Hosp. Group'!K81</f>
        <v>17</v>
      </c>
      <c r="T79" s="55">
        <f>+DATA!L81</f>
        <v>151249</v>
      </c>
      <c r="U79" s="55">
        <f>+DATA!M81</f>
        <v>10644.7</v>
      </c>
      <c r="V79" s="55">
        <f t="shared" si="2"/>
        <v>19541.7</v>
      </c>
      <c r="W79" s="197">
        <f>+('7.รายจ่าย'!G78+'7.รายจ่าย'!K78)/'8.คำนวณ'!V79</f>
        <v>4903.0591714129268</v>
      </c>
      <c r="X79" s="197">
        <f>+'7.รายจ่าย'!L78/'8.คำนวณ'!V79</f>
        <v>6.7257689965560816</v>
      </c>
      <c r="Y79" s="197">
        <f>+'7.รายจ่าย'!M78/'8.คำนวณ'!V79</f>
        <v>1095.5331624167804</v>
      </c>
      <c r="Z79" s="197">
        <f>+'7.รายจ่าย'!O78/'8.คำนวณ'!V79</f>
        <v>687.02744541160689</v>
      </c>
      <c r="AA79" s="197">
        <f>+'7.รายจ่าย'!P78/'8.คำนวณ'!V79</f>
        <v>308.12577718417538</v>
      </c>
      <c r="AB79" s="197">
        <f>+'7.รายจ่าย'!R78/'8.คำนวณ'!V79</f>
        <v>280.86153814663004</v>
      </c>
      <c r="AC79" s="197">
        <f>+'7.รายจ่าย'!S78/'8.คำนวณ'!V79</f>
        <v>426.76942128883366</v>
      </c>
      <c r="AD79" s="197">
        <f>+'7.รายจ่าย'!T78/'8.คำนวณ'!V79</f>
        <v>443.16203298587124</v>
      </c>
      <c r="AE79" s="197">
        <f>+'7.รายจ่าย'!U78/'8.คำนวณ'!V79</f>
        <v>163.4270452417139</v>
      </c>
      <c r="AF79" s="197">
        <f>+'7.รายจ่าย'!V78/'8.คำนวณ'!V79</f>
        <v>3.4302031041311656</v>
      </c>
      <c r="AG79" s="197">
        <f>+'7.รายจ่าย'!Y78/'8.คำนวณ'!V79</f>
        <v>169.23260514694218</v>
      </c>
    </row>
    <row r="80" spans="1:33" s="55" customFormat="1">
      <c r="A80" s="273">
        <v>57</v>
      </c>
      <c r="B80" s="264">
        <v>78</v>
      </c>
      <c r="C80" s="264">
        <v>11</v>
      </c>
      <c r="D80" s="278" t="s">
        <v>45</v>
      </c>
      <c r="E80" s="327" t="s">
        <v>214</v>
      </c>
      <c r="F80" s="278" t="s">
        <v>1441</v>
      </c>
      <c r="G80" s="189">
        <f>+DATA!G82</f>
        <v>73727</v>
      </c>
      <c r="H80" s="190">
        <f>+DATA!H82</f>
        <v>61551</v>
      </c>
      <c r="I80" s="190">
        <f>+DATA!I82</f>
        <v>4095</v>
      </c>
      <c r="J80" s="190">
        <f>+DATA!J82</f>
        <v>6572</v>
      </c>
      <c r="K80" s="190">
        <f>+DATA!K82</f>
        <v>1509</v>
      </c>
      <c r="L80" s="195">
        <f>+'6.รายรับ'!G81/H80</f>
        <v>1503.4196154408542</v>
      </c>
      <c r="M80" s="195">
        <f>+('6.รายรับ'!H81+'6.รายรับ'!I81+'6.รายรับ'!J81)/H80</f>
        <v>976.49216389660592</v>
      </c>
      <c r="N80" s="195">
        <f>+'6.รายรับ'!K81/'8.คำนวณ'!I80</f>
        <v>1792.2148766788766</v>
      </c>
      <c r="O80" s="195">
        <f>+'6.รายรับ'!L81/'8.คำนวณ'!J80</f>
        <v>8152.5048189287891</v>
      </c>
      <c r="P80" s="195">
        <f>+'6.รายรับ'!M81/'8.คำนวณ'!G80</f>
        <v>32.925524706010009</v>
      </c>
      <c r="Q80" s="196">
        <f>+'6.รายรับ'!Q81/'8.คำนวณ'!G80</f>
        <v>638.20789249528661</v>
      </c>
      <c r="R80" s="196">
        <f>+'6.รายรับ'!V81/'8.คำนวณ'!H80</f>
        <v>1490.8476448798558</v>
      </c>
      <c r="S80" s="200">
        <f>'2.Hosp. Group'!K82</f>
        <v>17</v>
      </c>
      <c r="T80" s="55">
        <f>+DATA!L82</f>
        <v>140366</v>
      </c>
      <c r="U80" s="55">
        <f>+DATA!M82</f>
        <v>14586</v>
      </c>
      <c r="V80" s="55">
        <f t="shared" si="2"/>
        <v>22842.823529411762</v>
      </c>
      <c r="W80" s="197">
        <f>+('7.รายจ่าย'!G79+'7.รายจ่าย'!K79)/'8.คำนวณ'!V80</f>
        <v>9013.2705930553548</v>
      </c>
      <c r="X80" s="197">
        <f>+'7.รายจ่าย'!L79/'8.คำนวณ'!V80</f>
        <v>30.792799283080285</v>
      </c>
      <c r="Y80" s="197">
        <f>+'7.รายจ่าย'!M79/'8.คำนวณ'!V80</f>
        <v>2108.0233894027733</v>
      </c>
      <c r="Z80" s="197">
        <f>+'7.รายจ่าย'!O79/'8.คำนวณ'!V80</f>
        <v>1680.5788382758906</v>
      </c>
      <c r="AA80" s="197">
        <f>+'7.รายจ่าย'!P79/'8.คำนวณ'!V80</f>
        <v>175.55110710533364</v>
      </c>
      <c r="AB80" s="197">
        <f>+'7.รายจ่าย'!R79/'8.คำนวณ'!V80</f>
        <v>391.11536051997285</v>
      </c>
      <c r="AC80" s="197">
        <f>+'7.รายจ่าย'!S79/'8.คำนวณ'!V80</f>
        <v>759.14973679466846</v>
      </c>
      <c r="AD80" s="197">
        <f>+'7.รายจ่าย'!T79/'8.คำนวณ'!V80</f>
        <v>410.52456531591849</v>
      </c>
      <c r="AE80" s="197">
        <f>+'7.รายจ่าย'!U79/'8.คำนวณ'!V80</f>
        <v>304.14468032178991</v>
      </c>
      <c r="AF80" s="197">
        <f>+'7.รายจ่าย'!V79/'8.คำนวณ'!V80</f>
        <v>5.6449304453966755</v>
      </c>
      <c r="AG80" s="197">
        <f>+'7.รายจ่าย'!Y79/'8.คำนวณ'!V80</f>
        <v>7.0985489071094543</v>
      </c>
    </row>
    <row r="81" spans="1:33" s="55" customFormat="1">
      <c r="A81" s="273">
        <v>42</v>
      </c>
      <c r="B81" s="264">
        <v>79</v>
      </c>
      <c r="C81" s="264">
        <v>11</v>
      </c>
      <c r="D81" s="278" t="s">
        <v>47</v>
      </c>
      <c r="E81" s="280" t="s">
        <v>223</v>
      </c>
      <c r="F81" s="278" t="s">
        <v>1442</v>
      </c>
      <c r="G81" s="189">
        <f>+DATA!G83</f>
        <v>102663</v>
      </c>
      <c r="H81" s="190">
        <f>+DATA!H83</f>
        <v>90907</v>
      </c>
      <c r="I81" s="190">
        <f>+DATA!I83</f>
        <v>3419</v>
      </c>
      <c r="J81" s="190">
        <f>+DATA!J83</f>
        <v>8268</v>
      </c>
      <c r="K81" s="190">
        <f>+DATA!K83</f>
        <v>69</v>
      </c>
      <c r="L81" s="195">
        <f>+'6.รายรับ'!G82/H81</f>
        <v>1167.4703707085266</v>
      </c>
      <c r="M81" s="195">
        <f>+('6.รายรับ'!H82+'6.รายรับ'!I82+'6.รายรับ'!J82)/H81</f>
        <v>765.62477333978677</v>
      </c>
      <c r="N81" s="195">
        <f>+'6.รายรับ'!K82/'8.คำนวณ'!I81</f>
        <v>2714.5279028955829</v>
      </c>
      <c r="O81" s="195">
        <f>+'6.รายรับ'!L82/'8.คำนวณ'!J81</f>
        <v>4924.2440711175614</v>
      </c>
      <c r="P81" s="195">
        <f>+'6.รายรับ'!M82/'8.คำนวณ'!G81</f>
        <v>62.297316949631323</v>
      </c>
      <c r="Q81" s="196">
        <f>+'6.รายรับ'!Q82/'8.คำนวณ'!G81</f>
        <v>191.9436587670339</v>
      </c>
      <c r="R81" s="196">
        <f>+'6.รายรับ'!V82/'8.คำนวณ'!H81</f>
        <v>680.25897906651846</v>
      </c>
      <c r="S81" s="200">
        <f>'2.Hosp. Group'!K83</f>
        <v>17</v>
      </c>
      <c r="T81" s="55">
        <f>+DATA!L83</f>
        <v>149409</v>
      </c>
      <c r="U81" s="55">
        <f>+DATA!M83</f>
        <v>14554.5</v>
      </c>
      <c r="V81" s="55">
        <f t="shared" si="2"/>
        <v>23343.264705882353</v>
      </c>
      <c r="W81" s="197">
        <f>+('7.รายจ่าย'!G80+'7.รายจ่าย'!K80)/'8.คำนวณ'!V81</f>
        <v>6585.0598164730727</v>
      </c>
      <c r="X81" s="197">
        <f>+'7.รายจ่าย'!L80/'8.คำนวณ'!V81</f>
        <v>44.609598662418051</v>
      </c>
      <c r="Y81" s="197">
        <f>+'7.รายจ่าย'!M80/'8.คำนวณ'!V81</f>
        <v>1848.8010779025567</v>
      </c>
      <c r="Z81" s="197">
        <f>+'7.รายจ่าย'!O80/'8.คำนวณ'!V81</f>
        <v>1206.0283758383512</v>
      </c>
      <c r="AA81" s="197">
        <f>+'7.รายจ่าย'!P80/'8.คำนวณ'!V81</f>
        <v>287.54728974600306</v>
      </c>
      <c r="AB81" s="197">
        <f>+'7.รายจ่าย'!R80/'8.คำนวณ'!V81</f>
        <v>489.4327311946638</v>
      </c>
      <c r="AC81" s="197">
        <f>+'7.รายจ่าย'!S80/'8.คำนวณ'!V81</f>
        <v>1355.7015485509739</v>
      </c>
      <c r="AD81" s="197">
        <f>+'7.รายจ่าย'!T80/'8.คำนวณ'!V81</f>
        <v>1532.9828732560468</v>
      </c>
      <c r="AE81" s="197">
        <f>+'7.รายจ่าย'!U80/'8.คำนวณ'!V81</f>
        <v>233.79329835662386</v>
      </c>
      <c r="AF81" s="197">
        <f>+'7.รายจ่าย'!V80/'8.คำนวณ'!V81</f>
        <v>1.9620957298427182</v>
      </c>
      <c r="AG81" s="197">
        <f>+'7.รายจ่าย'!Y80/'8.คำนวณ'!V81</f>
        <v>112.72137951367758</v>
      </c>
    </row>
    <row r="82" spans="1:33" s="55" customFormat="1">
      <c r="A82" s="273">
        <v>13</v>
      </c>
      <c r="B82" s="264">
        <v>80</v>
      </c>
      <c r="C82" s="264">
        <v>11</v>
      </c>
      <c r="D82" s="278" t="s">
        <v>53</v>
      </c>
      <c r="E82" s="327" t="s">
        <v>166</v>
      </c>
      <c r="F82" s="278" t="s">
        <v>1443</v>
      </c>
      <c r="G82" s="189">
        <f>+DATA!G84</f>
        <v>90357</v>
      </c>
      <c r="H82" s="190">
        <f>+DATA!H84</f>
        <v>75260</v>
      </c>
      <c r="I82" s="190">
        <f>+DATA!I84</f>
        <v>8631</v>
      </c>
      <c r="J82" s="190">
        <f>+DATA!J84</f>
        <v>7778</v>
      </c>
      <c r="K82" s="190">
        <f>+DATA!K84</f>
        <v>-1312</v>
      </c>
      <c r="L82" s="195">
        <f>+'6.รายรับ'!G83/H82</f>
        <v>1425.8938215519531</v>
      </c>
      <c r="M82" s="195">
        <f>+('6.รายรับ'!H83+'6.รายรับ'!I83+'6.รายรับ'!J83)/H82</f>
        <v>1048.1992006377891</v>
      </c>
      <c r="N82" s="195">
        <f>+'6.รายรับ'!K83/'8.คำนวณ'!I82</f>
        <v>1079.4599629243423</v>
      </c>
      <c r="O82" s="195">
        <f>+'6.รายรับ'!L83/'8.คำนวณ'!J82</f>
        <v>6273.387626639239</v>
      </c>
      <c r="P82" s="195">
        <f>+'6.รายรับ'!M83/'8.คำนวณ'!G82</f>
        <v>61.600935843376824</v>
      </c>
      <c r="Q82" s="196">
        <f>+'6.รายรับ'!Q83/'8.คำนวณ'!G82</f>
        <v>253.19798632092699</v>
      </c>
      <c r="R82" s="196">
        <f>+'6.รายรับ'!V83/'8.คำนวณ'!H82</f>
        <v>1091.2265619186819</v>
      </c>
      <c r="S82" s="200">
        <f>'2.Hosp. Group'!K84</f>
        <v>17</v>
      </c>
      <c r="T82" s="55">
        <f>+DATA!L84</f>
        <v>155694</v>
      </c>
      <c r="U82" s="55">
        <f>+DATA!M84</f>
        <v>16992.5</v>
      </c>
      <c r="V82" s="55">
        <f t="shared" si="2"/>
        <v>26150.970588235294</v>
      </c>
      <c r="W82" s="197">
        <f>+('7.รายจ่าย'!G81+'7.รายจ่าย'!K81)/'8.คำนวณ'!V82</f>
        <v>7163.3816797711934</v>
      </c>
      <c r="X82" s="197">
        <f>+'7.รายจ่าย'!L81/'8.คำนวณ'!V82</f>
        <v>58.509071196322708</v>
      </c>
      <c r="Y82" s="197">
        <f>+'7.รายจ่าย'!M81/'8.คำนวณ'!V82</f>
        <v>2042.9666168503475</v>
      </c>
      <c r="Z82" s="197">
        <f>+'7.รายจ่าย'!O81/'8.คำนวณ'!V82</f>
        <v>1394.805521918543</v>
      </c>
      <c r="AA82" s="197">
        <f>+'7.รายจ่าย'!P81/'8.คำนวณ'!V82</f>
        <v>323.74326113191165</v>
      </c>
      <c r="AB82" s="197">
        <f>+'7.รายจ่าย'!R81/'8.คำนวณ'!V82</f>
        <v>389.31493175936561</v>
      </c>
      <c r="AC82" s="197">
        <f>+'7.รายจ่าย'!S81/'8.คำนวณ'!V82</f>
        <v>909.09045458890864</v>
      </c>
      <c r="AD82" s="197">
        <f>+'7.รายจ่าย'!T81/'8.คำนวณ'!V82</f>
        <v>717.10565910836738</v>
      </c>
      <c r="AE82" s="197">
        <f>+'7.รายจ่าย'!U81/'8.คำนวณ'!V82</f>
        <v>258.6976589329156</v>
      </c>
      <c r="AF82" s="197">
        <f>+'7.รายจ่าย'!V81/'8.คำนวณ'!V82</f>
        <v>226.49379112011363</v>
      </c>
      <c r="AG82" s="197">
        <f>+'7.รายจ่าย'!Y81/'8.คำนวณ'!V82</f>
        <v>386.09405092376505</v>
      </c>
    </row>
    <row r="83" spans="1:33" s="55" customFormat="1">
      <c r="A83" s="273">
        <v>71</v>
      </c>
      <c r="B83" s="264">
        <v>81</v>
      </c>
      <c r="C83" s="264">
        <v>11</v>
      </c>
      <c r="D83" s="278" t="s">
        <v>43</v>
      </c>
      <c r="E83" s="327" t="s">
        <v>182</v>
      </c>
      <c r="F83" s="278" t="s">
        <v>1444</v>
      </c>
      <c r="G83" s="189">
        <f>+DATA!G85</f>
        <v>98026</v>
      </c>
      <c r="H83" s="190">
        <f>+DATA!H85</f>
        <v>81488</v>
      </c>
      <c r="I83" s="190">
        <f>+DATA!I85</f>
        <v>7224</v>
      </c>
      <c r="J83" s="190">
        <f>+DATA!J85</f>
        <v>8865</v>
      </c>
      <c r="K83" s="190">
        <f>+DATA!K85</f>
        <v>449</v>
      </c>
      <c r="L83" s="195">
        <f>+'6.รายรับ'!G84/H83</f>
        <v>1511.1453622619285</v>
      </c>
      <c r="M83" s="195">
        <f>+('6.รายรับ'!H84+'6.รายรับ'!I84+'6.รายรับ'!J84)/H83</f>
        <v>573.36998686923232</v>
      </c>
      <c r="N83" s="195">
        <f>+'6.รายรับ'!K84/'8.คำนวณ'!I83</f>
        <v>1082.2687555370985</v>
      </c>
      <c r="O83" s="195">
        <f>+'6.รายรับ'!L84/'8.คำนวณ'!J83</f>
        <v>4868.3769791314162</v>
      </c>
      <c r="P83" s="195">
        <f>+'6.รายรับ'!M84/'8.คำนวณ'!G83</f>
        <v>59.311162344684064</v>
      </c>
      <c r="Q83" s="196">
        <f>+'6.รายรับ'!Q84/'8.คำนวณ'!G83</f>
        <v>175.86510272784773</v>
      </c>
      <c r="R83" s="196">
        <f>+'6.รายรับ'!V84/'8.คำนวณ'!H83</f>
        <v>1018.8099166748477</v>
      </c>
      <c r="S83" s="200">
        <f>'2.Hosp. Group'!K85</f>
        <v>17</v>
      </c>
      <c r="T83" s="55">
        <f>+DATA!L85</f>
        <v>168400</v>
      </c>
      <c r="U83" s="55">
        <f>+DATA!M85</f>
        <v>18237.099999999999</v>
      </c>
      <c r="V83" s="55">
        <f t="shared" si="2"/>
        <v>28142.982352941173</v>
      </c>
      <c r="W83" s="197">
        <f>+('7.รายจ่าย'!G82+'7.รายจ่าย'!K82)/'8.คำนวณ'!V83</f>
        <v>6549.5742664507115</v>
      </c>
      <c r="X83" s="197">
        <f>+'7.รายจ่าย'!L82/'8.คำนวณ'!V83</f>
        <v>48.01457049056426</v>
      </c>
      <c r="Y83" s="197">
        <f>+'7.รายจ่าย'!M82/'8.คำนวณ'!V83</f>
        <v>1754.1314719561269</v>
      </c>
      <c r="Z83" s="197">
        <f>+'7.รายจ่าย'!O82/'8.คำนวณ'!V83</f>
        <v>1132.3304541911714</v>
      </c>
      <c r="AA83" s="197">
        <f>+'7.รายจ่าย'!P82/'8.คำนวณ'!V83</f>
        <v>76.817155441739018</v>
      </c>
      <c r="AB83" s="197">
        <f>+'7.รายจ่าย'!R82/'8.คำนวณ'!V83</f>
        <v>362.21577912955837</v>
      </c>
      <c r="AC83" s="197">
        <f>+'7.รายจ่าย'!S82/'8.คำนวณ'!V83</f>
        <v>701.37231272993154</v>
      </c>
      <c r="AD83" s="197">
        <f>+'7.รายจ่าย'!T82/'8.คำนวณ'!V83</f>
        <v>572.80206475044361</v>
      </c>
      <c r="AE83" s="197">
        <f>+'7.รายจ่าย'!U82/'8.คำนวณ'!V83</f>
        <v>321.80128873418869</v>
      </c>
      <c r="AF83" s="197">
        <f>+'7.รายจ่าย'!V82/'8.คำนวณ'!V83</f>
        <v>24.442349832483579</v>
      </c>
      <c r="AG83" s="197">
        <f>+'7.รายจ่าย'!Y82/'8.คำนวณ'!V83</f>
        <v>136.25771717826638</v>
      </c>
    </row>
    <row r="84" spans="1:33" s="55" customFormat="1">
      <c r="A84" s="273">
        <v>51</v>
      </c>
      <c r="B84" s="264">
        <v>82</v>
      </c>
      <c r="C84" s="264">
        <v>11</v>
      </c>
      <c r="D84" s="278" t="s">
        <v>47</v>
      </c>
      <c r="E84" s="327" t="s">
        <v>231</v>
      </c>
      <c r="F84" s="278" t="s">
        <v>1445</v>
      </c>
      <c r="G84" s="189">
        <f>+DATA!G86</f>
        <v>128049</v>
      </c>
      <c r="H84" s="190">
        <f>+DATA!H86</f>
        <v>111722</v>
      </c>
      <c r="I84" s="190">
        <f>+DATA!I86</f>
        <v>5794</v>
      </c>
      <c r="J84" s="190">
        <f>+DATA!J86</f>
        <v>9874</v>
      </c>
      <c r="K84" s="190">
        <f>+DATA!K86</f>
        <v>659</v>
      </c>
      <c r="L84" s="195">
        <f>+'6.รายรับ'!G85/H84</f>
        <v>1039.2473677520991</v>
      </c>
      <c r="M84" s="195">
        <f>+('6.รายรับ'!H85+'6.รายรับ'!I85+'6.รายรับ'!J85)/H84</f>
        <v>456.62440951647841</v>
      </c>
      <c r="N84" s="195">
        <f>+'6.รายรับ'!K85/'8.คำนวณ'!I84</f>
        <v>1564.1566240938903</v>
      </c>
      <c r="O84" s="195">
        <f>+'6.รายรับ'!L85/'8.คำนวณ'!J84</f>
        <v>4929.6431922219972</v>
      </c>
      <c r="P84" s="195">
        <f>+'6.รายรับ'!M85/'8.คำนวณ'!G84</f>
        <v>38.427033791751597</v>
      </c>
      <c r="Q84" s="196">
        <f>+'6.รายรับ'!Q85/'8.คำนวณ'!G84</f>
        <v>209.68064178556645</v>
      </c>
      <c r="R84" s="196">
        <f>+'6.รายรับ'!V85/'8.คำนวณ'!H84</f>
        <v>768.93718891534354</v>
      </c>
      <c r="S84" s="200">
        <f>'2.Hosp. Group'!K86</f>
        <v>17</v>
      </c>
      <c r="T84" s="55">
        <f>+DATA!L86</f>
        <v>168979</v>
      </c>
      <c r="U84" s="55">
        <f>+DATA!M86</f>
        <v>14246.1</v>
      </c>
      <c r="V84" s="55">
        <f t="shared" si="2"/>
        <v>24186.041176470586</v>
      </c>
      <c r="W84" s="197">
        <f>+('7.รายจ่าย'!G83+'7.รายจ่าย'!K83)/'8.คำนวณ'!V84</f>
        <v>7087.3862795190325</v>
      </c>
      <c r="X84" s="197">
        <f>+'7.รายจ่าย'!L83/'8.คำนวณ'!V84</f>
        <v>56.095175316243427</v>
      </c>
      <c r="Y84" s="197">
        <f>+'7.รายจ่าย'!M83/'8.คำนวณ'!V84</f>
        <v>2731.4349863205007</v>
      </c>
      <c r="Z84" s="197">
        <f>+'7.รายจ่าย'!O83/'8.คำนวณ'!V84</f>
        <v>748.49853384073992</v>
      </c>
      <c r="AA84" s="197">
        <f>+'7.รายจ่าย'!P83/'8.คำนวณ'!V84</f>
        <v>348.61428616944102</v>
      </c>
      <c r="AB84" s="197">
        <f>+'7.รายจ่าย'!R83/'8.คำนวณ'!V84</f>
        <v>304.70271369460318</v>
      </c>
      <c r="AC84" s="197">
        <f>+'7.รายจ่าย'!S83/'8.คำนวณ'!V84</f>
        <v>1016.3323092294123</v>
      </c>
      <c r="AD84" s="197">
        <f>+'7.รายจ่าย'!T83/'8.คำนวณ'!V84</f>
        <v>557.5041724115539</v>
      </c>
      <c r="AE84" s="197">
        <f>+'7.รายจ่าย'!U83/'8.คำนวณ'!V84</f>
        <v>303.80002193778768</v>
      </c>
      <c r="AF84" s="197">
        <f>+'7.รายจ่าย'!V83/'8.คำนวณ'!V84</f>
        <v>4.9507085151449779</v>
      </c>
      <c r="AG84" s="197">
        <f>+'7.รายจ่าย'!Y83/'8.คำนวณ'!V84</f>
        <v>0</v>
      </c>
    </row>
    <row r="85" spans="1:33" s="55" customFormat="1">
      <c r="A85" s="273">
        <v>62</v>
      </c>
      <c r="B85" s="264">
        <v>83</v>
      </c>
      <c r="C85" s="264">
        <v>12</v>
      </c>
      <c r="D85" s="278" t="s">
        <v>85</v>
      </c>
      <c r="E85" s="280" t="s">
        <v>173</v>
      </c>
      <c r="F85" s="278" t="s">
        <v>1446</v>
      </c>
      <c r="G85" s="189">
        <f>+DATA!G87</f>
        <v>127638</v>
      </c>
      <c r="H85" s="190">
        <f>+DATA!H87</f>
        <v>101007</v>
      </c>
      <c r="I85" s="190">
        <f>+DATA!I87</f>
        <v>11342</v>
      </c>
      <c r="J85" s="190">
        <f>+DATA!J87</f>
        <v>11255</v>
      </c>
      <c r="K85" s="190">
        <f>+DATA!K87</f>
        <v>4034</v>
      </c>
      <c r="L85" s="195">
        <f>+'6.รายรับ'!G86/H85</f>
        <v>1082.4159957230686</v>
      </c>
      <c r="M85" s="195">
        <f>+('6.รายรับ'!H86+'6.รายรับ'!I86+'6.รายรับ'!J86)/H85</f>
        <v>1481.0533624402271</v>
      </c>
      <c r="N85" s="195">
        <f>+'6.รายรับ'!K86/'8.คำนวณ'!I85</f>
        <v>1763.899937400811</v>
      </c>
      <c r="O85" s="195">
        <f>+'6.รายรับ'!L86/'8.คำนวณ'!J85</f>
        <v>5311.4229853398492</v>
      </c>
      <c r="P85" s="195">
        <f>+'6.รายรับ'!M86/'8.คำนวณ'!G85</f>
        <v>31.359348313198264</v>
      </c>
      <c r="Q85" s="196">
        <f>+'6.รายรับ'!Q86/'8.คำนวณ'!G85</f>
        <v>191.5048174524828</v>
      </c>
      <c r="R85" s="196">
        <f>+'6.รายรับ'!V86/'8.คำนวณ'!H85</f>
        <v>1251.4065486550437</v>
      </c>
      <c r="S85" s="200">
        <f>'2.Hosp. Group'!K87</f>
        <v>14</v>
      </c>
      <c r="T85" s="55">
        <f>+DATA!L87</f>
        <v>185672</v>
      </c>
      <c r="U85" s="55">
        <f>+DATA!M87</f>
        <v>17949.900000000001</v>
      </c>
      <c r="V85" s="55">
        <f t="shared" si="2"/>
        <v>31212.185714285715</v>
      </c>
      <c r="W85" s="197">
        <f>+('7.รายจ่าย'!G84+'7.รายจ่าย'!K84)/'8.คำนวณ'!V85</f>
        <v>7938.3581476190848</v>
      </c>
      <c r="X85" s="197">
        <f>+'7.รายจ่าย'!L84/'8.คำนวณ'!V85</f>
        <v>32.866201982467466</v>
      </c>
      <c r="Y85" s="197">
        <f>+'7.รายจ่าย'!M84/'8.คำนวณ'!V85</f>
        <v>1879.8549097811158</v>
      </c>
      <c r="Z85" s="197">
        <f>+'7.รายจ่าย'!O84/'8.คำนวณ'!V85</f>
        <v>1134.875987995531</v>
      </c>
      <c r="AA85" s="197">
        <f>+'7.รายจ่าย'!P84/'8.คำนวณ'!V85</f>
        <v>200.71381630709251</v>
      </c>
      <c r="AB85" s="197">
        <f>+'7.รายจ่าย'!R84/'8.คำนวณ'!V85</f>
        <v>570.87447041059511</v>
      </c>
      <c r="AC85" s="197">
        <f>+'7.รายจ่าย'!S84/'8.คำนวณ'!V85</f>
        <v>438.02541978796739</v>
      </c>
      <c r="AD85" s="197">
        <f>+'7.รายจ่าย'!T84/'8.คำนวณ'!V85</f>
        <v>1122.1308888973308</v>
      </c>
      <c r="AE85" s="197">
        <f>+'7.รายจ่าย'!U84/'8.คำนวณ'!V85</f>
        <v>344.40766143076905</v>
      </c>
      <c r="AF85" s="197">
        <f>+'7.รายจ่าย'!V84/'8.คำนวณ'!V85</f>
        <v>3.596326480545831</v>
      </c>
      <c r="AG85" s="197">
        <f>+'7.รายจ่าย'!Y84/'8.คำนวณ'!V85</f>
        <v>16.262879012912997</v>
      </c>
    </row>
    <row r="86" spans="1:33" s="55" customFormat="1">
      <c r="A86" s="273">
        <v>1</v>
      </c>
      <c r="B86" s="264">
        <v>84</v>
      </c>
      <c r="C86" s="264">
        <v>12</v>
      </c>
      <c r="D86" s="278" t="s">
        <v>49</v>
      </c>
      <c r="E86" s="327" t="s">
        <v>233</v>
      </c>
      <c r="F86" s="278" t="s">
        <v>1447</v>
      </c>
      <c r="G86" s="189">
        <f>+DATA!G88</f>
        <v>103458</v>
      </c>
      <c r="H86" s="190">
        <f>+DATA!H88</f>
        <v>106257</v>
      </c>
      <c r="I86" s="190">
        <f>+DATA!I88</f>
        <v>6392</v>
      </c>
      <c r="J86" s="190">
        <f>+DATA!J88</f>
        <v>8383</v>
      </c>
      <c r="K86" s="190">
        <f>+DATA!K88</f>
        <v>-17574</v>
      </c>
      <c r="L86" s="195">
        <f>+'6.รายรับ'!G87/H86</f>
        <v>862.53635252265769</v>
      </c>
      <c r="M86" s="195">
        <f>+('6.รายรับ'!H87+'6.รายรับ'!I87+'6.รายรับ'!J87)/H86</f>
        <v>845.23431755084368</v>
      </c>
      <c r="N86" s="195">
        <f>+'6.รายรับ'!K87/'8.คำนวณ'!I86</f>
        <v>2987.5055616395493</v>
      </c>
      <c r="O86" s="195">
        <f>+'6.รายรับ'!L87/'8.คำนวณ'!J86</f>
        <v>10689.973456996304</v>
      </c>
      <c r="P86" s="195">
        <f>+'6.รายรับ'!M87/'8.คำนวณ'!G86</f>
        <v>92.62716029693209</v>
      </c>
      <c r="Q86" s="196">
        <f>+'6.รายรับ'!Q87/'8.คำนวณ'!G86</f>
        <v>409.14119256123257</v>
      </c>
      <c r="R86" s="196">
        <f>+'6.รายรับ'!V87/'8.คำนวณ'!H86</f>
        <v>1538.2472541103173</v>
      </c>
      <c r="S86" s="200">
        <f>'2.Hosp. Group'!K88</f>
        <v>14</v>
      </c>
      <c r="T86" s="55">
        <f>+DATA!L88</f>
        <v>225317</v>
      </c>
      <c r="U86" s="55">
        <f>+DATA!M88</f>
        <v>23500.400000000001</v>
      </c>
      <c r="V86" s="55">
        <f t="shared" si="2"/>
        <v>39594.471428571429</v>
      </c>
      <c r="W86" s="197">
        <f>+('7.รายจ่าย'!G85+'7.รายจ่าย'!K85)/'8.คำนวณ'!V86</f>
        <v>7070.6621166807927</v>
      </c>
      <c r="X86" s="197">
        <f>+'7.รายจ่าย'!L85/'8.คำนวณ'!V86</f>
        <v>12.649771089975404</v>
      </c>
      <c r="Y86" s="197">
        <f>+'7.รายจ่าย'!M85/'8.คำนวณ'!V86</f>
        <v>2348.5742462241301</v>
      </c>
      <c r="Z86" s="197">
        <f>+'7.รายจ่าย'!O85/'8.คำนวณ'!V86</f>
        <v>834.93086729640822</v>
      </c>
      <c r="AA86" s="197">
        <f>+'7.รายจ่าย'!P85/'8.คำนวณ'!V86</f>
        <v>159.53683890932822</v>
      </c>
      <c r="AB86" s="197">
        <f>+'7.รายจ่าย'!R85/'8.คำนวณ'!V86</f>
        <v>328.07580582137547</v>
      </c>
      <c r="AC86" s="197">
        <f>+'7.รายจ่าย'!S85/'8.คำนวณ'!V86</f>
        <v>176.38892193823594</v>
      </c>
      <c r="AD86" s="197">
        <f>+'7.รายจ่าย'!T85/'8.คำนวณ'!V86</f>
        <v>630.90422219840934</v>
      </c>
      <c r="AE86" s="197">
        <f>+'7.รายจ่าย'!U85/'8.คำนวณ'!V86</f>
        <v>280.82854319849122</v>
      </c>
      <c r="AF86" s="197">
        <f>+'7.รายจ่าย'!V85/'8.คำนวณ'!V86</f>
        <v>408.4896985978923</v>
      </c>
      <c r="AG86" s="197">
        <f>+'7.รายจ่าย'!Y85/'8.คำนวณ'!V86</f>
        <v>143.76314658648229</v>
      </c>
    </row>
    <row r="87" spans="1:33" s="55" customFormat="1" ht="27.6" customHeight="1">
      <c r="A87" s="273">
        <v>53</v>
      </c>
      <c r="B87" s="264">
        <v>85</v>
      </c>
      <c r="C87" s="264">
        <v>12</v>
      </c>
      <c r="D87" s="278" t="s">
        <v>45</v>
      </c>
      <c r="E87" s="327" t="s">
        <v>210</v>
      </c>
      <c r="F87" s="278" t="s">
        <v>1448</v>
      </c>
      <c r="G87" s="189">
        <f>+DATA!G89</f>
        <v>143925</v>
      </c>
      <c r="H87" s="190">
        <f>+DATA!H89</f>
        <v>111792</v>
      </c>
      <c r="I87" s="190">
        <f>+DATA!I89</f>
        <v>17478</v>
      </c>
      <c r="J87" s="190">
        <f>+DATA!J89</f>
        <v>15023</v>
      </c>
      <c r="K87" s="190">
        <f>+DATA!K89</f>
        <v>-368</v>
      </c>
      <c r="L87" s="195">
        <f>+'6.รายรับ'!G88/H87</f>
        <v>1229.9787598397022</v>
      </c>
      <c r="M87" s="195">
        <f>+('6.รายรับ'!H88+'6.รายรับ'!I88+'6.รายรับ'!J88)/H87</f>
        <v>1080.7202946543582</v>
      </c>
      <c r="N87" s="195">
        <f>+'6.รายรับ'!K88/'8.คำนวณ'!I87</f>
        <v>2348.814619521685</v>
      </c>
      <c r="O87" s="195">
        <f>+'6.รายรับ'!L88/'8.คำนวณ'!J87</f>
        <v>9709.3855727883911</v>
      </c>
      <c r="P87" s="195">
        <f>+'6.รายรับ'!M88/'8.คำนวณ'!G87</f>
        <v>55.766970297029701</v>
      </c>
      <c r="Q87" s="196">
        <f>+'6.รายรับ'!Q88/'8.คำนวณ'!G87</f>
        <v>646.81635025186733</v>
      </c>
      <c r="R87" s="196">
        <f>+'6.รายรับ'!V88/'8.คำนวณ'!H87</f>
        <v>1487.2478727458135</v>
      </c>
      <c r="S87" s="200">
        <f>'2.Hosp. Group'!K89</f>
        <v>14</v>
      </c>
      <c r="T87" s="55">
        <f>+DATA!L89</f>
        <v>252032</v>
      </c>
      <c r="U87" s="55">
        <f>+DATA!M89</f>
        <v>31845.4</v>
      </c>
      <c r="V87" s="55">
        <f t="shared" si="2"/>
        <v>49847.685714285719</v>
      </c>
      <c r="W87" s="197">
        <f>+('7.รายจ่าย'!G86+'7.รายจ่าย'!K86)/'8.คำนวณ'!V87</f>
        <v>7014.952465080768</v>
      </c>
      <c r="X87" s="197">
        <f>+'7.รายจ่าย'!L86/'8.คำนวณ'!V87</f>
        <v>51.659735113078753</v>
      </c>
      <c r="Y87" s="197">
        <f>+'7.รายจ่าย'!M86/'8.คำนวณ'!V87</f>
        <v>2818.833192284611</v>
      </c>
      <c r="Z87" s="197">
        <f>+'7.รายจ่าย'!O86/'8.คำนวณ'!V87</f>
        <v>1306.237526917713</v>
      </c>
      <c r="AA87" s="197">
        <f>+'7.รายจ่าย'!P86/'8.คำนวณ'!V87</f>
        <v>82.735726461580967</v>
      </c>
      <c r="AB87" s="197">
        <f>+'7.รายจ่าย'!R86/'8.คำนวณ'!V87</f>
        <v>260.98929516143176</v>
      </c>
      <c r="AC87" s="197">
        <f>+'7.รายจ่าย'!S86/'8.คำนวณ'!V87</f>
        <v>571.22786307889919</v>
      </c>
      <c r="AD87" s="197">
        <f>+'7.รายจ่าย'!T86/'8.คำนวณ'!V87</f>
        <v>437.56530594055374</v>
      </c>
      <c r="AE87" s="197">
        <f>+'7.รายจ่าย'!U86/'8.คำนวณ'!V87</f>
        <v>218.55681109138749</v>
      </c>
      <c r="AF87" s="197">
        <f>+'7.รายจ่าย'!V86/'8.คำนวณ'!V87</f>
        <v>439.43673003303195</v>
      </c>
      <c r="AG87" s="197">
        <f>+'7.รายจ่าย'!Y86/'8.คำนวณ'!V87</f>
        <v>206.4931860427393</v>
      </c>
    </row>
    <row r="88" spans="1:33" s="55" customFormat="1" ht="24.6" customHeight="1">
      <c r="A88" s="273">
        <v>21</v>
      </c>
      <c r="B88" s="264">
        <v>86</v>
      </c>
      <c r="C88" s="264">
        <v>12</v>
      </c>
      <c r="D88" s="278" t="s">
        <v>51</v>
      </c>
      <c r="E88" s="327" t="s">
        <v>197</v>
      </c>
      <c r="F88" s="278" t="s">
        <v>1449</v>
      </c>
      <c r="G88" s="189">
        <f>+DATA!G90</f>
        <v>93566</v>
      </c>
      <c r="H88" s="190">
        <f>+DATA!H90</f>
        <v>92396</v>
      </c>
      <c r="I88" s="190">
        <f>+DATA!I90</f>
        <v>6534</v>
      </c>
      <c r="J88" s="190">
        <f>+DATA!J90</f>
        <v>12256</v>
      </c>
      <c r="K88" s="190">
        <f>+DATA!K90</f>
        <v>-17620</v>
      </c>
      <c r="L88" s="247">
        <f>+'6.รายรับ'!G89/H88</f>
        <v>2270.7301050911306</v>
      </c>
      <c r="M88" s="195">
        <f>+('6.รายรับ'!H89+'6.รายรับ'!I89+'6.รายรับ'!J89)/H88</f>
        <v>1197.851981795749</v>
      </c>
      <c r="N88" s="195">
        <f>+'6.รายรับ'!K89/'8.คำนวณ'!I88</f>
        <v>6069.5916590143879</v>
      </c>
      <c r="O88" s="195">
        <f>+'6.รายรับ'!L89/'8.คำนวณ'!J88</f>
        <v>8298.5877056135778</v>
      </c>
      <c r="P88" s="195">
        <f>+'6.รายรับ'!M89/'8.คำนวณ'!G88</f>
        <v>131.64493715665947</v>
      </c>
      <c r="Q88" s="196">
        <f>+'6.รายรับ'!Q89/'8.คำนวณ'!G88</f>
        <v>657.56863978368199</v>
      </c>
      <c r="R88" s="196">
        <f>+'6.รายรับ'!V89/'8.คำนวณ'!H88</f>
        <v>2033.1512798173083</v>
      </c>
      <c r="S88" s="200">
        <f>'2.Hosp. Group'!K90</f>
        <v>14</v>
      </c>
      <c r="T88" s="55">
        <f>+DATA!L90</f>
        <v>245482</v>
      </c>
      <c r="U88" s="55">
        <f>+DATA!M90</f>
        <v>36140.6</v>
      </c>
      <c r="V88" s="55">
        <f t="shared" si="2"/>
        <v>53675.028571428571</v>
      </c>
      <c r="W88" s="197">
        <f>+('7.รายจ่าย'!G87+'7.รายจ่าย'!K87)/'8.คำนวณ'!V88</f>
        <v>6540.4047014679882</v>
      </c>
      <c r="X88" s="197">
        <f>+'7.รายจ่าย'!L87/'8.คำนวณ'!V88</f>
        <v>31.062319934888585</v>
      </c>
      <c r="Y88" s="197">
        <f>+'7.รายจ่าย'!M87/'8.คำนวณ'!V88</f>
        <v>1846.0963130766847</v>
      </c>
      <c r="Z88" s="197">
        <f>+'7.รายจ่าย'!O87/'8.คำนวณ'!V88</f>
        <v>1226.4260668701488</v>
      </c>
      <c r="AA88" s="197">
        <f>+'7.รายจ่าย'!P87/'8.คำนวณ'!V88</f>
        <v>113.28611445279688</v>
      </c>
      <c r="AB88" s="197">
        <f>+'7.รายจ่าย'!R87/'8.คำนวณ'!V88</f>
        <v>339.20391799645063</v>
      </c>
      <c r="AC88" s="197">
        <f>+'7.รายจ่าย'!S87/'8.คำนวณ'!V88</f>
        <v>270.18154653986477</v>
      </c>
      <c r="AD88" s="197">
        <f>+'7.รายจ่าย'!T87/'8.คำนวณ'!V88</f>
        <v>685.03886404212449</v>
      </c>
      <c r="AE88" s="197">
        <f>+'7.รายจ่าย'!U87/'8.คำนวณ'!V88</f>
        <v>229.3073715577236</v>
      </c>
      <c r="AF88" s="197">
        <f>+'7.รายจ่าย'!V87/'8.คำนวณ'!V88</f>
        <v>431.72826408768964</v>
      </c>
      <c r="AG88" s="197">
        <f>+'7.รายจ่าย'!Y87/'8.คำนวณ'!V88</f>
        <v>192.06220908259547</v>
      </c>
    </row>
    <row r="89" spans="1:33" s="55" customFormat="1" ht="24.6" customHeight="1">
      <c r="A89" s="273">
        <v>35</v>
      </c>
      <c r="B89" s="264">
        <v>87</v>
      </c>
      <c r="C89" s="264">
        <v>13</v>
      </c>
      <c r="D89" s="278" t="s">
        <v>47</v>
      </c>
      <c r="E89" s="327" t="s">
        <v>217</v>
      </c>
      <c r="F89" s="278" t="s">
        <v>1450</v>
      </c>
      <c r="G89" s="189">
        <f>+DATA!G91</f>
        <v>201159</v>
      </c>
      <c r="H89" s="190">
        <f>+DATA!H91</f>
        <v>144787</v>
      </c>
      <c r="I89" s="190">
        <f>+DATA!I91</f>
        <v>24166</v>
      </c>
      <c r="J89" s="190">
        <f>+DATA!J91</f>
        <v>22663</v>
      </c>
      <c r="K89" s="190">
        <f>+DATA!K91</f>
        <v>9543</v>
      </c>
      <c r="L89" s="195">
        <f>+'6.รายรับ'!G90/H89</f>
        <v>2860.9931137463991</v>
      </c>
      <c r="M89" s="195">
        <f>+('6.รายรับ'!H90+'6.รายรับ'!I90+'6.รายรับ'!J90)/H89</f>
        <v>1862.7018385628546</v>
      </c>
      <c r="N89" s="195">
        <f>+'6.รายรับ'!K90/'8.คำนวณ'!I89</f>
        <v>4868.3553778035266</v>
      </c>
      <c r="O89" s="195">
        <f>+'6.รายรับ'!L90/'8.คำนวณ'!J89</f>
        <v>12825.1907285002</v>
      </c>
      <c r="P89" s="195">
        <f>+'6.รายรับ'!M90/'8.คำนวณ'!G89</f>
        <v>102.32138905045264</v>
      </c>
      <c r="Q89" s="196">
        <f>+'6.รายรับ'!Q90/'8.คำนวณ'!G89</f>
        <v>380.28599187707238</v>
      </c>
      <c r="R89" s="196">
        <f>+'6.รายรับ'!V90/'8.คำนวณ'!H89</f>
        <v>2035.9014182903159</v>
      </c>
      <c r="S89" s="200">
        <f>'2.Hosp. Group'!K91</f>
        <v>14</v>
      </c>
      <c r="T89" s="55">
        <f>+DATA!L91</f>
        <v>476106</v>
      </c>
      <c r="U89" s="55">
        <f>+DATA!M91</f>
        <v>60242.9</v>
      </c>
      <c r="V89" s="55">
        <f t="shared" si="2"/>
        <v>94250.471428571429</v>
      </c>
      <c r="W89" s="197">
        <f>+('7.รายจ่าย'!G88+'7.รายจ่าย'!K88)/'8.คำนวณ'!V89</f>
        <v>6552.319866516772</v>
      </c>
      <c r="X89" s="197">
        <f>+'7.รายจ่าย'!L88/'8.คำนวณ'!V89</f>
        <v>55.742124260689565</v>
      </c>
      <c r="Y89" s="197">
        <f>+'7.รายจ่าย'!M88/'8.คำนวณ'!V89</f>
        <v>3926.3566358970847</v>
      </c>
      <c r="Z89" s="197">
        <f>+'7.รายจ่าย'!O88/'8.คำนวณ'!V89</f>
        <v>3623.3128862258063</v>
      </c>
      <c r="AA89" s="197">
        <f>+'7.รายจ่าย'!P88/'8.คำนวณ'!V89</f>
        <v>126.62351306162471</v>
      </c>
      <c r="AB89" s="197">
        <f>+'7.รายจ่าย'!R88/'8.คำนวณ'!V89</f>
        <v>358.72386713336641</v>
      </c>
      <c r="AC89" s="197">
        <f>+'7.รายจ่าย'!S88/'8.คำนวณ'!V89</f>
        <v>1006.1211684428104</v>
      </c>
      <c r="AD89" s="197">
        <f>+'7.รายจ่าย'!T88/'8.คำนวณ'!V89</f>
        <v>459.5561276616578</v>
      </c>
      <c r="AE89" s="197">
        <f>+'7.รายจ่าย'!U88/'8.คำนวณ'!V89</f>
        <v>456.28729541784787</v>
      </c>
      <c r="AF89" s="197">
        <f>+'7.รายจ่าย'!V88/'8.คำนวณ'!V89</f>
        <v>7.6738404491497043</v>
      </c>
      <c r="AG89" s="197">
        <f>+'7.รายจ่าย'!Y88/'8.คำนวณ'!V89</f>
        <v>68.939202547376425</v>
      </c>
    </row>
    <row r="90" spans="1:33" s="55" customFormat="1" ht="25.2" customHeight="1">
      <c r="A90" s="273">
        <v>68</v>
      </c>
      <c r="B90" s="264">
        <v>88</v>
      </c>
      <c r="C90" s="264">
        <v>13</v>
      </c>
      <c r="D90" s="278" t="s">
        <v>43</v>
      </c>
      <c r="E90" s="327" t="s">
        <v>179</v>
      </c>
      <c r="F90" s="278" t="s">
        <v>1451</v>
      </c>
      <c r="G90" s="189">
        <f>+DATA!G92</f>
        <v>422536</v>
      </c>
      <c r="H90" s="190">
        <f>+DATA!H92</f>
        <v>260627</v>
      </c>
      <c r="I90" s="190">
        <f>+DATA!I92</f>
        <v>55026</v>
      </c>
      <c r="J90" s="190">
        <f>+DATA!J92</f>
        <v>52150</v>
      </c>
      <c r="K90" s="190">
        <f>+DATA!K92</f>
        <v>54733</v>
      </c>
      <c r="L90" s="195">
        <f>+'6.รายรับ'!G91/H90</f>
        <v>2669.4797375559701</v>
      </c>
      <c r="M90" s="195">
        <f>+('6.รายรับ'!H91+'6.รายรับ'!I91+'6.รายรับ'!J91)/H90</f>
        <v>1345.3903364578498</v>
      </c>
      <c r="N90" s="195">
        <f>+'6.รายรับ'!K91/'8.คำนวณ'!I90</f>
        <v>2236.7551742812493</v>
      </c>
      <c r="O90" s="195">
        <f>+'6.รายรับ'!L91/'8.คำนวณ'!J90</f>
        <v>8674.5136634707578</v>
      </c>
      <c r="P90" s="195">
        <f>+'6.รายรับ'!M91/'8.คำนวณ'!G90</f>
        <v>61.706589616032716</v>
      </c>
      <c r="Q90" s="196">
        <f>+'6.รายรับ'!Q91/'8.คำนวณ'!G90</f>
        <v>455.19589133233615</v>
      </c>
      <c r="R90" s="196">
        <f>+'6.รายรับ'!V91/'8.คำนวณ'!H90</f>
        <v>1720.9311732859603</v>
      </c>
      <c r="S90" s="200">
        <f>'2.Hosp. Group'!K92</f>
        <v>14</v>
      </c>
      <c r="T90" s="55">
        <f>+DATA!L92</f>
        <v>556307</v>
      </c>
      <c r="U90" s="55">
        <f>+DATA!M92</f>
        <v>102665</v>
      </c>
      <c r="V90" s="55">
        <f t="shared" si="2"/>
        <v>142401.21428571429</v>
      </c>
      <c r="W90" s="197">
        <f>+('7.รายจ่าย'!G89+'7.รายจ่าย'!K89)/'8.คำนวณ'!V90</f>
        <v>6713.0225224905289</v>
      </c>
      <c r="X90" s="197">
        <f>+'7.รายจ่าย'!L89/'8.คำนวณ'!V90</f>
        <v>33.231285658178081</v>
      </c>
      <c r="Y90" s="197">
        <f>+'7.รายจ่าย'!M89/'8.คำนวณ'!V90</f>
        <v>3765.0555830533144</v>
      </c>
      <c r="Z90" s="197">
        <f>+'7.รายจ่าย'!O89/'8.คำนวณ'!V90</f>
        <v>2077.9297689576283</v>
      </c>
      <c r="AA90" s="197">
        <f>+'7.รายจ่าย'!P89/'8.คำนวณ'!V90</f>
        <v>87.434527384146492</v>
      </c>
      <c r="AB90" s="197">
        <f>+'7.รายจ่าย'!R89/'8.คำนวณ'!V90</f>
        <v>417.05223974314026</v>
      </c>
      <c r="AC90" s="197">
        <f>+'7.รายจ่าย'!S89/'8.คำนวณ'!V90</f>
        <v>643.75807369218853</v>
      </c>
      <c r="AD90" s="197">
        <f>+'7.รายจ่าย'!T89/'8.คำนวณ'!V90</f>
        <v>542.77859671140436</v>
      </c>
      <c r="AE90" s="197">
        <f>+'7.รายจ่าย'!U89/'8.คำนวณ'!V90</f>
        <v>241.2575995389285</v>
      </c>
      <c r="AF90" s="197">
        <f>+'7.รายจ่าย'!V89/'8.คำนวณ'!V90</f>
        <v>28.179523539375918</v>
      </c>
      <c r="AG90" s="197">
        <f>+'7.รายจ่าย'!Y89/'8.คำนวณ'!V90</f>
        <v>221.21995102369209</v>
      </c>
    </row>
    <row r="91" spans="1:33" s="55" customFormat="1">
      <c r="A91" s="147"/>
      <c r="B91" s="207"/>
      <c r="C91" s="207"/>
      <c r="D91" s="160"/>
      <c r="E91" s="160"/>
      <c r="F91" s="151"/>
      <c r="G91" s="195"/>
      <c r="H91" s="195"/>
      <c r="I91" s="195"/>
      <c r="J91" s="195"/>
      <c r="K91" s="195"/>
      <c r="L91" s="197"/>
      <c r="M91" s="197"/>
      <c r="N91" s="197"/>
      <c r="O91" s="197"/>
      <c r="P91" s="197"/>
      <c r="Q91" s="197"/>
      <c r="R91" s="197"/>
      <c r="S91" s="199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</row>
    <row r="92" spans="1:33">
      <c r="F92" s="151"/>
    </row>
    <row r="111" ht="25.2" customHeight="1"/>
    <row r="112" ht="24.6" customHeight="1"/>
  </sheetData>
  <autoFilter ref="A2:AG90">
    <sortState ref="A4:AG90">
      <sortCondition ref="B2:B90"/>
    </sortState>
  </autoFilter>
  <sortState ref="A3:AH90">
    <sortCondition ref="D3:D90"/>
  </sortState>
  <mergeCells count="17">
    <mergeCell ref="K1:K2"/>
    <mergeCell ref="T1:T2"/>
    <mergeCell ref="E1:E2"/>
    <mergeCell ref="F1:F2"/>
    <mergeCell ref="G1:G2"/>
    <mergeCell ref="H1:H2"/>
    <mergeCell ref="I1:I2"/>
    <mergeCell ref="A1:A2"/>
    <mergeCell ref="B1:B2"/>
    <mergeCell ref="C1:C2"/>
    <mergeCell ref="D1:D2"/>
    <mergeCell ref="J1:J2"/>
    <mergeCell ref="U1:U2"/>
    <mergeCell ref="V1:V2"/>
    <mergeCell ref="W1:AG1"/>
    <mergeCell ref="L1:R1"/>
    <mergeCell ref="S1:S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G154"/>
  <sheetViews>
    <sheetView tabSelected="1" topLeftCell="V61" zoomScale="70" zoomScaleNormal="70" zoomScaleSheetLayoutView="70" workbookViewId="0">
      <selection activeCell="AO101" sqref="AO101"/>
    </sheetView>
  </sheetViews>
  <sheetFormatPr defaultColWidth="9" defaultRowHeight="13.2"/>
  <cols>
    <col min="1" max="1" width="9" style="159" customWidth="1"/>
    <col min="2" max="2" width="29.33203125" style="4" customWidth="1"/>
    <col min="3" max="3" width="18.44140625" style="4" customWidth="1"/>
    <col min="4" max="4" width="16.5546875" style="4" customWidth="1"/>
    <col min="5" max="8" width="14.33203125" style="4" customWidth="1"/>
    <col min="9" max="9" width="14.44140625" style="4" customWidth="1"/>
    <col min="10" max="10" width="20.6640625" style="4" customWidth="1"/>
    <col min="11" max="11" width="16.6640625" style="40" customWidth="1"/>
    <col min="12" max="12" width="16.6640625" style="41" customWidth="1"/>
    <col min="13" max="16" width="14.5546875" style="40" customWidth="1"/>
    <col min="17" max="17" width="14.5546875" style="41" customWidth="1"/>
    <col min="18" max="18" width="20.6640625" style="4" customWidth="1"/>
    <col min="19" max="19" width="16.6640625" style="51" customWidth="1"/>
    <col min="20" max="20" width="16.6640625" style="52" customWidth="1"/>
    <col min="21" max="24" width="14.5546875" style="51" customWidth="1"/>
    <col min="25" max="25" width="14.5546875" style="52" customWidth="1"/>
    <col min="26" max="26" width="20.6640625" style="4" customWidth="1"/>
    <col min="27" max="27" width="16.6640625" style="4" customWidth="1"/>
    <col min="28" max="28" width="16.6640625" style="15" customWidth="1"/>
    <col min="29" max="32" width="15.109375" style="4" customWidth="1"/>
    <col min="33" max="33" width="15.109375" style="15" customWidth="1"/>
    <col min="34" max="255" width="9" style="4"/>
    <col min="256" max="256" width="20.5546875" style="4" customWidth="1"/>
    <col min="257" max="258" width="16.5546875" style="4" customWidth="1"/>
    <col min="259" max="263" width="14.33203125" style="4" customWidth="1"/>
    <col min="264" max="264" width="9" style="4" customWidth="1"/>
    <col min="265" max="265" width="20.6640625" style="4" customWidth="1"/>
    <col min="266" max="267" width="16.6640625" style="4" customWidth="1"/>
    <col min="268" max="272" width="14.5546875" style="4" customWidth="1"/>
    <col min="273" max="273" width="9" style="4" customWidth="1"/>
    <col min="274" max="274" width="20.6640625" style="4" customWidth="1"/>
    <col min="275" max="276" width="16.6640625" style="4" customWidth="1"/>
    <col min="277" max="281" width="15.109375" style="4" customWidth="1"/>
    <col min="282" max="511" width="9" style="4"/>
    <col min="512" max="512" width="20.5546875" style="4" customWidth="1"/>
    <col min="513" max="514" width="16.5546875" style="4" customWidth="1"/>
    <col min="515" max="519" width="14.33203125" style="4" customWidth="1"/>
    <col min="520" max="520" width="9" style="4" customWidth="1"/>
    <col min="521" max="521" width="20.6640625" style="4" customWidth="1"/>
    <col min="522" max="523" width="16.6640625" style="4" customWidth="1"/>
    <col min="524" max="528" width="14.5546875" style="4" customWidth="1"/>
    <col min="529" max="529" width="9" style="4" customWidth="1"/>
    <col min="530" max="530" width="20.6640625" style="4" customWidth="1"/>
    <col min="531" max="532" width="16.6640625" style="4" customWidth="1"/>
    <col min="533" max="537" width="15.109375" style="4" customWidth="1"/>
    <col min="538" max="767" width="9" style="4"/>
    <col min="768" max="768" width="20.5546875" style="4" customWidth="1"/>
    <col min="769" max="770" width="16.5546875" style="4" customWidth="1"/>
    <col min="771" max="775" width="14.33203125" style="4" customWidth="1"/>
    <col min="776" max="776" width="9" style="4" customWidth="1"/>
    <col min="777" max="777" width="20.6640625" style="4" customWidth="1"/>
    <col min="778" max="779" width="16.6640625" style="4" customWidth="1"/>
    <col min="780" max="784" width="14.5546875" style="4" customWidth="1"/>
    <col min="785" max="785" width="9" style="4" customWidth="1"/>
    <col min="786" max="786" width="20.6640625" style="4" customWidth="1"/>
    <col min="787" max="788" width="16.6640625" style="4" customWidth="1"/>
    <col min="789" max="793" width="15.109375" style="4" customWidth="1"/>
    <col min="794" max="1023" width="9" style="4"/>
    <col min="1024" max="1024" width="20.5546875" style="4" customWidth="1"/>
    <col min="1025" max="1026" width="16.5546875" style="4" customWidth="1"/>
    <col min="1027" max="1031" width="14.33203125" style="4" customWidth="1"/>
    <col min="1032" max="1032" width="9" style="4" customWidth="1"/>
    <col min="1033" max="1033" width="20.6640625" style="4" customWidth="1"/>
    <col min="1034" max="1035" width="16.6640625" style="4" customWidth="1"/>
    <col min="1036" max="1040" width="14.5546875" style="4" customWidth="1"/>
    <col min="1041" max="1041" width="9" style="4" customWidth="1"/>
    <col min="1042" max="1042" width="20.6640625" style="4" customWidth="1"/>
    <col min="1043" max="1044" width="16.6640625" style="4" customWidth="1"/>
    <col min="1045" max="1049" width="15.109375" style="4" customWidth="1"/>
    <col min="1050" max="1279" width="9" style="4"/>
    <col min="1280" max="1280" width="20.5546875" style="4" customWidth="1"/>
    <col min="1281" max="1282" width="16.5546875" style="4" customWidth="1"/>
    <col min="1283" max="1287" width="14.33203125" style="4" customWidth="1"/>
    <col min="1288" max="1288" width="9" style="4" customWidth="1"/>
    <col min="1289" max="1289" width="20.6640625" style="4" customWidth="1"/>
    <col min="1290" max="1291" width="16.6640625" style="4" customWidth="1"/>
    <col min="1292" max="1296" width="14.5546875" style="4" customWidth="1"/>
    <col min="1297" max="1297" width="9" style="4" customWidth="1"/>
    <col min="1298" max="1298" width="20.6640625" style="4" customWidth="1"/>
    <col min="1299" max="1300" width="16.6640625" style="4" customWidth="1"/>
    <col min="1301" max="1305" width="15.109375" style="4" customWidth="1"/>
    <col min="1306" max="1535" width="9" style="4"/>
    <col min="1536" max="1536" width="20.5546875" style="4" customWidth="1"/>
    <col min="1537" max="1538" width="16.5546875" style="4" customWidth="1"/>
    <col min="1539" max="1543" width="14.33203125" style="4" customWidth="1"/>
    <col min="1544" max="1544" width="9" style="4" customWidth="1"/>
    <col min="1545" max="1545" width="20.6640625" style="4" customWidth="1"/>
    <col min="1546" max="1547" width="16.6640625" style="4" customWidth="1"/>
    <col min="1548" max="1552" width="14.5546875" style="4" customWidth="1"/>
    <col min="1553" max="1553" width="9" style="4" customWidth="1"/>
    <col min="1554" max="1554" width="20.6640625" style="4" customWidth="1"/>
    <col min="1555" max="1556" width="16.6640625" style="4" customWidth="1"/>
    <col min="1557" max="1561" width="15.109375" style="4" customWidth="1"/>
    <col min="1562" max="1791" width="9" style="4"/>
    <col min="1792" max="1792" width="20.5546875" style="4" customWidth="1"/>
    <col min="1793" max="1794" width="16.5546875" style="4" customWidth="1"/>
    <col min="1795" max="1799" width="14.33203125" style="4" customWidth="1"/>
    <col min="1800" max="1800" width="9" style="4" customWidth="1"/>
    <col min="1801" max="1801" width="20.6640625" style="4" customWidth="1"/>
    <col min="1802" max="1803" width="16.6640625" style="4" customWidth="1"/>
    <col min="1804" max="1808" width="14.5546875" style="4" customWidth="1"/>
    <col min="1809" max="1809" width="9" style="4" customWidth="1"/>
    <col min="1810" max="1810" width="20.6640625" style="4" customWidth="1"/>
    <col min="1811" max="1812" width="16.6640625" style="4" customWidth="1"/>
    <col min="1813" max="1817" width="15.109375" style="4" customWidth="1"/>
    <col min="1818" max="2047" width="9" style="4"/>
    <col min="2048" max="2048" width="20.5546875" style="4" customWidth="1"/>
    <col min="2049" max="2050" width="16.5546875" style="4" customWidth="1"/>
    <col min="2051" max="2055" width="14.33203125" style="4" customWidth="1"/>
    <col min="2056" max="2056" width="9" style="4" customWidth="1"/>
    <col min="2057" max="2057" width="20.6640625" style="4" customWidth="1"/>
    <col min="2058" max="2059" width="16.6640625" style="4" customWidth="1"/>
    <col min="2060" max="2064" width="14.5546875" style="4" customWidth="1"/>
    <col min="2065" max="2065" width="9" style="4" customWidth="1"/>
    <col min="2066" max="2066" width="20.6640625" style="4" customWidth="1"/>
    <col min="2067" max="2068" width="16.6640625" style="4" customWidth="1"/>
    <col min="2069" max="2073" width="15.109375" style="4" customWidth="1"/>
    <col min="2074" max="2303" width="9" style="4"/>
    <col min="2304" max="2304" width="20.5546875" style="4" customWidth="1"/>
    <col min="2305" max="2306" width="16.5546875" style="4" customWidth="1"/>
    <col min="2307" max="2311" width="14.33203125" style="4" customWidth="1"/>
    <col min="2312" max="2312" width="9" style="4" customWidth="1"/>
    <col min="2313" max="2313" width="20.6640625" style="4" customWidth="1"/>
    <col min="2314" max="2315" width="16.6640625" style="4" customWidth="1"/>
    <col min="2316" max="2320" width="14.5546875" style="4" customWidth="1"/>
    <col min="2321" max="2321" width="9" style="4" customWidth="1"/>
    <col min="2322" max="2322" width="20.6640625" style="4" customWidth="1"/>
    <col min="2323" max="2324" width="16.6640625" style="4" customWidth="1"/>
    <col min="2325" max="2329" width="15.109375" style="4" customWidth="1"/>
    <col min="2330" max="2559" width="9" style="4"/>
    <col min="2560" max="2560" width="20.5546875" style="4" customWidth="1"/>
    <col min="2561" max="2562" width="16.5546875" style="4" customWidth="1"/>
    <col min="2563" max="2567" width="14.33203125" style="4" customWidth="1"/>
    <col min="2568" max="2568" width="9" style="4" customWidth="1"/>
    <col min="2569" max="2569" width="20.6640625" style="4" customWidth="1"/>
    <col min="2570" max="2571" width="16.6640625" style="4" customWidth="1"/>
    <col min="2572" max="2576" width="14.5546875" style="4" customWidth="1"/>
    <col min="2577" max="2577" width="9" style="4" customWidth="1"/>
    <col min="2578" max="2578" width="20.6640625" style="4" customWidth="1"/>
    <col min="2579" max="2580" width="16.6640625" style="4" customWidth="1"/>
    <col min="2581" max="2585" width="15.109375" style="4" customWidth="1"/>
    <col min="2586" max="2815" width="9" style="4"/>
    <col min="2816" max="2816" width="20.5546875" style="4" customWidth="1"/>
    <col min="2817" max="2818" width="16.5546875" style="4" customWidth="1"/>
    <col min="2819" max="2823" width="14.33203125" style="4" customWidth="1"/>
    <col min="2824" max="2824" width="9" style="4" customWidth="1"/>
    <col min="2825" max="2825" width="20.6640625" style="4" customWidth="1"/>
    <col min="2826" max="2827" width="16.6640625" style="4" customWidth="1"/>
    <col min="2828" max="2832" width="14.5546875" style="4" customWidth="1"/>
    <col min="2833" max="2833" width="9" style="4" customWidth="1"/>
    <col min="2834" max="2834" width="20.6640625" style="4" customWidth="1"/>
    <col min="2835" max="2836" width="16.6640625" style="4" customWidth="1"/>
    <col min="2837" max="2841" width="15.109375" style="4" customWidth="1"/>
    <col min="2842" max="3071" width="9" style="4"/>
    <col min="3072" max="3072" width="20.5546875" style="4" customWidth="1"/>
    <col min="3073" max="3074" width="16.5546875" style="4" customWidth="1"/>
    <col min="3075" max="3079" width="14.33203125" style="4" customWidth="1"/>
    <col min="3080" max="3080" width="9" style="4" customWidth="1"/>
    <col min="3081" max="3081" width="20.6640625" style="4" customWidth="1"/>
    <col min="3082" max="3083" width="16.6640625" style="4" customWidth="1"/>
    <col min="3084" max="3088" width="14.5546875" style="4" customWidth="1"/>
    <col min="3089" max="3089" width="9" style="4" customWidth="1"/>
    <col min="3090" max="3090" width="20.6640625" style="4" customWidth="1"/>
    <col min="3091" max="3092" width="16.6640625" style="4" customWidth="1"/>
    <col min="3093" max="3097" width="15.109375" style="4" customWidth="1"/>
    <col min="3098" max="3327" width="9" style="4"/>
    <col min="3328" max="3328" width="20.5546875" style="4" customWidth="1"/>
    <col min="3329" max="3330" width="16.5546875" style="4" customWidth="1"/>
    <col min="3331" max="3335" width="14.33203125" style="4" customWidth="1"/>
    <col min="3336" max="3336" width="9" style="4" customWidth="1"/>
    <col min="3337" max="3337" width="20.6640625" style="4" customWidth="1"/>
    <col min="3338" max="3339" width="16.6640625" style="4" customWidth="1"/>
    <col min="3340" max="3344" width="14.5546875" style="4" customWidth="1"/>
    <col min="3345" max="3345" width="9" style="4" customWidth="1"/>
    <col min="3346" max="3346" width="20.6640625" style="4" customWidth="1"/>
    <col min="3347" max="3348" width="16.6640625" style="4" customWidth="1"/>
    <col min="3349" max="3353" width="15.109375" style="4" customWidth="1"/>
    <col min="3354" max="3583" width="9" style="4"/>
    <col min="3584" max="3584" width="20.5546875" style="4" customWidth="1"/>
    <col min="3585" max="3586" width="16.5546875" style="4" customWidth="1"/>
    <col min="3587" max="3591" width="14.33203125" style="4" customWidth="1"/>
    <col min="3592" max="3592" width="9" style="4" customWidth="1"/>
    <col min="3593" max="3593" width="20.6640625" style="4" customWidth="1"/>
    <col min="3594" max="3595" width="16.6640625" style="4" customWidth="1"/>
    <col min="3596" max="3600" width="14.5546875" style="4" customWidth="1"/>
    <col min="3601" max="3601" width="9" style="4" customWidth="1"/>
    <col min="3602" max="3602" width="20.6640625" style="4" customWidth="1"/>
    <col min="3603" max="3604" width="16.6640625" style="4" customWidth="1"/>
    <col min="3605" max="3609" width="15.109375" style="4" customWidth="1"/>
    <col min="3610" max="3839" width="9" style="4"/>
    <col min="3840" max="3840" width="20.5546875" style="4" customWidth="1"/>
    <col min="3841" max="3842" width="16.5546875" style="4" customWidth="1"/>
    <col min="3843" max="3847" width="14.33203125" style="4" customWidth="1"/>
    <col min="3848" max="3848" width="9" style="4" customWidth="1"/>
    <col min="3849" max="3849" width="20.6640625" style="4" customWidth="1"/>
    <col min="3850" max="3851" width="16.6640625" style="4" customWidth="1"/>
    <col min="3852" max="3856" width="14.5546875" style="4" customWidth="1"/>
    <col min="3857" max="3857" width="9" style="4" customWidth="1"/>
    <col min="3858" max="3858" width="20.6640625" style="4" customWidth="1"/>
    <col min="3859" max="3860" width="16.6640625" style="4" customWidth="1"/>
    <col min="3861" max="3865" width="15.109375" style="4" customWidth="1"/>
    <col min="3866" max="4095" width="9" style="4"/>
    <col min="4096" max="4096" width="20.5546875" style="4" customWidth="1"/>
    <col min="4097" max="4098" width="16.5546875" style="4" customWidth="1"/>
    <col min="4099" max="4103" width="14.33203125" style="4" customWidth="1"/>
    <col min="4104" max="4104" width="9" style="4" customWidth="1"/>
    <col min="4105" max="4105" width="20.6640625" style="4" customWidth="1"/>
    <col min="4106" max="4107" width="16.6640625" style="4" customWidth="1"/>
    <col min="4108" max="4112" width="14.5546875" style="4" customWidth="1"/>
    <col min="4113" max="4113" width="9" style="4" customWidth="1"/>
    <col min="4114" max="4114" width="20.6640625" style="4" customWidth="1"/>
    <col min="4115" max="4116" width="16.6640625" style="4" customWidth="1"/>
    <col min="4117" max="4121" width="15.109375" style="4" customWidth="1"/>
    <col min="4122" max="4351" width="9" style="4"/>
    <col min="4352" max="4352" width="20.5546875" style="4" customWidth="1"/>
    <col min="4353" max="4354" width="16.5546875" style="4" customWidth="1"/>
    <col min="4355" max="4359" width="14.33203125" style="4" customWidth="1"/>
    <col min="4360" max="4360" width="9" style="4" customWidth="1"/>
    <col min="4361" max="4361" width="20.6640625" style="4" customWidth="1"/>
    <col min="4362" max="4363" width="16.6640625" style="4" customWidth="1"/>
    <col min="4364" max="4368" width="14.5546875" style="4" customWidth="1"/>
    <col min="4369" max="4369" width="9" style="4" customWidth="1"/>
    <col min="4370" max="4370" width="20.6640625" style="4" customWidth="1"/>
    <col min="4371" max="4372" width="16.6640625" style="4" customWidth="1"/>
    <col min="4373" max="4377" width="15.109375" style="4" customWidth="1"/>
    <col min="4378" max="4607" width="9" style="4"/>
    <col min="4608" max="4608" width="20.5546875" style="4" customWidth="1"/>
    <col min="4609" max="4610" width="16.5546875" style="4" customWidth="1"/>
    <col min="4611" max="4615" width="14.33203125" style="4" customWidth="1"/>
    <col min="4616" max="4616" width="9" style="4" customWidth="1"/>
    <col min="4617" max="4617" width="20.6640625" style="4" customWidth="1"/>
    <col min="4618" max="4619" width="16.6640625" style="4" customWidth="1"/>
    <col min="4620" max="4624" width="14.5546875" style="4" customWidth="1"/>
    <col min="4625" max="4625" width="9" style="4" customWidth="1"/>
    <col min="4626" max="4626" width="20.6640625" style="4" customWidth="1"/>
    <col min="4627" max="4628" width="16.6640625" style="4" customWidth="1"/>
    <col min="4629" max="4633" width="15.109375" style="4" customWidth="1"/>
    <col min="4634" max="4863" width="9" style="4"/>
    <col min="4864" max="4864" width="20.5546875" style="4" customWidth="1"/>
    <col min="4865" max="4866" width="16.5546875" style="4" customWidth="1"/>
    <col min="4867" max="4871" width="14.33203125" style="4" customWidth="1"/>
    <col min="4872" max="4872" width="9" style="4" customWidth="1"/>
    <col min="4873" max="4873" width="20.6640625" style="4" customWidth="1"/>
    <col min="4874" max="4875" width="16.6640625" style="4" customWidth="1"/>
    <col min="4876" max="4880" width="14.5546875" style="4" customWidth="1"/>
    <col min="4881" max="4881" width="9" style="4" customWidth="1"/>
    <col min="4882" max="4882" width="20.6640625" style="4" customWidth="1"/>
    <col min="4883" max="4884" width="16.6640625" style="4" customWidth="1"/>
    <col min="4885" max="4889" width="15.109375" style="4" customWidth="1"/>
    <col min="4890" max="5119" width="9" style="4"/>
    <col min="5120" max="5120" width="20.5546875" style="4" customWidth="1"/>
    <col min="5121" max="5122" width="16.5546875" style="4" customWidth="1"/>
    <col min="5123" max="5127" width="14.33203125" style="4" customWidth="1"/>
    <col min="5128" max="5128" width="9" style="4" customWidth="1"/>
    <col min="5129" max="5129" width="20.6640625" style="4" customWidth="1"/>
    <col min="5130" max="5131" width="16.6640625" style="4" customWidth="1"/>
    <col min="5132" max="5136" width="14.5546875" style="4" customWidth="1"/>
    <col min="5137" max="5137" width="9" style="4" customWidth="1"/>
    <col min="5138" max="5138" width="20.6640625" style="4" customWidth="1"/>
    <col min="5139" max="5140" width="16.6640625" style="4" customWidth="1"/>
    <col min="5141" max="5145" width="15.109375" style="4" customWidth="1"/>
    <col min="5146" max="5375" width="9" style="4"/>
    <col min="5376" max="5376" width="20.5546875" style="4" customWidth="1"/>
    <col min="5377" max="5378" width="16.5546875" style="4" customWidth="1"/>
    <col min="5379" max="5383" width="14.33203125" style="4" customWidth="1"/>
    <col min="5384" max="5384" width="9" style="4" customWidth="1"/>
    <col min="5385" max="5385" width="20.6640625" style="4" customWidth="1"/>
    <col min="5386" max="5387" width="16.6640625" style="4" customWidth="1"/>
    <col min="5388" max="5392" width="14.5546875" style="4" customWidth="1"/>
    <col min="5393" max="5393" width="9" style="4" customWidth="1"/>
    <col min="5394" max="5394" width="20.6640625" style="4" customWidth="1"/>
    <col min="5395" max="5396" width="16.6640625" style="4" customWidth="1"/>
    <col min="5397" max="5401" width="15.109375" style="4" customWidth="1"/>
    <col min="5402" max="5631" width="9" style="4"/>
    <col min="5632" max="5632" width="20.5546875" style="4" customWidth="1"/>
    <col min="5633" max="5634" width="16.5546875" style="4" customWidth="1"/>
    <col min="5635" max="5639" width="14.33203125" style="4" customWidth="1"/>
    <col min="5640" max="5640" width="9" style="4" customWidth="1"/>
    <col min="5641" max="5641" width="20.6640625" style="4" customWidth="1"/>
    <col min="5642" max="5643" width="16.6640625" style="4" customWidth="1"/>
    <col min="5644" max="5648" width="14.5546875" style="4" customWidth="1"/>
    <col min="5649" max="5649" width="9" style="4" customWidth="1"/>
    <col min="5650" max="5650" width="20.6640625" style="4" customWidth="1"/>
    <col min="5651" max="5652" width="16.6640625" style="4" customWidth="1"/>
    <col min="5653" max="5657" width="15.109375" style="4" customWidth="1"/>
    <col min="5658" max="5887" width="9" style="4"/>
    <col min="5888" max="5888" width="20.5546875" style="4" customWidth="1"/>
    <col min="5889" max="5890" width="16.5546875" style="4" customWidth="1"/>
    <col min="5891" max="5895" width="14.33203125" style="4" customWidth="1"/>
    <col min="5896" max="5896" width="9" style="4" customWidth="1"/>
    <col min="5897" max="5897" width="20.6640625" style="4" customWidth="1"/>
    <col min="5898" max="5899" width="16.6640625" style="4" customWidth="1"/>
    <col min="5900" max="5904" width="14.5546875" style="4" customWidth="1"/>
    <col min="5905" max="5905" width="9" style="4" customWidth="1"/>
    <col min="5906" max="5906" width="20.6640625" style="4" customWidth="1"/>
    <col min="5907" max="5908" width="16.6640625" style="4" customWidth="1"/>
    <col min="5909" max="5913" width="15.109375" style="4" customWidth="1"/>
    <col min="5914" max="6143" width="9" style="4"/>
    <col min="6144" max="6144" width="20.5546875" style="4" customWidth="1"/>
    <col min="6145" max="6146" width="16.5546875" style="4" customWidth="1"/>
    <col min="6147" max="6151" width="14.33203125" style="4" customWidth="1"/>
    <col min="6152" max="6152" width="9" style="4" customWidth="1"/>
    <col min="6153" max="6153" width="20.6640625" style="4" customWidth="1"/>
    <col min="6154" max="6155" width="16.6640625" style="4" customWidth="1"/>
    <col min="6156" max="6160" width="14.5546875" style="4" customWidth="1"/>
    <col min="6161" max="6161" width="9" style="4" customWidth="1"/>
    <col min="6162" max="6162" width="20.6640625" style="4" customWidth="1"/>
    <col min="6163" max="6164" width="16.6640625" style="4" customWidth="1"/>
    <col min="6165" max="6169" width="15.109375" style="4" customWidth="1"/>
    <col min="6170" max="6399" width="9" style="4"/>
    <col min="6400" max="6400" width="20.5546875" style="4" customWidth="1"/>
    <col min="6401" max="6402" width="16.5546875" style="4" customWidth="1"/>
    <col min="6403" max="6407" width="14.33203125" style="4" customWidth="1"/>
    <col min="6408" max="6408" width="9" style="4" customWidth="1"/>
    <col min="6409" max="6409" width="20.6640625" style="4" customWidth="1"/>
    <col min="6410" max="6411" width="16.6640625" style="4" customWidth="1"/>
    <col min="6412" max="6416" width="14.5546875" style="4" customWidth="1"/>
    <col min="6417" max="6417" width="9" style="4" customWidth="1"/>
    <col min="6418" max="6418" width="20.6640625" style="4" customWidth="1"/>
    <col min="6419" max="6420" width="16.6640625" style="4" customWidth="1"/>
    <col min="6421" max="6425" width="15.109375" style="4" customWidth="1"/>
    <col min="6426" max="6655" width="9" style="4"/>
    <col min="6656" max="6656" width="20.5546875" style="4" customWidth="1"/>
    <col min="6657" max="6658" width="16.5546875" style="4" customWidth="1"/>
    <col min="6659" max="6663" width="14.33203125" style="4" customWidth="1"/>
    <col min="6664" max="6664" width="9" style="4" customWidth="1"/>
    <col min="6665" max="6665" width="20.6640625" style="4" customWidth="1"/>
    <col min="6666" max="6667" width="16.6640625" style="4" customWidth="1"/>
    <col min="6668" max="6672" width="14.5546875" style="4" customWidth="1"/>
    <col min="6673" max="6673" width="9" style="4" customWidth="1"/>
    <col min="6674" max="6674" width="20.6640625" style="4" customWidth="1"/>
    <col min="6675" max="6676" width="16.6640625" style="4" customWidth="1"/>
    <col min="6677" max="6681" width="15.109375" style="4" customWidth="1"/>
    <col min="6682" max="6911" width="9" style="4"/>
    <col min="6912" max="6912" width="20.5546875" style="4" customWidth="1"/>
    <col min="6913" max="6914" width="16.5546875" style="4" customWidth="1"/>
    <col min="6915" max="6919" width="14.33203125" style="4" customWidth="1"/>
    <col min="6920" max="6920" width="9" style="4" customWidth="1"/>
    <col min="6921" max="6921" width="20.6640625" style="4" customWidth="1"/>
    <col min="6922" max="6923" width="16.6640625" style="4" customWidth="1"/>
    <col min="6924" max="6928" width="14.5546875" style="4" customWidth="1"/>
    <col min="6929" max="6929" width="9" style="4" customWidth="1"/>
    <col min="6930" max="6930" width="20.6640625" style="4" customWidth="1"/>
    <col min="6931" max="6932" width="16.6640625" style="4" customWidth="1"/>
    <col min="6933" max="6937" width="15.109375" style="4" customWidth="1"/>
    <col min="6938" max="7167" width="9" style="4"/>
    <col min="7168" max="7168" width="20.5546875" style="4" customWidth="1"/>
    <col min="7169" max="7170" width="16.5546875" style="4" customWidth="1"/>
    <col min="7171" max="7175" width="14.33203125" style="4" customWidth="1"/>
    <col min="7176" max="7176" width="9" style="4" customWidth="1"/>
    <col min="7177" max="7177" width="20.6640625" style="4" customWidth="1"/>
    <col min="7178" max="7179" width="16.6640625" style="4" customWidth="1"/>
    <col min="7180" max="7184" width="14.5546875" style="4" customWidth="1"/>
    <col min="7185" max="7185" width="9" style="4" customWidth="1"/>
    <col min="7186" max="7186" width="20.6640625" style="4" customWidth="1"/>
    <col min="7187" max="7188" width="16.6640625" style="4" customWidth="1"/>
    <col min="7189" max="7193" width="15.109375" style="4" customWidth="1"/>
    <col min="7194" max="7423" width="9" style="4"/>
    <col min="7424" max="7424" width="20.5546875" style="4" customWidth="1"/>
    <col min="7425" max="7426" width="16.5546875" style="4" customWidth="1"/>
    <col min="7427" max="7431" width="14.33203125" style="4" customWidth="1"/>
    <col min="7432" max="7432" width="9" style="4" customWidth="1"/>
    <col min="7433" max="7433" width="20.6640625" style="4" customWidth="1"/>
    <col min="7434" max="7435" width="16.6640625" style="4" customWidth="1"/>
    <col min="7436" max="7440" width="14.5546875" style="4" customWidth="1"/>
    <col min="7441" max="7441" width="9" style="4" customWidth="1"/>
    <col min="7442" max="7442" width="20.6640625" style="4" customWidth="1"/>
    <col min="7443" max="7444" width="16.6640625" style="4" customWidth="1"/>
    <col min="7445" max="7449" width="15.109375" style="4" customWidth="1"/>
    <col min="7450" max="7679" width="9" style="4"/>
    <col min="7680" max="7680" width="20.5546875" style="4" customWidth="1"/>
    <col min="7681" max="7682" width="16.5546875" style="4" customWidth="1"/>
    <col min="7683" max="7687" width="14.33203125" style="4" customWidth="1"/>
    <col min="7688" max="7688" width="9" style="4" customWidth="1"/>
    <col min="7689" max="7689" width="20.6640625" style="4" customWidth="1"/>
    <col min="7690" max="7691" width="16.6640625" style="4" customWidth="1"/>
    <col min="7692" max="7696" width="14.5546875" style="4" customWidth="1"/>
    <col min="7697" max="7697" width="9" style="4" customWidth="1"/>
    <col min="7698" max="7698" width="20.6640625" style="4" customWidth="1"/>
    <col min="7699" max="7700" width="16.6640625" style="4" customWidth="1"/>
    <col min="7701" max="7705" width="15.109375" style="4" customWidth="1"/>
    <col min="7706" max="7935" width="9" style="4"/>
    <col min="7936" max="7936" width="20.5546875" style="4" customWidth="1"/>
    <col min="7937" max="7938" width="16.5546875" style="4" customWidth="1"/>
    <col min="7939" max="7943" width="14.33203125" style="4" customWidth="1"/>
    <col min="7944" max="7944" width="9" style="4" customWidth="1"/>
    <col min="7945" max="7945" width="20.6640625" style="4" customWidth="1"/>
    <col min="7946" max="7947" width="16.6640625" style="4" customWidth="1"/>
    <col min="7948" max="7952" width="14.5546875" style="4" customWidth="1"/>
    <col min="7953" max="7953" width="9" style="4" customWidth="1"/>
    <col min="7954" max="7954" width="20.6640625" style="4" customWidth="1"/>
    <col min="7955" max="7956" width="16.6640625" style="4" customWidth="1"/>
    <col min="7957" max="7961" width="15.109375" style="4" customWidth="1"/>
    <col min="7962" max="8191" width="9" style="4"/>
    <col min="8192" max="8192" width="20.5546875" style="4" customWidth="1"/>
    <col min="8193" max="8194" width="16.5546875" style="4" customWidth="1"/>
    <col min="8195" max="8199" width="14.33203125" style="4" customWidth="1"/>
    <col min="8200" max="8200" width="9" style="4" customWidth="1"/>
    <col min="8201" max="8201" width="20.6640625" style="4" customWidth="1"/>
    <col min="8202" max="8203" width="16.6640625" style="4" customWidth="1"/>
    <col min="8204" max="8208" width="14.5546875" style="4" customWidth="1"/>
    <col min="8209" max="8209" width="9" style="4" customWidth="1"/>
    <col min="8210" max="8210" width="20.6640625" style="4" customWidth="1"/>
    <col min="8211" max="8212" width="16.6640625" style="4" customWidth="1"/>
    <col min="8213" max="8217" width="15.109375" style="4" customWidth="1"/>
    <col min="8218" max="8447" width="9" style="4"/>
    <col min="8448" max="8448" width="20.5546875" style="4" customWidth="1"/>
    <col min="8449" max="8450" width="16.5546875" style="4" customWidth="1"/>
    <col min="8451" max="8455" width="14.33203125" style="4" customWidth="1"/>
    <col min="8456" max="8456" width="9" style="4" customWidth="1"/>
    <col min="8457" max="8457" width="20.6640625" style="4" customWidth="1"/>
    <col min="8458" max="8459" width="16.6640625" style="4" customWidth="1"/>
    <col min="8460" max="8464" width="14.5546875" style="4" customWidth="1"/>
    <col min="8465" max="8465" width="9" style="4" customWidth="1"/>
    <col min="8466" max="8466" width="20.6640625" style="4" customWidth="1"/>
    <col min="8467" max="8468" width="16.6640625" style="4" customWidth="1"/>
    <col min="8469" max="8473" width="15.109375" style="4" customWidth="1"/>
    <col min="8474" max="8703" width="9" style="4"/>
    <col min="8704" max="8704" width="20.5546875" style="4" customWidth="1"/>
    <col min="8705" max="8706" width="16.5546875" style="4" customWidth="1"/>
    <col min="8707" max="8711" width="14.33203125" style="4" customWidth="1"/>
    <col min="8712" max="8712" width="9" style="4" customWidth="1"/>
    <col min="8713" max="8713" width="20.6640625" style="4" customWidth="1"/>
    <col min="8714" max="8715" width="16.6640625" style="4" customWidth="1"/>
    <col min="8716" max="8720" width="14.5546875" style="4" customWidth="1"/>
    <col min="8721" max="8721" width="9" style="4" customWidth="1"/>
    <col min="8722" max="8722" width="20.6640625" style="4" customWidth="1"/>
    <col min="8723" max="8724" width="16.6640625" style="4" customWidth="1"/>
    <col min="8725" max="8729" width="15.109375" style="4" customWidth="1"/>
    <col min="8730" max="8959" width="9" style="4"/>
    <col min="8960" max="8960" width="20.5546875" style="4" customWidth="1"/>
    <col min="8961" max="8962" width="16.5546875" style="4" customWidth="1"/>
    <col min="8963" max="8967" width="14.33203125" style="4" customWidth="1"/>
    <col min="8968" max="8968" width="9" style="4" customWidth="1"/>
    <col min="8969" max="8969" width="20.6640625" style="4" customWidth="1"/>
    <col min="8970" max="8971" width="16.6640625" style="4" customWidth="1"/>
    <col min="8972" max="8976" width="14.5546875" style="4" customWidth="1"/>
    <col min="8977" max="8977" width="9" style="4" customWidth="1"/>
    <col min="8978" max="8978" width="20.6640625" style="4" customWidth="1"/>
    <col min="8979" max="8980" width="16.6640625" style="4" customWidth="1"/>
    <col min="8981" max="8985" width="15.109375" style="4" customWidth="1"/>
    <col min="8986" max="9215" width="9" style="4"/>
    <col min="9216" max="9216" width="20.5546875" style="4" customWidth="1"/>
    <col min="9217" max="9218" width="16.5546875" style="4" customWidth="1"/>
    <col min="9219" max="9223" width="14.33203125" style="4" customWidth="1"/>
    <col min="9224" max="9224" width="9" style="4" customWidth="1"/>
    <col min="9225" max="9225" width="20.6640625" style="4" customWidth="1"/>
    <col min="9226" max="9227" width="16.6640625" style="4" customWidth="1"/>
    <col min="9228" max="9232" width="14.5546875" style="4" customWidth="1"/>
    <col min="9233" max="9233" width="9" style="4" customWidth="1"/>
    <col min="9234" max="9234" width="20.6640625" style="4" customWidth="1"/>
    <col min="9235" max="9236" width="16.6640625" style="4" customWidth="1"/>
    <col min="9237" max="9241" width="15.109375" style="4" customWidth="1"/>
    <col min="9242" max="9471" width="9" style="4"/>
    <col min="9472" max="9472" width="20.5546875" style="4" customWidth="1"/>
    <col min="9473" max="9474" width="16.5546875" style="4" customWidth="1"/>
    <col min="9475" max="9479" width="14.33203125" style="4" customWidth="1"/>
    <col min="9480" max="9480" width="9" style="4" customWidth="1"/>
    <col min="9481" max="9481" width="20.6640625" style="4" customWidth="1"/>
    <col min="9482" max="9483" width="16.6640625" style="4" customWidth="1"/>
    <col min="9484" max="9488" width="14.5546875" style="4" customWidth="1"/>
    <col min="9489" max="9489" width="9" style="4" customWidth="1"/>
    <col min="9490" max="9490" width="20.6640625" style="4" customWidth="1"/>
    <col min="9491" max="9492" width="16.6640625" style="4" customWidth="1"/>
    <col min="9493" max="9497" width="15.109375" style="4" customWidth="1"/>
    <col min="9498" max="9727" width="9" style="4"/>
    <col min="9728" max="9728" width="20.5546875" style="4" customWidth="1"/>
    <col min="9729" max="9730" width="16.5546875" style="4" customWidth="1"/>
    <col min="9731" max="9735" width="14.33203125" style="4" customWidth="1"/>
    <col min="9736" max="9736" width="9" style="4" customWidth="1"/>
    <col min="9737" max="9737" width="20.6640625" style="4" customWidth="1"/>
    <col min="9738" max="9739" width="16.6640625" style="4" customWidth="1"/>
    <col min="9740" max="9744" width="14.5546875" style="4" customWidth="1"/>
    <col min="9745" max="9745" width="9" style="4" customWidth="1"/>
    <col min="9746" max="9746" width="20.6640625" style="4" customWidth="1"/>
    <col min="9747" max="9748" width="16.6640625" style="4" customWidth="1"/>
    <col min="9749" max="9753" width="15.109375" style="4" customWidth="1"/>
    <col min="9754" max="9983" width="9" style="4"/>
    <col min="9984" max="9984" width="20.5546875" style="4" customWidth="1"/>
    <col min="9985" max="9986" width="16.5546875" style="4" customWidth="1"/>
    <col min="9987" max="9991" width="14.33203125" style="4" customWidth="1"/>
    <col min="9992" max="9992" width="9" style="4" customWidth="1"/>
    <col min="9993" max="9993" width="20.6640625" style="4" customWidth="1"/>
    <col min="9994" max="9995" width="16.6640625" style="4" customWidth="1"/>
    <col min="9996" max="10000" width="14.5546875" style="4" customWidth="1"/>
    <col min="10001" max="10001" width="9" style="4" customWidth="1"/>
    <col min="10002" max="10002" width="20.6640625" style="4" customWidth="1"/>
    <col min="10003" max="10004" width="16.6640625" style="4" customWidth="1"/>
    <col min="10005" max="10009" width="15.109375" style="4" customWidth="1"/>
    <col min="10010" max="10239" width="9" style="4"/>
    <col min="10240" max="10240" width="20.5546875" style="4" customWidth="1"/>
    <col min="10241" max="10242" width="16.5546875" style="4" customWidth="1"/>
    <col min="10243" max="10247" width="14.33203125" style="4" customWidth="1"/>
    <col min="10248" max="10248" width="9" style="4" customWidth="1"/>
    <col min="10249" max="10249" width="20.6640625" style="4" customWidth="1"/>
    <col min="10250" max="10251" width="16.6640625" style="4" customWidth="1"/>
    <col min="10252" max="10256" width="14.5546875" style="4" customWidth="1"/>
    <col min="10257" max="10257" width="9" style="4" customWidth="1"/>
    <col min="10258" max="10258" width="20.6640625" style="4" customWidth="1"/>
    <col min="10259" max="10260" width="16.6640625" style="4" customWidth="1"/>
    <col min="10261" max="10265" width="15.109375" style="4" customWidth="1"/>
    <col min="10266" max="10495" width="9" style="4"/>
    <col min="10496" max="10496" width="20.5546875" style="4" customWidth="1"/>
    <col min="10497" max="10498" width="16.5546875" style="4" customWidth="1"/>
    <col min="10499" max="10503" width="14.33203125" style="4" customWidth="1"/>
    <col min="10504" max="10504" width="9" style="4" customWidth="1"/>
    <col min="10505" max="10505" width="20.6640625" style="4" customWidth="1"/>
    <col min="10506" max="10507" width="16.6640625" style="4" customWidth="1"/>
    <col min="10508" max="10512" width="14.5546875" style="4" customWidth="1"/>
    <col min="10513" max="10513" width="9" style="4" customWidth="1"/>
    <col min="10514" max="10514" width="20.6640625" style="4" customWidth="1"/>
    <col min="10515" max="10516" width="16.6640625" style="4" customWidth="1"/>
    <col min="10517" max="10521" width="15.109375" style="4" customWidth="1"/>
    <col min="10522" max="10751" width="9" style="4"/>
    <col min="10752" max="10752" width="20.5546875" style="4" customWidth="1"/>
    <col min="10753" max="10754" width="16.5546875" style="4" customWidth="1"/>
    <col min="10755" max="10759" width="14.33203125" style="4" customWidth="1"/>
    <col min="10760" max="10760" width="9" style="4" customWidth="1"/>
    <col min="10761" max="10761" width="20.6640625" style="4" customWidth="1"/>
    <col min="10762" max="10763" width="16.6640625" style="4" customWidth="1"/>
    <col min="10764" max="10768" width="14.5546875" style="4" customWidth="1"/>
    <col min="10769" max="10769" width="9" style="4" customWidth="1"/>
    <col min="10770" max="10770" width="20.6640625" style="4" customWidth="1"/>
    <col min="10771" max="10772" width="16.6640625" style="4" customWidth="1"/>
    <col min="10773" max="10777" width="15.109375" style="4" customWidth="1"/>
    <col min="10778" max="11007" width="9" style="4"/>
    <col min="11008" max="11008" width="20.5546875" style="4" customWidth="1"/>
    <col min="11009" max="11010" width="16.5546875" style="4" customWidth="1"/>
    <col min="11011" max="11015" width="14.33203125" style="4" customWidth="1"/>
    <col min="11016" max="11016" width="9" style="4" customWidth="1"/>
    <col min="11017" max="11017" width="20.6640625" style="4" customWidth="1"/>
    <col min="11018" max="11019" width="16.6640625" style="4" customWidth="1"/>
    <col min="11020" max="11024" width="14.5546875" style="4" customWidth="1"/>
    <col min="11025" max="11025" width="9" style="4" customWidth="1"/>
    <col min="11026" max="11026" width="20.6640625" style="4" customWidth="1"/>
    <col min="11027" max="11028" width="16.6640625" style="4" customWidth="1"/>
    <col min="11029" max="11033" width="15.109375" style="4" customWidth="1"/>
    <col min="11034" max="11263" width="9" style="4"/>
    <col min="11264" max="11264" width="20.5546875" style="4" customWidth="1"/>
    <col min="11265" max="11266" width="16.5546875" style="4" customWidth="1"/>
    <col min="11267" max="11271" width="14.33203125" style="4" customWidth="1"/>
    <col min="11272" max="11272" width="9" style="4" customWidth="1"/>
    <col min="11273" max="11273" width="20.6640625" style="4" customWidth="1"/>
    <col min="11274" max="11275" width="16.6640625" style="4" customWidth="1"/>
    <col min="11276" max="11280" width="14.5546875" style="4" customWidth="1"/>
    <col min="11281" max="11281" width="9" style="4" customWidth="1"/>
    <col min="11282" max="11282" width="20.6640625" style="4" customWidth="1"/>
    <col min="11283" max="11284" width="16.6640625" style="4" customWidth="1"/>
    <col min="11285" max="11289" width="15.109375" style="4" customWidth="1"/>
    <col min="11290" max="11519" width="9" style="4"/>
    <col min="11520" max="11520" width="20.5546875" style="4" customWidth="1"/>
    <col min="11521" max="11522" width="16.5546875" style="4" customWidth="1"/>
    <col min="11523" max="11527" width="14.33203125" style="4" customWidth="1"/>
    <col min="11528" max="11528" width="9" style="4" customWidth="1"/>
    <col min="11529" max="11529" width="20.6640625" style="4" customWidth="1"/>
    <col min="11530" max="11531" width="16.6640625" style="4" customWidth="1"/>
    <col min="11532" max="11536" width="14.5546875" style="4" customWidth="1"/>
    <col min="11537" max="11537" width="9" style="4" customWidth="1"/>
    <col min="11538" max="11538" width="20.6640625" style="4" customWidth="1"/>
    <col min="11539" max="11540" width="16.6640625" style="4" customWidth="1"/>
    <col min="11541" max="11545" width="15.109375" style="4" customWidth="1"/>
    <col min="11546" max="11775" width="9" style="4"/>
    <col min="11776" max="11776" width="20.5546875" style="4" customWidth="1"/>
    <col min="11777" max="11778" width="16.5546875" style="4" customWidth="1"/>
    <col min="11779" max="11783" width="14.33203125" style="4" customWidth="1"/>
    <col min="11784" max="11784" width="9" style="4" customWidth="1"/>
    <col min="11785" max="11785" width="20.6640625" style="4" customWidth="1"/>
    <col min="11786" max="11787" width="16.6640625" style="4" customWidth="1"/>
    <col min="11788" max="11792" width="14.5546875" style="4" customWidth="1"/>
    <col min="11793" max="11793" width="9" style="4" customWidth="1"/>
    <col min="11794" max="11794" width="20.6640625" style="4" customWidth="1"/>
    <col min="11795" max="11796" width="16.6640625" style="4" customWidth="1"/>
    <col min="11797" max="11801" width="15.109375" style="4" customWidth="1"/>
    <col min="11802" max="12031" width="9" style="4"/>
    <col min="12032" max="12032" width="20.5546875" style="4" customWidth="1"/>
    <col min="12033" max="12034" width="16.5546875" style="4" customWidth="1"/>
    <col min="12035" max="12039" width="14.33203125" style="4" customWidth="1"/>
    <col min="12040" max="12040" width="9" style="4" customWidth="1"/>
    <col min="12041" max="12041" width="20.6640625" style="4" customWidth="1"/>
    <col min="12042" max="12043" width="16.6640625" style="4" customWidth="1"/>
    <col min="12044" max="12048" width="14.5546875" style="4" customWidth="1"/>
    <col min="12049" max="12049" width="9" style="4" customWidth="1"/>
    <col min="12050" max="12050" width="20.6640625" style="4" customWidth="1"/>
    <col min="12051" max="12052" width="16.6640625" style="4" customWidth="1"/>
    <col min="12053" max="12057" width="15.109375" style="4" customWidth="1"/>
    <col min="12058" max="12287" width="9" style="4"/>
    <col min="12288" max="12288" width="20.5546875" style="4" customWidth="1"/>
    <col min="12289" max="12290" width="16.5546875" style="4" customWidth="1"/>
    <col min="12291" max="12295" width="14.33203125" style="4" customWidth="1"/>
    <col min="12296" max="12296" width="9" style="4" customWidth="1"/>
    <col min="12297" max="12297" width="20.6640625" style="4" customWidth="1"/>
    <col min="12298" max="12299" width="16.6640625" style="4" customWidth="1"/>
    <col min="12300" max="12304" width="14.5546875" style="4" customWidth="1"/>
    <col min="12305" max="12305" width="9" style="4" customWidth="1"/>
    <col min="12306" max="12306" width="20.6640625" style="4" customWidth="1"/>
    <col min="12307" max="12308" width="16.6640625" style="4" customWidth="1"/>
    <col min="12309" max="12313" width="15.109375" style="4" customWidth="1"/>
    <col min="12314" max="12543" width="9" style="4"/>
    <col min="12544" max="12544" width="20.5546875" style="4" customWidth="1"/>
    <col min="12545" max="12546" width="16.5546875" style="4" customWidth="1"/>
    <col min="12547" max="12551" width="14.33203125" style="4" customWidth="1"/>
    <col min="12552" max="12552" width="9" style="4" customWidth="1"/>
    <col min="12553" max="12553" width="20.6640625" style="4" customWidth="1"/>
    <col min="12554" max="12555" width="16.6640625" style="4" customWidth="1"/>
    <col min="12556" max="12560" width="14.5546875" style="4" customWidth="1"/>
    <col min="12561" max="12561" width="9" style="4" customWidth="1"/>
    <col min="12562" max="12562" width="20.6640625" style="4" customWidth="1"/>
    <col min="12563" max="12564" width="16.6640625" style="4" customWidth="1"/>
    <col min="12565" max="12569" width="15.109375" style="4" customWidth="1"/>
    <col min="12570" max="12799" width="9" style="4"/>
    <col min="12800" max="12800" width="20.5546875" style="4" customWidth="1"/>
    <col min="12801" max="12802" width="16.5546875" style="4" customWidth="1"/>
    <col min="12803" max="12807" width="14.33203125" style="4" customWidth="1"/>
    <col min="12808" max="12808" width="9" style="4" customWidth="1"/>
    <col min="12809" max="12809" width="20.6640625" style="4" customWidth="1"/>
    <col min="12810" max="12811" width="16.6640625" style="4" customWidth="1"/>
    <col min="12812" max="12816" width="14.5546875" style="4" customWidth="1"/>
    <col min="12817" max="12817" width="9" style="4" customWidth="1"/>
    <col min="12818" max="12818" width="20.6640625" style="4" customWidth="1"/>
    <col min="12819" max="12820" width="16.6640625" style="4" customWidth="1"/>
    <col min="12821" max="12825" width="15.109375" style="4" customWidth="1"/>
    <col min="12826" max="13055" width="9" style="4"/>
    <col min="13056" max="13056" width="20.5546875" style="4" customWidth="1"/>
    <col min="13057" max="13058" width="16.5546875" style="4" customWidth="1"/>
    <col min="13059" max="13063" width="14.33203125" style="4" customWidth="1"/>
    <col min="13064" max="13064" width="9" style="4" customWidth="1"/>
    <col min="13065" max="13065" width="20.6640625" style="4" customWidth="1"/>
    <col min="13066" max="13067" width="16.6640625" style="4" customWidth="1"/>
    <col min="13068" max="13072" width="14.5546875" style="4" customWidth="1"/>
    <col min="13073" max="13073" width="9" style="4" customWidth="1"/>
    <col min="13074" max="13074" width="20.6640625" style="4" customWidth="1"/>
    <col min="13075" max="13076" width="16.6640625" style="4" customWidth="1"/>
    <col min="13077" max="13081" width="15.109375" style="4" customWidth="1"/>
    <col min="13082" max="13311" width="9" style="4"/>
    <col min="13312" max="13312" width="20.5546875" style="4" customWidth="1"/>
    <col min="13313" max="13314" width="16.5546875" style="4" customWidth="1"/>
    <col min="13315" max="13319" width="14.33203125" style="4" customWidth="1"/>
    <col min="13320" max="13320" width="9" style="4" customWidth="1"/>
    <col min="13321" max="13321" width="20.6640625" style="4" customWidth="1"/>
    <col min="13322" max="13323" width="16.6640625" style="4" customWidth="1"/>
    <col min="13324" max="13328" width="14.5546875" style="4" customWidth="1"/>
    <col min="13329" max="13329" width="9" style="4" customWidth="1"/>
    <col min="13330" max="13330" width="20.6640625" style="4" customWidth="1"/>
    <col min="13331" max="13332" width="16.6640625" style="4" customWidth="1"/>
    <col min="13333" max="13337" width="15.109375" style="4" customWidth="1"/>
    <col min="13338" max="13567" width="9" style="4"/>
    <col min="13568" max="13568" width="20.5546875" style="4" customWidth="1"/>
    <col min="13569" max="13570" width="16.5546875" style="4" customWidth="1"/>
    <col min="13571" max="13575" width="14.33203125" style="4" customWidth="1"/>
    <col min="13576" max="13576" width="9" style="4" customWidth="1"/>
    <col min="13577" max="13577" width="20.6640625" style="4" customWidth="1"/>
    <col min="13578" max="13579" width="16.6640625" style="4" customWidth="1"/>
    <col min="13580" max="13584" width="14.5546875" style="4" customWidth="1"/>
    <col min="13585" max="13585" width="9" style="4" customWidth="1"/>
    <col min="13586" max="13586" width="20.6640625" style="4" customWidth="1"/>
    <col min="13587" max="13588" width="16.6640625" style="4" customWidth="1"/>
    <col min="13589" max="13593" width="15.109375" style="4" customWidth="1"/>
    <col min="13594" max="13823" width="9" style="4"/>
    <col min="13824" max="13824" width="20.5546875" style="4" customWidth="1"/>
    <col min="13825" max="13826" width="16.5546875" style="4" customWidth="1"/>
    <col min="13827" max="13831" width="14.33203125" style="4" customWidth="1"/>
    <col min="13832" max="13832" width="9" style="4" customWidth="1"/>
    <col min="13833" max="13833" width="20.6640625" style="4" customWidth="1"/>
    <col min="13834" max="13835" width="16.6640625" style="4" customWidth="1"/>
    <col min="13836" max="13840" width="14.5546875" style="4" customWidth="1"/>
    <col min="13841" max="13841" width="9" style="4" customWidth="1"/>
    <col min="13842" max="13842" width="20.6640625" style="4" customWidth="1"/>
    <col min="13843" max="13844" width="16.6640625" style="4" customWidth="1"/>
    <col min="13845" max="13849" width="15.109375" style="4" customWidth="1"/>
    <col min="13850" max="14079" width="9" style="4"/>
    <col min="14080" max="14080" width="20.5546875" style="4" customWidth="1"/>
    <col min="14081" max="14082" width="16.5546875" style="4" customWidth="1"/>
    <col min="14083" max="14087" width="14.33203125" style="4" customWidth="1"/>
    <col min="14088" max="14088" width="9" style="4" customWidth="1"/>
    <col min="14089" max="14089" width="20.6640625" style="4" customWidth="1"/>
    <col min="14090" max="14091" width="16.6640625" style="4" customWidth="1"/>
    <col min="14092" max="14096" width="14.5546875" style="4" customWidth="1"/>
    <col min="14097" max="14097" width="9" style="4" customWidth="1"/>
    <col min="14098" max="14098" width="20.6640625" style="4" customWidth="1"/>
    <col min="14099" max="14100" width="16.6640625" style="4" customWidth="1"/>
    <col min="14101" max="14105" width="15.109375" style="4" customWidth="1"/>
    <col min="14106" max="14335" width="9" style="4"/>
    <col min="14336" max="14336" width="20.5546875" style="4" customWidth="1"/>
    <col min="14337" max="14338" width="16.5546875" style="4" customWidth="1"/>
    <col min="14339" max="14343" width="14.33203125" style="4" customWidth="1"/>
    <col min="14344" max="14344" width="9" style="4" customWidth="1"/>
    <col min="14345" max="14345" width="20.6640625" style="4" customWidth="1"/>
    <col min="14346" max="14347" width="16.6640625" style="4" customWidth="1"/>
    <col min="14348" max="14352" width="14.5546875" style="4" customWidth="1"/>
    <col min="14353" max="14353" width="9" style="4" customWidth="1"/>
    <col min="14354" max="14354" width="20.6640625" style="4" customWidth="1"/>
    <col min="14355" max="14356" width="16.6640625" style="4" customWidth="1"/>
    <col min="14357" max="14361" width="15.109375" style="4" customWidth="1"/>
    <col min="14362" max="14591" width="9" style="4"/>
    <col min="14592" max="14592" width="20.5546875" style="4" customWidth="1"/>
    <col min="14593" max="14594" width="16.5546875" style="4" customWidth="1"/>
    <col min="14595" max="14599" width="14.33203125" style="4" customWidth="1"/>
    <col min="14600" max="14600" width="9" style="4" customWidth="1"/>
    <col min="14601" max="14601" width="20.6640625" style="4" customWidth="1"/>
    <col min="14602" max="14603" width="16.6640625" style="4" customWidth="1"/>
    <col min="14604" max="14608" width="14.5546875" style="4" customWidth="1"/>
    <col min="14609" max="14609" width="9" style="4" customWidth="1"/>
    <col min="14610" max="14610" width="20.6640625" style="4" customWidth="1"/>
    <col min="14611" max="14612" width="16.6640625" style="4" customWidth="1"/>
    <col min="14613" max="14617" width="15.109375" style="4" customWidth="1"/>
    <col min="14618" max="14847" width="9" style="4"/>
    <col min="14848" max="14848" width="20.5546875" style="4" customWidth="1"/>
    <col min="14849" max="14850" width="16.5546875" style="4" customWidth="1"/>
    <col min="14851" max="14855" width="14.33203125" style="4" customWidth="1"/>
    <col min="14856" max="14856" width="9" style="4" customWidth="1"/>
    <col min="14857" max="14857" width="20.6640625" style="4" customWidth="1"/>
    <col min="14858" max="14859" width="16.6640625" style="4" customWidth="1"/>
    <col min="14860" max="14864" width="14.5546875" style="4" customWidth="1"/>
    <col min="14865" max="14865" width="9" style="4" customWidth="1"/>
    <col min="14866" max="14866" width="20.6640625" style="4" customWidth="1"/>
    <col min="14867" max="14868" width="16.6640625" style="4" customWidth="1"/>
    <col min="14869" max="14873" width="15.109375" style="4" customWidth="1"/>
    <col min="14874" max="15103" width="9" style="4"/>
    <col min="15104" max="15104" width="20.5546875" style="4" customWidth="1"/>
    <col min="15105" max="15106" width="16.5546875" style="4" customWidth="1"/>
    <col min="15107" max="15111" width="14.33203125" style="4" customWidth="1"/>
    <col min="15112" max="15112" width="9" style="4" customWidth="1"/>
    <col min="15113" max="15113" width="20.6640625" style="4" customWidth="1"/>
    <col min="15114" max="15115" width="16.6640625" style="4" customWidth="1"/>
    <col min="15116" max="15120" width="14.5546875" style="4" customWidth="1"/>
    <col min="15121" max="15121" width="9" style="4" customWidth="1"/>
    <col min="15122" max="15122" width="20.6640625" style="4" customWidth="1"/>
    <col min="15123" max="15124" width="16.6640625" style="4" customWidth="1"/>
    <col min="15125" max="15129" width="15.109375" style="4" customWidth="1"/>
    <col min="15130" max="15359" width="9" style="4"/>
    <col min="15360" max="15360" width="20.5546875" style="4" customWidth="1"/>
    <col min="15361" max="15362" width="16.5546875" style="4" customWidth="1"/>
    <col min="15363" max="15367" width="14.33203125" style="4" customWidth="1"/>
    <col min="15368" max="15368" width="9" style="4" customWidth="1"/>
    <col min="15369" max="15369" width="20.6640625" style="4" customWidth="1"/>
    <col min="15370" max="15371" width="16.6640625" style="4" customWidth="1"/>
    <col min="15372" max="15376" width="14.5546875" style="4" customWidth="1"/>
    <col min="15377" max="15377" width="9" style="4" customWidth="1"/>
    <col min="15378" max="15378" width="20.6640625" style="4" customWidth="1"/>
    <col min="15379" max="15380" width="16.6640625" style="4" customWidth="1"/>
    <col min="15381" max="15385" width="15.109375" style="4" customWidth="1"/>
    <col min="15386" max="15615" width="9" style="4"/>
    <col min="15616" max="15616" width="20.5546875" style="4" customWidth="1"/>
    <col min="15617" max="15618" width="16.5546875" style="4" customWidth="1"/>
    <col min="15619" max="15623" width="14.33203125" style="4" customWidth="1"/>
    <col min="15624" max="15624" width="9" style="4" customWidth="1"/>
    <col min="15625" max="15625" width="20.6640625" style="4" customWidth="1"/>
    <col min="15626" max="15627" width="16.6640625" style="4" customWidth="1"/>
    <col min="15628" max="15632" width="14.5546875" style="4" customWidth="1"/>
    <col min="15633" max="15633" width="9" style="4" customWidth="1"/>
    <col min="15634" max="15634" width="20.6640625" style="4" customWidth="1"/>
    <col min="15635" max="15636" width="16.6640625" style="4" customWidth="1"/>
    <col min="15637" max="15641" width="15.109375" style="4" customWidth="1"/>
    <col min="15642" max="15871" width="9" style="4"/>
    <col min="15872" max="15872" width="20.5546875" style="4" customWidth="1"/>
    <col min="15873" max="15874" width="16.5546875" style="4" customWidth="1"/>
    <col min="15875" max="15879" width="14.33203125" style="4" customWidth="1"/>
    <col min="15880" max="15880" width="9" style="4" customWidth="1"/>
    <col min="15881" max="15881" width="20.6640625" style="4" customWidth="1"/>
    <col min="15882" max="15883" width="16.6640625" style="4" customWidth="1"/>
    <col min="15884" max="15888" width="14.5546875" style="4" customWidth="1"/>
    <col min="15889" max="15889" width="9" style="4" customWidth="1"/>
    <col min="15890" max="15890" width="20.6640625" style="4" customWidth="1"/>
    <col min="15891" max="15892" width="16.6640625" style="4" customWidth="1"/>
    <col min="15893" max="15897" width="15.109375" style="4" customWidth="1"/>
    <col min="15898" max="16127" width="9" style="4"/>
    <col min="16128" max="16128" width="20.5546875" style="4" customWidth="1"/>
    <col min="16129" max="16130" width="16.5546875" style="4" customWidth="1"/>
    <col min="16131" max="16135" width="14.33203125" style="4" customWidth="1"/>
    <col min="16136" max="16136" width="9" style="4" customWidth="1"/>
    <col min="16137" max="16137" width="20.6640625" style="4" customWidth="1"/>
    <col min="16138" max="16139" width="16.6640625" style="4" customWidth="1"/>
    <col min="16140" max="16144" width="14.5546875" style="4" customWidth="1"/>
    <col min="16145" max="16145" width="9" style="4" customWidth="1"/>
    <col min="16146" max="16146" width="20.6640625" style="4" customWidth="1"/>
    <col min="16147" max="16148" width="16.6640625" style="4" customWidth="1"/>
    <col min="16149" max="16153" width="15.109375" style="4" customWidth="1"/>
    <col min="16154" max="16384" width="9" style="4"/>
  </cols>
  <sheetData>
    <row r="1" spans="1:33" s="2" customFormat="1" ht="28.5" customHeight="1">
      <c r="A1" s="158"/>
      <c r="B1" s="1" t="s">
        <v>1360</v>
      </c>
      <c r="C1" s="1"/>
      <c r="J1" s="1" t="s">
        <v>1361</v>
      </c>
      <c r="K1" s="35"/>
      <c r="L1" s="36"/>
      <c r="M1" s="35"/>
      <c r="N1" s="35"/>
      <c r="O1" s="35"/>
      <c r="P1" s="35"/>
      <c r="Q1" s="36"/>
      <c r="R1" s="1" t="s">
        <v>1361</v>
      </c>
      <c r="S1" s="47"/>
      <c r="T1" s="48"/>
      <c r="U1" s="47"/>
      <c r="V1" s="47"/>
      <c r="W1" s="47"/>
      <c r="X1" s="47"/>
      <c r="Y1" s="48"/>
      <c r="Z1" s="1" t="s">
        <v>1453</v>
      </c>
      <c r="AB1" s="3"/>
      <c r="AG1" s="3"/>
    </row>
    <row r="2" spans="1:33" ht="13.5" customHeight="1">
      <c r="B2" s="447" t="s">
        <v>130</v>
      </c>
      <c r="C2" s="456" t="s">
        <v>131</v>
      </c>
      <c r="D2" s="457"/>
      <c r="E2" s="457"/>
      <c r="F2" s="457"/>
      <c r="G2" s="457"/>
      <c r="H2" s="457"/>
      <c r="I2" s="458"/>
      <c r="J2" s="447" t="s">
        <v>130</v>
      </c>
      <c r="K2" s="453" t="s">
        <v>4</v>
      </c>
      <c r="L2" s="454"/>
      <c r="M2" s="454"/>
      <c r="N2" s="454"/>
      <c r="O2" s="454"/>
      <c r="P2" s="454"/>
      <c r="Q2" s="455"/>
      <c r="R2" s="447" t="s">
        <v>130</v>
      </c>
      <c r="S2" s="448" t="s">
        <v>4</v>
      </c>
      <c r="T2" s="449"/>
      <c r="U2" s="449"/>
      <c r="V2" s="449"/>
      <c r="W2" s="449"/>
      <c r="X2" s="449"/>
      <c r="Y2" s="450"/>
      <c r="Z2" s="447" t="s">
        <v>130</v>
      </c>
      <c r="AA2" s="456" t="s">
        <v>132</v>
      </c>
      <c r="AB2" s="457"/>
      <c r="AC2" s="457"/>
      <c r="AD2" s="457"/>
      <c r="AE2" s="457"/>
      <c r="AF2" s="457"/>
      <c r="AG2" s="458"/>
    </row>
    <row r="3" spans="1:33" ht="13.5" customHeight="1">
      <c r="B3" s="447"/>
      <c r="C3" s="5" t="s">
        <v>133</v>
      </c>
      <c r="D3" s="6" t="s">
        <v>249</v>
      </c>
      <c r="E3" s="5" t="s">
        <v>135</v>
      </c>
      <c r="F3" s="5" t="s">
        <v>136</v>
      </c>
      <c r="G3" s="5" t="s">
        <v>137</v>
      </c>
      <c r="H3" s="5" t="s">
        <v>138</v>
      </c>
      <c r="I3" s="5" t="s">
        <v>139</v>
      </c>
      <c r="J3" s="447"/>
      <c r="K3" s="37" t="s">
        <v>133</v>
      </c>
      <c r="L3" s="38" t="s">
        <v>249</v>
      </c>
      <c r="M3" s="37" t="s">
        <v>135</v>
      </c>
      <c r="N3" s="37" t="s">
        <v>136</v>
      </c>
      <c r="O3" s="37" t="s">
        <v>137</v>
      </c>
      <c r="P3" s="37" t="s">
        <v>138</v>
      </c>
      <c r="Q3" s="37" t="s">
        <v>139</v>
      </c>
      <c r="R3" s="447"/>
      <c r="S3" s="49" t="s">
        <v>133</v>
      </c>
      <c r="T3" s="50" t="s">
        <v>249</v>
      </c>
      <c r="U3" s="49" t="s">
        <v>135</v>
      </c>
      <c r="V3" s="49" t="s">
        <v>136</v>
      </c>
      <c r="W3" s="49" t="s">
        <v>137</v>
      </c>
      <c r="X3" s="49" t="s">
        <v>138</v>
      </c>
      <c r="Y3" s="49" t="s">
        <v>139</v>
      </c>
      <c r="Z3" s="447"/>
      <c r="AA3" s="5" t="s">
        <v>133</v>
      </c>
      <c r="AB3" s="6" t="s">
        <v>249</v>
      </c>
      <c r="AC3" s="5" t="s">
        <v>135</v>
      </c>
      <c r="AD3" s="5" t="s">
        <v>136</v>
      </c>
      <c r="AE3" s="5" t="s">
        <v>137</v>
      </c>
      <c r="AF3" s="5" t="s">
        <v>138</v>
      </c>
      <c r="AG3" s="5" t="s">
        <v>139</v>
      </c>
    </row>
    <row r="4" spans="1:33" ht="13.5" customHeight="1">
      <c r="A4" s="211" t="s">
        <v>1455</v>
      </c>
      <c r="B4" s="209" t="str">
        <f>'8.คำนวณ'!F3</f>
        <v>รพ.ห้วยเกิ้ง</v>
      </c>
      <c r="C4" s="221">
        <f>'8.คำนวณ'!L3</f>
        <v>2008.5848724489797</v>
      </c>
      <c r="D4" s="221">
        <f>'8.คำนวณ'!M3</f>
        <v>377.10980867346939</v>
      </c>
      <c r="E4" s="221">
        <f>'8.คำนวณ'!N3</f>
        <v>734.66774193548383</v>
      </c>
      <c r="F4" s="221">
        <f>'8.คำนวณ'!O3</f>
        <v>19934.398482587065</v>
      </c>
      <c r="G4" s="221">
        <f>'8.คำนวณ'!P3</f>
        <v>14.014008872285782</v>
      </c>
      <c r="H4" s="221">
        <f>'8.คำนวณ'!Q3</f>
        <v>92.65071211767453</v>
      </c>
      <c r="I4" s="221">
        <f>'8.คำนวณ'!R3</f>
        <v>1998.6584107142855</v>
      </c>
      <c r="J4" s="7" t="str">
        <f>+B4</f>
        <v>รพ.ห้วยเกิ้ง</v>
      </c>
      <c r="K4" s="39">
        <f>+(C4-C10)*100/C10</f>
        <v>65.16931097381466</v>
      </c>
      <c r="L4" s="39">
        <f>+(D4-D10)*100/D10</f>
        <v>4.7399719029924636</v>
      </c>
      <c r="M4" s="39">
        <f t="shared" ref="M4:P4" si="0">+(E4-E10)*100/E10</f>
        <v>-0.52452682245082805</v>
      </c>
      <c r="N4" s="39">
        <f t="shared" si="0"/>
        <v>271.35507113206256</v>
      </c>
      <c r="O4" s="39">
        <f t="shared" si="0"/>
        <v>4.9196640262546527</v>
      </c>
      <c r="P4" s="39">
        <f t="shared" si="0"/>
        <v>58.39623322398176</v>
      </c>
      <c r="Q4" s="39">
        <f>+(I4-I10)*100/I10</f>
        <v>64.393580153372596</v>
      </c>
      <c r="R4" s="7" t="str">
        <f>+J4</f>
        <v>รพ.ห้วยเกิ้ง</v>
      </c>
      <c r="S4" s="225">
        <f>+K4/100</f>
        <v>0.65169310973814665</v>
      </c>
      <c r="T4" s="225">
        <f>+L4/100</f>
        <v>4.7399719029924639E-2</v>
      </c>
      <c r="U4" s="225">
        <f t="shared" ref="U4:Y4" si="1">+M4/100</f>
        <v>-5.2452682245082809E-3</v>
      </c>
      <c r="V4" s="225">
        <f t="shared" si="1"/>
        <v>2.7135507113206256</v>
      </c>
      <c r="W4" s="225">
        <f t="shared" si="1"/>
        <v>4.9196640262546526E-2</v>
      </c>
      <c r="X4" s="225">
        <f t="shared" si="1"/>
        <v>0.58396233223981764</v>
      </c>
      <c r="Y4" s="225">
        <f t="shared" si="1"/>
        <v>0.64393580153372598</v>
      </c>
      <c r="Z4" s="7" t="str">
        <f>+R4</f>
        <v>รพ.ห้วยเกิ้ง</v>
      </c>
      <c r="AA4" s="10" t="str">
        <f>+IF(AND(C4&gt;C12),"OK","Not OK")</f>
        <v>OK</v>
      </c>
      <c r="AB4" s="10" t="str">
        <f t="shared" ref="AB4:AG4" si="2">+IF(AND(D4&gt;D12),"OK","Not OK")</f>
        <v>OK</v>
      </c>
      <c r="AC4" s="10" t="str">
        <f t="shared" si="2"/>
        <v>OK</v>
      </c>
      <c r="AD4" s="10" t="str">
        <f t="shared" si="2"/>
        <v>OK</v>
      </c>
      <c r="AE4" s="10" t="str">
        <f t="shared" si="2"/>
        <v>OK</v>
      </c>
      <c r="AF4" s="10" t="str">
        <f t="shared" si="2"/>
        <v>OK</v>
      </c>
      <c r="AG4" s="10" t="str">
        <f t="shared" si="2"/>
        <v>OK</v>
      </c>
    </row>
    <row r="5" spans="1:33" ht="13.5" customHeight="1">
      <c r="A5" s="211" t="s">
        <v>1456</v>
      </c>
      <c r="B5" s="209" t="str">
        <f>'8.คำนวณ'!F4</f>
        <v>รพ.นิคมน้ำอูน</v>
      </c>
      <c r="C5" s="221">
        <f>'8.คำนวณ'!L4</f>
        <v>917.63082978522073</v>
      </c>
      <c r="D5" s="221">
        <f>'8.คำนวณ'!M4</f>
        <v>559.45717475636297</v>
      </c>
      <c r="E5" s="221">
        <f>'8.คำนวณ'!N4</f>
        <v>703.71881553398066</v>
      </c>
      <c r="F5" s="221">
        <f>'8.คำนวณ'!O4</f>
        <v>2147.9760865724384</v>
      </c>
      <c r="G5" s="221">
        <f>'8.คำนวณ'!P4</f>
        <v>10.179194956353056</v>
      </c>
      <c r="H5" s="221">
        <f>'8.คำนวณ'!Q4</f>
        <v>28.008769802780471</v>
      </c>
      <c r="I5" s="221">
        <f>'8.คำนวณ'!R4</f>
        <v>1071.7746872930268</v>
      </c>
      <c r="J5" s="7" t="str">
        <f t="shared" ref="J5:J9" si="3">+B5</f>
        <v>รพ.นิคมน้ำอูน</v>
      </c>
      <c r="K5" s="39">
        <f>+(C5-C10)*100/C10</f>
        <v>-24.541674109514322</v>
      </c>
      <c r="L5" s="39">
        <f t="shared" ref="L5:Q5" si="4">+(D5-D10)*100/D10</f>
        <v>55.385851593288152</v>
      </c>
      <c r="M5" s="39">
        <f t="shared" si="4"/>
        <v>-4.7150730005311914</v>
      </c>
      <c r="N5" s="39">
        <f t="shared" si="4"/>
        <v>-59.985659305654771</v>
      </c>
      <c r="O5" s="39">
        <f t="shared" si="4"/>
        <v>-23.790706527210105</v>
      </c>
      <c r="P5" s="39">
        <f t="shared" si="4"/>
        <v>-52.11603308171761</v>
      </c>
      <c r="Q5" s="39">
        <f t="shared" si="4"/>
        <v>-11.844426732783321</v>
      </c>
      <c r="R5" s="7" t="str">
        <f t="shared" ref="R5:R9" si="5">+J5</f>
        <v>รพ.นิคมน้ำอูน</v>
      </c>
      <c r="S5" s="225">
        <f t="shared" ref="S5:S9" si="6">+K5/100</f>
        <v>-0.24541674109514322</v>
      </c>
      <c r="T5" s="225">
        <f t="shared" ref="T5:T9" si="7">+L5/100</f>
        <v>0.55385851593288149</v>
      </c>
      <c r="U5" s="225">
        <f t="shared" ref="U5:U9" si="8">+M5/100</f>
        <v>-4.7150730005311912E-2</v>
      </c>
      <c r="V5" s="225">
        <f t="shared" ref="V5:V9" si="9">+N5/100</f>
        <v>-0.5998565930565477</v>
      </c>
      <c r="W5" s="225">
        <f t="shared" ref="W5:W9" si="10">+O5/100</f>
        <v>-0.23790706527210104</v>
      </c>
      <c r="X5" s="225">
        <f t="shared" ref="X5:X9" si="11">+P5/100</f>
        <v>-0.52116033081717605</v>
      </c>
      <c r="Y5" s="225">
        <f t="shared" ref="Y5:Y9" si="12">+Q5/100</f>
        <v>-0.11844426732783321</v>
      </c>
      <c r="Z5" s="7" t="str">
        <f t="shared" ref="Z5:Z9" si="13">+R5</f>
        <v>รพ.นิคมน้ำอูน</v>
      </c>
      <c r="AA5" s="10" t="str">
        <f>+IF(AND(C5&gt;C12),"OK","Not OK")</f>
        <v>OK</v>
      </c>
      <c r="AB5" s="10" t="str">
        <f t="shared" ref="AB5:AG5" si="14">+IF(AND(D5&gt;D12),"OK","Not OK")</f>
        <v>OK</v>
      </c>
      <c r="AC5" s="10" t="str">
        <f t="shared" si="14"/>
        <v>OK</v>
      </c>
      <c r="AD5" s="10" t="str">
        <f t="shared" si="14"/>
        <v>OK</v>
      </c>
      <c r="AE5" s="10" t="str">
        <f t="shared" si="14"/>
        <v>OK</v>
      </c>
      <c r="AF5" s="10" t="str">
        <f t="shared" si="14"/>
        <v>OK</v>
      </c>
      <c r="AG5" s="10" t="str">
        <f t="shared" si="14"/>
        <v>OK</v>
      </c>
    </row>
    <row r="6" spans="1:33" ht="13.5" customHeight="1">
      <c r="A6" s="211" t="s">
        <v>51</v>
      </c>
      <c r="B6" s="209" t="str">
        <f>'8.คำนวณ'!F5</f>
        <v>รพ.นาแห้ว</v>
      </c>
      <c r="C6" s="221">
        <f>'8.คำนวณ'!L5</f>
        <v>1298.7653547646387</v>
      </c>
      <c r="D6" s="221">
        <f>'8.คำนวณ'!M5</f>
        <v>193.4512135476464</v>
      </c>
      <c r="E6" s="221">
        <f>'8.คำนวณ'!N5</f>
        <v>988.62781954887214</v>
      </c>
      <c r="F6" s="221">
        <f>'8.คำนวณ'!O5</f>
        <v>1517.8209185441942</v>
      </c>
      <c r="G6" s="221">
        <f>'8.คำนวณ'!P5</f>
        <v>9.7478722386917855</v>
      </c>
      <c r="H6" s="221">
        <f>'8.คำนวณ'!Q5</f>
        <v>58.275413598546429</v>
      </c>
      <c r="I6" s="221">
        <f>'8.คำนวณ'!R5</f>
        <v>1502.5072411021815</v>
      </c>
      <c r="J6" s="7" t="str">
        <f t="shared" si="3"/>
        <v>รพ.นาแห้ว</v>
      </c>
      <c r="K6" s="39">
        <f>+(C6-C10)*100/C10</f>
        <v>6.7996586579819942</v>
      </c>
      <c r="L6" s="39">
        <f t="shared" ref="L6:Q6" si="15">+(D6-D10)*100/D10</f>
        <v>-46.270093735151988</v>
      </c>
      <c r="M6" s="39">
        <f t="shared" si="15"/>
        <v>33.862172697313049</v>
      </c>
      <c r="N6" s="39">
        <f t="shared" si="15"/>
        <v>-71.724730211244292</v>
      </c>
      <c r="O6" s="39">
        <f>+(G6-G10)*100/G10</f>
        <v>-27.019920596954751</v>
      </c>
      <c r="P6" s="39">
        <f t="shared" si="15"/>
        <v>-0.37199075323156577</v>
      </c>
      <c r="Q6" s="39">
        <f t="shared" si="15"/>
        <v>23.58417188602019</v>
      </c>
      <c r="R6" s="7" t="str">
        <f t="shared" si="5"/>
        <v>รพ.นาแห้ว</v>
      </c>
      <c r="S6" s="225">
        <f t="shared" si="6"/>
        <v>6.799658657981994E-2</v>
      </c>
      <c r="T6" s="225">
        <f t="shared" si="7"/>
        <v>-0.4627009373515199</v>
      </c>
      <c r="U6" s="225">
        <f t="shared" si="8"/>
        <v>0.33862172697313048</v>
      </c>
      <c r="V6" s="225">
        <f t="shared" si="9"/>
        <v>-0.71724730211244292</v>
      </c>
      <c r="W6" s="225">
        <f t="shared" si="10"/>
        <v>-0.2701992059695475</v>
      </c>
      <c r="X6" s="225">
        <f t="shared" si="11"/>
        <v>-3.7199075323156579E-3</v>
      </c>
      <c r="Y6" s="225">
        <f t="shared" si="12"/>
        <v>0.23584171886020189</v>
      </c>
      <c r="Z6" s="7" t="str">
        <f t="shared" si="13"/>
        <v>รพ.นาแห้ว</v>
      </c>
      <c r="AA6" s="10" t="str">
        <f>+IF(AND(C6&gt;C12),"OK","Not OK")</f>
        <v>OK</v>
      </c>
      <c r="AB6" s="10" t="str">
        <f t="shared" ref="AB6:AG6" si="16">+IF(AND(D6&gt;D12),"OK","Not OK")</f>
        <v>Not OK</v>
      </c>
      <c r="AC6" s="10" t="str">
        <f t="shared" si="16"/>
        <v>OK</v>
      </c>
      <c r="AD6" s="10" t="str">
        <f t="shared" si="16"/>
        <v>OK</v>
      </c>
      <c r="AE6" s="10" t="str">
        <f t="shared" si="16"/>
        <v>OK</v>
      </c>
      <c r="AF6" s="10" t="str">
        <f t="shared" si="16"/>
        <v>OK</v>
      </c>
      <c r="AG6" s="10" t="str">
        <f t="shared" si="16"/>
        <v>OK</v>
      </c>
    </row>
    <row r="7" spans="1:33" ht="13.5" customHeight="1">
      <c r="A7" s="211" t="s">
        <v>49</v>
      </c>
      <c r="B7" s="209" t="str">
        <f>'8.คำนวณ'!F6</f>
        <v>รพ.วังยาง</v>
      </c>
      <c r="C7" s="221">
        <f>'8.คำนวณ'!L6</f>
        <v>974.59734699147805</v>
      </c>
      <c r="D7" s="221">
        <f>'8.คำนวณ'!M6</f>
        <v>320.63108461737107</v>
      </c>
      <c r="E7" s="221">
        <f>'8.คำนวณ'!N6</f>
        <v>865.22437499999978</v>
      </c>
      <c r="F7" s="221">
        <f>'8.คำนวณ'!O6</f>
        <v>2357.4845371428573</v>
      </c>
      <c r="G7" s="221">
        <f>'8.คำนวณ'!P6</f>
        <v>10.570176430671793</v>
      </c>
      <c r="H7" s="221">
        <f>'8.คำนวณ'!Q6</f>
        <v>23.106838573475081</v>
      </c>
      <c r="I7" s="221">
        <f>'8.คำนวณ'!R6</f>
        <v>736.4434208487562</v>
      </c>
      <c r="J7" s="7" t="str">
        <f t="shared" si="3"/>
        <v>รพ.วังยาง</v>
      </c>
      <c r="K7" s="39">
        <f>+(C7-C10)*100/C10</f>
        <v>-19.857221625281806</v>
      </c>
      <c r="L7" s="39">
        <f t="shared" ref="L7:Q7" si="17">+(D7-D10)*100/D10</f>
        <v>-10.946652615105831</v>
      </c>
      <c r="M7" s="39">
        <f t="shared" si="17"/>
        <v>17.153100912156958</v>
      </c>
      <c r="N7" s="39">
        <f t="shared" si="17"/>
        <v>-56.082756209165197</v>
      </c>
      <c r="O7" s="39">
        <f t="shared" si="17"/>
        <v>-20.863518076007082</v>
      </c>
      <c r="P7" s="39">
        <f t="shared" si="17"/>
        <v>-60.496405174905831</v>
      </c>
      <c r="Q7" s="39">
        <f t="shared" si="17"/>
        <v>-39.426082073496076</v>
      </c>
      <c r="R7" s="7" t="str">
        <f t="shared" si="5"/>
        <v>รพ.วังยาง</v>
      </c>
      <c r="S7" s="225">
        <f t="shared" si="6"/>
        <v>-0.19857221625281807</v>
      </c>
      <c r="T7" s="225">
        <f t="shared" si="7"/>
        <v>-0.10946652615105831</v>
      </c>
      <c r="U7" s="225">
        <f t="shared" si="8"/>
        <v>0.17153100912156957</v>
      </c>
      <c r="V7" s="225">
        <f t="shared" si="9"/>
        <v>-0.56082756209165197</v>
      </c>
      <c r="W7" s="225">
        <f t="shared" si="10"/>
        <v>-0.20863518076007082</v>
      </c>
      <c r="X7" s="225">
        <f t="shared" si="11"/>
        <v>-0.60496405174905832</v>
      </c>
      <c r="Y7" s="225">
        <f t="shared" si="12"/>
        <v>-0.39426082073496077</v>
      </c>
      <c r="Z7" s="7" t="str">
        <f t="shared" si="13"/>
        <v>รพ.วังยาง</v>
      </c>
      <c r="AA7" s="10" t="str">
        <f>+IF(AND(C7&gt;C12),"OK","Not OK")</f>
        <v>OK</v>
      </c>
      <c r="AB7" s="10" t="str">
        <f t="shared" ref="AB7:AG7" si="18">+IF(AND(D7&gt;D12),"OK","Not OK")</f>
        <v>OK</v>
      </c>
      <c r="AC7" s="10" t="str">
        <f t="shared" si="18"/>
        <v>OK</v>
      </c>
      <c r="AD7" s="10" t="str">
        <f t="shared" si="18"/>
        <v>OK</v>
      </c>
      <c r="AE7" s="10" t="str">
        <f t="shared" si="18"/>
        <v>OK</v>
      </c>
      <c r="AF7" s="10" t="str">
        <f t="shared" si="18"/>
        <v>Not OK</v>
      </c>
      <c r="AG7" s="10" t="str">
        <f t="shared" si="18"/>
        <v>Not OK</v>
      </c>
    </row>
    <row r="8" spans="1:33" ht="13.5" customHeight="1">
      <c r="A8" s="211" t="s">
        <v>45</v>
      </c>
      <c r="B8" s="209" t="str">
        <f>'8.คำนวณ'!F7</f>
        <v>รพ.โพธิ์ตาก</v>
      </c>
      <c r="C8" s="221">
        <f>'8.คำนวณ'!L7</f>
        <v>1160.3607343044553</v>
      </c>
      <c r="D8" s="221">
        <f>'8.คำนวณ'!M7</f>
        <v>221.59372689326176</v>
      </c>
      <c r="E8" s="221">
        <f>'8.คำนวณ'!N7</f>
        <v>420.5586894586894</v>
      </c>
      <c r="F8" s="221">
        <f>'8.คำนวณ'!O7</f>
        <v>3387.4639285714288</v>
      </c>
      <c r="G8" s="221">
        <f>'8.คำนวณ'!P7</f>
        <v>20.773340528872101</v>
      </c>
      <c r="H8" s="221">
        <f>'8.คำนวณ'!Q7</f>
        <v>40.486238532110093</v>
      </c>
      <c r="I8" s="221">
        <f>'8.คำนวณ'!R7</f>
        <v>803.49425249169428</v>
      </c>
      <c r="J8" s="7" t="str">
        <f t="shared" si="3"/>
        <v>รพ.โพธิ์ตาก</v>
      </c>
      <c r="K8" s="39">
        <f>+(C8-C10)*100/C10</f>
        <v>-4.5815859737812579</v>
      </c>
      <c r="L8" s="39">
        <f t="shared" ref="L8:Q8" si="19">+(D8-D10)*100/D10</f>
        <v>-38.453680612756536</v>
      </c>
      <c r="M8" s="39">
        <f t="shared" si="19"/>
        <v>-43.055517147631988</v>
      </c>
      <c r="N8" s="39">
        <f t="shared" si="19"/>
        <v>-36.89541677162844</v>
      </c>
      <c r="O8" s="39">
        <f t="shared" si="19"/>
        <v>55.525226853716362</v>
      </c>
      <c r="P8" s="39">
        <f t="shared" si="19"/>
        <v>-30.784474999512543</v>
      </c>
      <c r="Q8" s="39">
        <f t="shared" si="19"/>
        <v>-33.91101946602214</v>
      </c>
      <c r="R8" s="7" t="str">
        <f t="shared" si="5"/>
        <v>รพ.โพธิ์ตาก</v>
      </c>
      <c r="S8" s="225">
        <f t="shared" si="6"/>
        <v>-4.5815859737812575E-2</v>
      </c>
      <c r="T8" s="225">
        <f t="shared" si="7"/>
        <v>-0.38453680612756536</v>
      </c>
      <c r="U8" s="225">
        <f t="shared" si="8"/>
        <v>-0.43055517147631989</v>
      </c>
      <c r="V8" s="225">
        <f t="shared" si="9"/>
        <v>-0.36895416771628442</v>
      </c>
      <c r="W8" s="225">
        <f t="shared" si="10"/>
        <v>0.55525226853716358</v>
      </c>
      <c r="X8" s="225">
        <f t="shared" si="11"/>
        <v>-0.30784474999512546</v>
      </c>
      <c r="Y8" s="225">
        <f t="shared" si="12"/>
        <v>-0.33911019466022141</v>
      </c>
      <c r="Z8" s="7" t="str">
        <f t="shared" si="13"/>
        <v>รพ.โพธิ์ตาก</v>
      </c>
      <c r="AA8" s="10" t="str">
        <f>+IF(AND(C8&gt;C12),"OK","Not OK")</f>
        <v>OK</v>
      </c>
      <c r="AB8" s="10" t="str">
        <f t="shared" ref="AB8:AG8" si="20">+IF(AND(D8&gt;D12),"OK","Not OK")</f>
        <v>OK</v>
      </c>
      <c r="AC8" s="10" t="str">
        <f t="shared" si="20"/>
        <v>Not OK</v>
      </c>
      <c r="AD8" s="10" t="str">
        <f t="shared" si="20"/>
        <v>OK</v>
      </c>
      <c r="AE8" s="10" t="str">
        <f t="shared" si="20"/>
        <v>OK</v>
      </c>
      <c r="AF8" s="10" t="str">
        <f t="shared" si="20"/>
        <v>OK</v>
      </c>
      <c r="AG8" s="10" t="str">
        <f t="shared" si="20"/>
        <v>OK</v>
      </c>
    </row>
    <row r="9" spans="1:33" ht="13.2" customHeight="1">
      <c r="A9" s="211" t="s">
        <v>53</v>
      </c>
      <c r="B9" s="209" t="str">
        <f>'8.คำนวณ'!F8</f>
        <v>รพ.บุ่งคล้า</v>
      </c>
      <c r="C9" s="221">
        <f>'8.คำนวณ'!L8</f>
        <v>936.51875914386346</v>
      </c>
      <c r="D9" s="221">
        <f>'8.คำนวณ'!M8</f>
        <v>488.01998464734032</v>
      </c>
      <c r="E9" s="221">
        <f>'8.คำนวณ'!N8</f>
        <v>718.45210256410257</v>
      </c>
      <c r="F9" s="221">
        <f>'8.คำนวณ'!O8</f>
        <v>2862.9501843317976</v>
      </c>
      <c r="G9" s="221">
        <f>'8.คำนวณ'!P8</f>
        <v>14.856774193548388</v>
      </c>
      <c r="H9" s="221">
        <f>'8.คำนวณ'!Q8</f>
        <v>108.43004032258065</v>
      </c>
      <c r="I9" s="221">
        <f>'8.คำนวณ'!R8</f>
        <v>1181.7806068816039</v>
      </c>
      <c r="J9" s="7" t="str">
        <f t="shared" si="3"/>
        <v>รพ.บุ่งคล้า</v>
      </c>
      <c r="K9" s="39">
        <f>+(C9-C10)*100/C10</f>
        <v>-22.9884879232192</v>
      </c>
      <c r="L9" s="39">
        <f t="shared" ref="L9:Q9" si="21">+(D9-D10)*100/D10</f>
        <v>35.544603466733747</v>
      </c>
      <c r="M9" s="39">
        <f t="shared" si="21"/>
        <v>-2.7201566388560519</v>
      </c>
      <c r="N9" s="39">
        <f t="shared" si="21"/>
        <v>-46.666508634369933</v>
      </c>
      <c r="O9" s="39">
        <f t="shared" si="21"/>
        <v>11.229254320200916</v>
      </c>
      <c r="P9" s="39">
        <f t="shared" si="21"/>
        <v>85.372670785385765</v>
      </c>
      <c r="Q9" s="39">
        <f t="shared" si="21"/>
        <v>-2.7962237670913379</v>
      </c>
      <c r="R9" s="7" t="str">
        <f t="shared" si="5"/>
        <v>รพ.บุ่งคล้า</v>
      </c>
      <c r="S9" s="225">
        <f t="shared" si="6"/>
        <v>-0.229884879232192</v>
      </c>
      <c r="T9" s="225">
        <f t="shared" si="7"/>
        <v>0.35544603466733748</v>
      </c>
      <c r="U9" s="225">
        <f t="shared" si="8"/>
        <v>-2.7201566388560517E-2</v>
      </c>
      <c r="V9" s="225">
        <f t="shared" si="9"/>
        <v>-0.46666508634369935</v>
      </c>
      <c r="W9" s="225">
        <f t="shared" si="10"/>
        <v>0.11229254320200915</v>
      </c>
      <c r="X9" s="225">
        <f t="shared" si="11"/>
        <v>0.85372670785385762</v>
      </c>
      <c r="Y9" s="225">
        <f t="shared" si="12"/>
        <v>-2.7962237670913378E-2</v>
      </c>
      <c r="Z9" s="7" t="str">
        <f t="shared" si="13"/>
        <v>รพ.บุ่งคล้า</v>
      </c>
      <c r="AA9" s="226" t="str">
        <f>+IF(AND(C9&gt;C12),"OK","Not OK")</f>
        <v>OK</v>
      </c>
      <c r="AB9" s="226" t="str">
        <f t="shared" ref="AB9:AG9" si="22">+IF(AND(D9&gt;D12),"OK","Not OK")</f>
        <v>OK</v>
      </c>
      <c r="AC9" s="226" t="str">
        <f t="shared" si="22"/>
        <v>OK</v>
      </c>
      <c r="AD9" s="226" t="str">
        <f t="shared" si="22"/>
        <v>OK</v>
      </c>
      <c r="AE9" s="226" t="str">
        <f t="shared" si="22"/>
        <v>OK</v>
      </c>
      <c r="AF9" s="226" t="str">
        <f t="shared" si="22"/>
        <v>OK</v>
      </c>
      <c r="AG9" s="226" t="str">
        <f t="shared" si="22"/>
        <v>OK</v>
      </c>
    </row>
    <row r="10" spans="1:33" ht="13.5" customHeight="1">
      <c r="B10" s="11" t="s">
        <v>140</v>
      </c>
      <c r="C10" s="12">
        <f t="shared" ref="C10:I10" si="23">AVERAGE(C4:C9)</f>
        <v>1216.0763162397725</v>
      </c>
      <c r="D10" s="12">
        <f t="shared" si="23"/>
        <v>360.04383218924198</v>
      </c>
      <c r="E10" s="12">
        <f t="shared" si="23"/>
        <v>738.54159067352145</v>
      </c>
      <c r="F10" s="12">
        <f t="shared" si="23"/>
        <v>5368.0156896249637</v>
      </c>
      <c r="G10" s="12">
        <f>AVERAGE(G4:G9)</f>
        <v>13.356894536737151</v>
      </c>
      <c r="H10" s="12">
        <f t="shared" si="23"/>
        <v>58.493002157861213</v>
      </c>
      <c r="I10" s="12">
        <f t="shared" si="23"/>
        <v>1215.7764365552582</v>
      </c>
      <c r="L10" s="40"/>
      <c r="Q10" s="40"/>
      <c r="T10" s="51"/>
      <c r="Y10" s="51"/>
      <c r="AB10" s="4"/>
      <c r="AG10" s="4"/>
    </row>
    <row r="11" spans="1:33" ht="13.5" customHeight="1">
      <c r="B11" s="13" t="s">
        <v>264</v>
      </c>
      <c r="C11" s="14">
        <f>STDEV(C4:C9)</f>
        <v>415.58290232662551</v>
      </c>
      <c r="D11" s="14">
        <f t="shared" ref="D11:H11" si="24">STDEV(D4:D9)</f>
        <v>144.85145581500157</v>
      </c>
      <c r="E11" s="14">
        <f t="shared" si="24"/>
        <v>190.43948912332624</v>
      </c>
      <c r="F11" s="14">
        <f>STDEV(F4:F9)</f>
        <v>7164.2640763120098</v>
      </c>
      <c r="G11" s="14">
        <f>STDEV(G4:G9)</f>
        <v>4.2088887788296008</v>
      </c>
      <c r="H11" s="14">
        <f t="shared" si="24"/>
        <v>35.117564855546796</v>
      </c>
      <c r="I11" s="14">
        <f>STDEV(I4:I9)</f>
        <v>472.59870909843914</v>
      </c>
      <c r="J11" s="34"/>
      <c r="R11" s="34"/>
    </row>
    <row r="12" spans="1:33" ht="13.5" customHeight="1">
      <c r="B12" s="13" t="s">
        <v>141</v>
      </c>
      <c r="C12" s="14">
        <f t="shared" ref="C12:I12" si="25">+C10-C11</f>
        <v>800.49341391314692</v>
      </c>
      <c r="D12" s="14">
        <f t="shared" si="25"/>
        <v>215.19237637424041</v>
      </c>
      <c r="E12" s="14">
        <f t="shared" si="25"/>
        <v>548.10210155019524</v>
      </c>
      <c r="F12" s="14">
        <f t="shared" si="25"/>
        <v>-1796.2483866870461</v>
      </c>
      <c r="G12" s="14">
        <f t="shared" si="25"/>
        <v>9.1480057579075513</v>
      </c>
      <c r="H12" s="14">
        <f t="shared" si="25"/>
        <v>23.375437302314417</v>
      </c>
      <c r="I12" s="14">
        <f t="shared" si="25"/>
        <v>743.17772745681907</v>
      </c>
      <c r="J12" s="34"/>
      <c r="R12" s="34"/>
    </row>
    <row r="13" spans="1:33" ht="13.5" customHeight="1">
      <c r="B13" s="447" t="s">
        <v>142</v>
      </c>
      <c r="C13" s="456" t="s">
        <v>131</v>
      </c>
      <c r="D13" s="457"/>
      <c r="E13" s="457"/>
      <c r="F13" s="457"/>
      <c r="G13" s="457"/>
      <c r="H13" s="457"/>
      <c r="I13" s="458"/>
      <c r="J13" s="447" t="s">
        <v>142</v>
      </c>
      <c r="K13" s="453" t="s">
        <v>4</v>
      </c>
      <c r="L13" s="454"/>
      <c r="M13" s="454"/>
      <c r="N13" s="454"/>
      <c r="O13" s="454"/>
      <c r="P13" s="454"/>
      <c r="Q13" s="455"/>
      <c r="R13" s="447" t="s">
        <v>142</v>
      </c>
      <c r="S13" s="448" t="s">
        <v>4</v>
      </c>
      <c r="T13" s="449"/>
      <c r="U13" s="449"/>
      <c r="V13" s="449"/>
      <c r="W13" s="449"/>
      <c r="X13" s="449"/>
      <c r="Y13" s="450"/>
      <c r="Z13" s="447" t="s">
        <v>142</v>
      </c>
      <c r="AA13" s="456" t="s">
        <v>132</v>
      </c>
      <c r="AB13" s="457"/>
      <c r="AC13" s="457"/>
      <c r="AD13" s="457"/>
      <c r="AE13" s="457"/>
      <c r="AF13" s="457"/>
      <c r="AG13" s="458"/>
    </row>
    <row r="14" spans="1:33" ht="13.5" customHeight="1">
      <c r="B14" s="447"/>
      <c r="C14" s="5" t="s">
        <v>133</v>
      </c>
      <c r="D14" s="6" t="s">
        <v>249</v>
      </c>
      <c r="E14" s="5" t="s">
        <v>135</v>
      </c>
      <c r="F14" s="5" t="s">
        <v>136</v>
      </c>
      <c r="G14" s="5" t="s">
        <v>137</v>
      </c>
      <c r="H14" s="5" t="s">
        <v>138</v>
      </c>
      <c r="I14" s="5" t="s">
        <v>139</v>
      </c>
      <c r="J14" s="447"/>
      <c r="K14" s="37" t="s">
        <v>133</v>
      </c>
      <c r="L14" s="38" t="s">
        <v>249</v>
      </c>
      <c r="M14" s="37" t="s">
        <v>135</v>
      </c>
      <c r="N14" s="37" t="s">
        <v>136</v>
      </c>
      <c r="O14" s="37" t="s">
        <v>137</v>
      </c>
      <c r="P14" s="37" t="s">
        <v>138</v>
      </c>
      <c r="Q14" s="37" t="s">
        <v>139</v>
      </c>
      <c r="R14" s="447"/>
      <c r="S14" s="49" t="s">
        <v>133</v>
      </c>
      <c r="T14" s="50" t="s">
        <v>249</v>
      </c>
      <c r="U14" s="49" t="s">
        <v>135</v>
      </c>
      <c r="V14" s="49" t="s">
        <v>136</v>
      </c>
      <c r="W14" s="49" t="s">
        <v>137</v>
      </c>
      <c r="X14" s="49" t="s">
        <v>138</v>
      </c>
      <c r="Y14" s="49" t="s">
        <v>139</v>
      </c>
      <c r="Z14" s="447"/>
      <c r="AA14" s="5" t="s">
        <v>133</v>
      </c>
      <c r="AB14" s="6" t="s">
        <v>249</v>
      </c>
      <c r="AC14" s="5" t="s">
        <v>135</v>
      </c>
      <c r="AD14" s="5" t="s">
        <v>136</v>
      </c>
      <c r="AE14" s="5" t="s">
        <v>137</v>
      </c>
      <c r="AF14" s="5" t="s">
        <v>138</v>
      </c>
      <c r="AG14" s="5" t="s">
        <v>139</v>
      </c>
    </row>
    <row r="15" spans="1:33" ht="13.5" customHeight="1">
      <c r="A15" s="211" t="s">
        <v>1455</v>
      </c>
      <c r="B15" s="209" t="str">
        <f>'8.คำนวณ'!F9</f>
        <v>รพ.ประจักษ์ศิลปาคม</v>
      </c>
      <c r="C15" s="221">
        <f>'8.คำนวณ'!L9</f>
        <v>1002.8293903275144</v>
      </c>
      <c r="D15" s="221">
        <f>'8.คำนวณ'!M9</f>
        <v>206.41593692315806</v>
      </c>
      <c r="E15" s="221">
        <f>'8.คำนวณ'!N9</f>
        <v>572.90535102739727</v>
      </c>
      <c r="F15" s="221">
        <f>'8.คำนวณ'!O9</f>
        <v>2376.0784595744681</v>
      </c>
      <c r="G15" s="221">
        <f>'8.คำนวณ'!P9</f>
        <v>8.079360967184801</v>
      </c>
      <c r="H15" s="221">
        <f>'8.คำนวณ'!Q9</f>
        <v>29.445168743873406</v>
      </c>
      <c r="I15" s="221">
        <f>'8.คำนวณ'!R9</f>
        <v>485.77263013554136</v>
      </c>
      <c r="J15" s="7" t="str">
        <f>+B15</f>
        <v>รพ.ประจักษ์ศิลปาคม</v>
      </c>
      <c r="K15" s="42">
        <f>+(C15-C26)*100/C26</f>
        <v>-3.4552362874721125</v>
      </c>
      <c r="L15" s="42">
        <f t="shared" ref="L15:Q15" si="26">+(D15-D26)*100/D26</f>
        <v>-17.477352891069966</v>
      </c>
      <c r="M15" s="42">
        <f t="shared" si="26"/>
        <v>-12.084903880884353</v>
      </c>
      <c r="N15" s="42">
        <f t="shared" si="26"/>
        <v>10.633293195208655</v>
      </c>
      <c r="O15" s="42">
        <f t="shared" si="26"/>
        <v>-39.313357781714956</v>
      </c>
      <c r="P15" s="42">
        <f t="shared" si="26"/>
        <v>-28.87933462582291</v>
      </c>
      <c r="Q15" s="42">
        <f t="shared" si="26"/>
        <v>-34.763550651134672</v>
      </c>
      <c r="R15" s="7" t="str">
        <f>+J15</f>
        <v>รพ.ประจักษ์ศิลปาคม</v>
      </c>
      <c r="S15" s="8">
        <f>+K15/100</f>
        <v>-3.4552362874721125E-2</v>
      </c>
      <c r="T15" s="8">
        <f t="shared" ref="T15:Y15" si="27">+L15/100</f>
        <v>-0.17477352891069967</v>
      </c>
      <c r="U15" s="8">
        <f t="shared" si="27"/>
        <v>-0.12084903880884353</v>
      </c>
      <c r="V15" s="8">
        <f t="shared" si="27"/>
        <v>0.10633293195208654</v>
      </c>
      <c r="W15" s="8">
        <f t="shared" si="27"/>
        <v>-0.39313357781714958</v>
      </c>
      <c r="X15" s="8">
        <f t="shared" si="27"/>
        <v>-0.28879334625822911</v>
      </c>
      <c r="Y15" s="8">
        <f t="shared" si="27"/>
        <v>-0.34763550651134673</v>
      </c>
      <c r="Z15" s="7" t="str">
        <f>+R15</f>
        <v>รพ.ประจักษ์ศิลปาคม</v>
      </c>
      <c r="AA15" s="10" t="str">
        <f>+IF(AND(C15&gt;C28),"OK","Not OK")</f>
        <v>OK</v>
      </c>
      <c r="AB15" s="10" t="str">
        <f t="shared" ref="AB15:AG15" si="28">+IF(AND(D15&gt;D28),"OK","Not OK")</f>
        <v>OK</v>
      </c>
      <c r="AC15" s="10" t="str">
        <f t="shared" si="28"/>
        <v>OK</v>
      </c>
      <c r="AD15" s="10" t="str">
        <f t="shared" si="28"/>
        <v>OK</v>
      </c>
      <c r="AE15" s="10" t="str">
        <f t="shared" si="28"/>
        <v>OK</v>
      </c>
      <c r="AF15" s="10" t="str">
        <f t="shared" si="28"/>
        <v>OK</v>
      </c>
      <c r="AG15" s="10" t="str">
        <f t="shared" si="28"/>
        <v>Not OK</v>
      </c>
    </row>
    <row r="16" spans="1:33" ht="13.5" customHeight="1">
      <c r="A16" s="211" t="s">
        <v>1455</v>
      </c>
      <c r="B16" s="209" t="str">
        <f>'8.คำนวณ'!F10</f>
        <v>รพ.กู่แก้ว</v>
      </c>
      <c r="C16" s="221">
        <f>'8.คำนวณ'!L10</f>
        <v>972.14854716560865</v>
      </c>
      <c r="D16" s="221">
        <f>'8.คำนวณ'!M10</f>
        <v>249.06278984296694</v>
      </c>
      <c r="E16" s="221">
        <f>'8.คำนวณ'!N10</f>
        <v>581.35215146299481</v>
      </c>
      <c r="F16" s="221">
        <f>'8.คำนวณ'!O10</f>
        <v>1928.5518733273861</v>
      </c>
      <c r="G16" s="221">
        <f>'8.คำนวณ'!P10</f>
        <v>9.2127161873793302</v>
      </c>
      <c r="H16" s="221">
        <f>'8.คำนวณ'!Q10</f>
        <v>26.564277004369472</v>
      </c>
      <c r="I16" s="221">
        <f>'8.คำนวณ'!R10</f>
        <v>619.76046831495717</v>
      </c>
      <c r="J16" s="7" t="str">
        <f t="shared" ref="J16:J25" si="29">+B16</f>
        <v>รพ.กู่แก้ว</v>
      </c>
      <c r="K16" s="42">
        <f t="shared" ref="K16:Q16" si="30">+(C16-C26)*100/C26</f>
        <v>-6.4089538212192343</v>
      </c>
      <c r="L16" s="42">
        <f t="shared" si="30"/>
        <v>-0.42764613747776353</v>
      </c>
      <c r="M16" s="42">
        <f t="shared" si="30"/>
        <v>-10.788701513664654</v>
      </c>
      <c r="N16" s="42">
        <f t="shared" si="30"/>
        <v>-10.204124790471514</v>
      </c>
      <c r="O16" s="42">
        <f t="shared" si="30"/>
        <v>-30.80036733191001</v>
      </c>
      <c r="P16" s="42">
        <f t="shared" si="30"/>
        <v>-35.837723595053099</v>
      </c>
      <c r="Q16" s="42">
        <f t="shared" si="30"/>
        <v>-16.769760395153138</v>
      </c>
      <c r="R16" s="7" t="str">
        <f t="shared" ref="R16:R25" si="31">+J16</f>
        <v>รพ.กู่แก้ว</v>
      </c>
      <c r="S16" s="8">
        <f t="shared" ref="S16:S25" si="32">+K16/100</f>
        <v>-6.4089538212192348E-2</v>
      </c>
      <c r="T16" s="8">
        <f t="shared" ref="T16:T25" si="33">+L16/100</f>
        <v>-4.2764613747776356E-3</v>
      </c>
      <c r="U16" s="8">
        <f t="shared" ref="U16:U25" si="34">+M16/100</f>
        <v>-0.10788701513664653</v>
      </c>
      <c r="V16" s="8">
        <f t="shared" ref="V16:V25" si="35">+N16/100</f>
        <v>-0.10204124790471514</v>
      </c>
      <c r="W16" s="8">
        <f t="shared" ref="W16:W25" si="36">+O16/100</f>
        <v>-0.30800367331910011</v>
      </c>
      <c r="X16" s="8">
        <f t="shared" ref="X16:X25" si="37">+P16/100</f>
        <v>-0.358377235950531</v>
      </c>
      <c r="Y16" s="8">
        <f t="shared" ref="Y16:Y25" si="38">+Q16/100</f>
        <v>-0.16769760395153138</v>
      </c>
      <c r="Z16" s="7" t="str">
        <f t="shared" ref="Z16:Z24" si="39">+R16</f>
        <v>รพ.กู่แก้ว</v>
      </c>
      <c r="AA16" s="10" t="str">
        <f>+IF(AND(C16&gt;C28),"OK","Not OK")</f>
        <v>OK</v>
      </c>
      <c r="AB16" s="10" t="str">
        <f t="shared" ref="AB16:AG16" si="40">+IF(AND(D16&gt;D28),"OK","Not OK")</f>
        <v>OK</v>
      </c>
      <c r="AC16" s="10" t="str">
        <f t="shared" si="40"/>
        <v>OK</v>
      </c>
      <c r="AD16" s="10" t="str">
        <f t="shared" si="40"/>
        <v>OK</v>
      </c>
      <c r="AE16" s="10" t="str">
        <f t="shared" si="40"/>
        <v>OK</v>
      </c>
      <c r="AF16" s="10" t="str">
        <f t="shared" si="40"/>
        <v>OK</v>
      </c>
      <c r="AG16" s="10" t="str">
        <f t="shared" si="40"/>
        <v>OK</v>
      </c>
    </row>
    <row r="17" spans="1:33" ht="13.5" customHeight="1">
      <c r="A17" s="211" t="s">
        <v>49</v>
      </c>
      <c r="B17" s="209" t="str">
        <f>'8.คำนวณ'!F11</f>
        <v>รพ.นาทม</v>
      </c>
      <c r="C17" s="221">
        <f>'8.คำนวณ'!L11</f>
        <v>1286.1574394845304</v>
      </c>
      <c r="D17" s="221">
        <f>'8.คำนวณ'!M11</f>
        <v>487.07845707319905</v>
      </c>
      <c r="E17" s="221">
        <f>'8.คำนวณ'!N11</f>
        <v>439.04636203866431</v>
      </c>
      <c r="F17" s="221">
        <f>'8.คำนวณ'!O11</f>
        <v>1280.4788127853883</v>
      </c>
      <c r="G17" s="221">
        <f>'8.คำนวณ'!P11</f>
        <v>10.287903098532274</v>
      </c>
      <c r="H17" s="221">
        <f>'8.คำนวณ'!Q11</f>
        <v>28.844941869640696</v>
      </c>
      <c r="I17" s="221">
        <f>'8.คำนวณ'!R11</f>
        <v>1062.8629941371105</v>
      </c>
      <c r="J17" s="7" t="str">
        <f t="shared" si="29"/>
        <v>รพ.นาทม</v>
      </c>
      <c r="K17" s="42">
        <f t="shared" ref="K17:Q17" si="41">+(C17-C26)*100/C26</f>
        <v>23.821426944408337</v>
      </c>
      <c r="L17" s="42">
        <f t="shared" si="41"/>
        <v>94.728198929606023</v>
      </c>
      <c r="M17" s="42">
        <f t="shared" si="41"/>
        <v>-32.626212950956777</v>
      </c>
      <c r="N17" s="42">
        <f t="shared" si="41"/>
        <v>-40.379246588301172</v>
      </c>
      <c r="O17" s="42">
        <f t="shared" si="41"/>
        <v>-22.724297496691658</v>
      </c>
      <c r="P17" s="42">
        <f t="shared" si="41"/>
        <v>-30.329098254016586</v>
      </c>
      <c r="Q17" s="42">
        <f t="shared" si="41"/>
        <v>42.736341202389852</v>
      </c>
      <c r="R17" s="7" t="str">
        <f t="shared" si="31"/>
        <v>รพ.นาทม</v>
      </c>
      <c r="S17" s="8">
        <f t="shared" si="32"/>
        <v>0.23821426944408336</v>
      </c>
      <c r="T17" s="8">
        <f t="shared" si="33"/>
        <v>0.94728198929606022</v>
      </c>
      <c r="U17" s="8">
        <f t="shared" si="34"/>
        <v>-0.32626212950956779</v>
      </c>
      <c r="V17" s="8">
        <f t="shared" si="35"/>
        <v>-0.40379246588301171</v>
      </c>
      <c r="W17" s="8">
        <f t="shared" si="36"/>
        <v>-0.22724297496691659</v>
      </c>
      <c r="X17" s="8">
        <f t="shared" si="37"/>
        <v>-0.30329098254016584</v>
      </c>
      <c r="Y17" s="8">
        <f t="shared" si="38"/>
        <v>0.42736341202389849</v>
      </c>
      <c r="Z17" s="7" t="str">
        <f t="shared" si="39"/>
        <v>รพ.นาทม</v>
      </c>
      <c r="AA17" s="10" t="str">
        <f t="shared" ref="AA17:AG17" si="42">+IF(AND(C17&gt;C28),"OK","Not OK")</f>
        <v>OK</v>
      </c>
      <c r="AB17" s="10" t="str">
        <f t="shared" si="42"/>
        <v>OK</v>
      </c>
      <c r="AC17" s="10" t="str">
        <f t="shared" si="42"/>
        <v>OK</v>
      </c>
      <c r="AD17" s="10" t="str">
        <f t="shared" si="42"/>
        <v>OK</v>
      </c>
      <c r="AE17" s="10" t="str">
        <f t="shared" si="42"/>
        <v>OK</v>
      </c>
      <c r="AF17" s="10" t="str">
        <f t="shared" si="42"/>
        <v>OK</v>
      </c>
      <c r="AG17" s="10" t="str">
        <f t="shared" si="42"/>
        <v>OK</v>
      </c>
    </row>
    <row r="18" spans="1:33" ht="13.5" customHeight="1">
      <c r="A18" s="211" t="s">
        <v>1456</v>
      </c>
      <c r="B18" s="209" t="str">
        <f>'8.คำนวณ'!F12</f>
        <v>รพ.เต่างอย</v>
      </c>
      <c r="C18" s="221">
        <f>'8.คำนวณ'!L12</f>
        <v>1030.6269676271379</v>
      </c>
      <c r="D18" s="221">
        <f>'8.คำนวณ'!M12</f>
        <v>173.50655148662614</v>
      </c>
      <c r="E18" s="221">
        <f>'8.คำนวณ'!N12</f>
        <v>571.08632352941174</v>
      </c>
      <c r="F18" s="221">
        <f>'8.คำนวณ'!O12</f>
        <v>1813.6379395218005</v>
      </c>
      <c r="G18" s="221">
        <f>'8.คำนวณ'!P12</f>
        <v>14.970566665036914</v>
      </c>
      <c r="H18" s="221">
        <f>'8.คำนวณ'!Q12</f>
        <v>35.865032024641863</v>
      </c>
      <c r="I18" s="221">
        <f>'8.คำนวณ'!R12</f>
        <v>837.11903512799904</v>
      </c>
      <c r="J18" s="7" t="str">
        <f t="shared" si="29"/>
        <v>รพ.เต่างอย</v>
      </c>
      <c r="K18" s="42">
        <f t="shared" ref="K18:Q18" si="43">+(C18-C26)*100/C26</f>
        <v>-0.77909759622732533</v>
      </c>
      <c r="L18" s="42">
        <f t="shared" si="43"/>
        <v>-30.634135460439492</v>
      </c>
      <c r="M18" s="42">
        <f t="shared" si="43"/>
        <v>-12.364042445469108</v>
      </c>
      <c r="N18" s="42">
        <f t="shared" si="43"/>
        <v>-15.554666511726365</v>
      </c>
      <c r="O18" s="42">
        <f t="shared" si="43"/>
        <v>12.44867344040024</v>
      </c>
      <c r="P18" s="42">
        <f t="shared" si="43"/>
        <v>-13.373057446328032</v>
      </c>
      <c r="Q18" s="42">
        <f t="shared" si="43"/>
        <v>12.420235612823916</v>
      </c>
      <c r="R18" s="7" t="str">
        <f t="shared" si="31"/>
        <v>รพ.เต่างอย</v>
      </c>
      <c r="S18" s="8">
        <f t="shared" si="32"/>
        <v>-7.7909759622732536E-3</v>
      </c>
      <c r="T18" s="8">
        <f t="shared" si="33"/>
        <v>-0.30634135460439493</v>
      </c>
      <c r="U18" s="8">
        <f t="shared" si="34"/>
        <v>-0.12364042445469109</v>
      </c>
      <c r="V18" s="8">
        <f t="shared" si="35"/>
        <v>-0.15554666511726364</v>
      </c>
      <c r="W18" s="8">
        <f t="shared" si="36"/>
        <v>0.1244867344040024</v>
      </c>
      <c r="X18" s="8">
        <f t="shared" si="37"/>
        <v>-0.13373057446328032</v>
      </c>
      <c r="Y18" s="8">
        <f t="shared" si="38"/>
        <v>0.12420235612823916</v>
      </c>
      <c r="Z18" s="7" t="str">
        <f t="shared" si="39"/>
        <v>รพ.เต่างอย</v>
      </c>
      <c r="AA18" s="10" t="str">
        <f t="shared" ref="AA18:AG18" si="44">+IF(AND(C18&gt;C28),"OK","Not OK")</f>
        <v>OK</v>
      </c>
      <c r="AB18" s="10" t="str">
        <f t="shared" si="44"/>
        <v>OK</v>
      </c>
      <c r="AC18" s="10" t="str">
        <f t="shared" si="44"/>
        <v>OK</v>
      </c>
      <c r="AD18" s="10" t="str">
        <f t="shared" si="44"/>
        <v>OK</v>
      </c>
      <c r="AE18" s="10" t="str">
        <f t="shared" si="44"/>
        <v>OK</v>
      </c>
      <c r="AF18" s="10" t="str">
        <f t="shared" si="44"/>
        <v>OK</v>
      </c>
      <c r="AG18" s="10" t="str">
        <f t="shared" si="44"/>
        <v>OK</v>
      </c>
    </row>
    <row r="19" spans="1:33" ht="13.5" customHeight="1">
      <c r="A19" s="211" t="s">
        <v>51</v>
      </c>
      <c r="B19" s="209" t="str">
        <f>'8.คำนวณ'!F13</f>
        <v>รพ.ภูเรือ</v>
      </c>
      <c r="C19" s="221">
        <f>'8.คำนวณ'!L13</f>
        <v>1021.1362290282627</v>
      </c>
      <c r="D19" s="221">
        <f>'8.คำนวณ'!M13</f>
        <v>238.77025391284766</v>
      </c>
      <c r="E19" s="221">
        <f>'8.คำนวณ'!N13</f>
        <v>804.03136411332639</v>
      </c>
      <c r="F19" s="221">
        <f>'8.คำนวณ'!O13</f>
        <v>1651.3132106666667</v>
      </c>
      <c r="G19" s="221">
        <f>'8.คำนวณ'!P13</f>
        <v>9.7440476190476186</v>
      </c>
      <c r="H19" s="221">
        <f>'8.คำนวณ'!Q13</f>
        <v>63.436047619047621</v>
      </c>
      <c r="I19" s="221">
        <f>'8.คำนวณ'!R13</f>
        <v>850.08189505686289</v>
      </c>
      <c r="J19" s="7" t="str">
        <f t="shared" si="29"/>
        <v>รพ.ภูเรือ</v>
      </c>
      <c r="K19" s="42">
        <f t="shared" ref="K19:Q19" si="45">+(C19-C26)*100/C26</f>
        <v>-1.6927935093342623</v>
      </c>
      <c r="L19" s="42">
        <f t="shared" si="45"/>
        <v>-4.5424801133708534</v>
      </c>
      <c r="M19" s="42">
        <f t="shared" si="45"/>
        <v>23.382500324083054</v>
      </c>
      <c r="N19" s="42">
        <f t="shared" si="45"/>
        <v>-23.112716309239769</v>
      </c>
      <c r="O19" s="42">
        <f t="shared" si="45"/>
        <v>-26.809368461584992</v>
      </c>
      <c r="P19" s="42">
        <f t="shared" si="45"/>
        <v>53.220854484434597</v>
      </c>
      <c r="Q19" s="42">
        <f t="shared" si="45"/>
        <v>14.161072586141675</v>
      </c>
      <c r="R19" s="7" t="str">
        <f t="shared" si="31"/>
        <v>รพ.ภูเรือ</v>
      </c>
      <c r="S19" s="8">
        <f t="shared" si="32"/>
        <v>-1.6927935093342623E-2</v>
      </c>
      <c r="T19" s="8">
        <f t="shared" si="33"/>
        <v>-4.5424801133708531E-2</v>
      </c>
      <c r="U19" s="8">
        <f t="shared" si="34"/>
        <v>0.23382500324083055</v>
      </c>
      <c r="V19" s="8">
        <f t="shared" si="35"/>
        <v>-0.2311271630923977</v>
      </c>
      <c r="W19" s="8">
        <f t="shared" si="36"/>
        <v>-0.26809368461584993</v>
      </c>
      <c r="X19" s="8">
        <f t="shared" si="37"/>
        <v>0.53220854484434599</v>
      </c>
      <c r="Y19" s="8">
        <f t="shared" si="38"/>
        <v>0.14161072586141674</v>
      </c>
      <c r="Z19" s="7" t="str">
        <f t="shared" si="39"/>
        <v>รพ.ภูเรือ</v>
      </c>
      <c r="AA19" s="10" t="str">
        <f t="shared" ref="AA19:AG19" si="46">+IF(AND(C19&gt;C28),"OK","Not OK")</f>
        <v>OK</v>
      </c>
      <c r="AB19" s="10" t="str">
        <f t="shared" si="46"/>
        <v>OK</v>
      </c>
      <c r="AC19" s="10" t="str">
        <f t="shared" si="46"/>
        <v>OK</v>
      </c>
      <c r="AD19" s="10" t="str">
        <f t="shared" si="46"/>
        <v>OK</v>
      </c>
      <c r="AE19" s="10" t="str">
        <f t="shared" si="46"/>
        <v>OK</v>
      </c>
      <c r="AF19" s="10" t="str">
        <f t="shared" si="46"/>
        <v>OK</v>
      </c>
      <c r="AG19" s="10" t="str">
        <f t="shared" si="46"/>
        <v>OK</v>
      </c>
    </row>
    <row r="20" spans="1:33" ht="13.5" customHeight="1">
      <c r="A20" s="211" t="s">
        <v>1455</v>
      </c>
      <c r="B20" s="209" t="str">
        <f>'8.คำนวณ'!F14</f>
        <v>รพ.พิบูลย์รักษ์</v>
      </c>
      <c r="C20" s="221">
        <f>'8.คำนวณ'!L14</f>
        <v>879.48130857054286</v>
      </c>
      <c r="D20" s="221">
        <f>'8.คำนวณ'!M14</f>
        <v>240.79181174768814</v>
      </c>
      <c r="E20" s="221">
        <f>'8.คำนวณ'!N14</f>
        <v>778.6345618556702</v>
      </c>
      <c r="F20" s="221">
        <f>'8.คำนวณ'!O14</f>
        <v>2446.6951948051951</v>
      </c>
      <c r="G20" s="221">
        <f>'8.คำนวณ'!P14</f>
        <v>8.8907441860465113</v>
      </c>
      <c r="H20" s="221">
        <f>'8.คำนวณ'!Q14</f>
        <v>32.374511627906976</v>
      </c>
      <c r="I20" s="221">
        <f>'8.คำนวณ'!R14</f>
        <v>828.53189750477861</v>
      </c>
      <c r="J20" s="7" t="str">
        <f t="shared" si="29"/>
        <v>รพ.พิบูลย์รักษ์</v>
      </c>
      <c r="K20" s="42">
        <f t="shared" ref="K20:Q20" si="47">+(C20-C26)*100/C26</f>
        <v>-15.330248649974921</v>
      </c>
      <c r="L20" s="42">
        <f t="shared" si="47"/>
        <v>-3.7342852312240504</v>
      </c>
      <c r="M20" s="42">
        <f t="shared" si="47"/>
        <v>19.48523822381469</v>
      </c>
      <c r="N20" s="42">
        <f t="shared" si="47"/>
        <v>13.921299928230678</v>
      </c>
      <c r="O20" s="42">
        <f t="shared" si="47"/>
        <v>-33.218801132374097</v>
      </c>
      <c r="P20" s="42">
        <f t="shared" si="47"/>
        <v>-21.803918728777781</v>
      </c>
      <c r="Q20" s="42">
        <f t="shared" si="47"/>
        <v>11.267032789411143</v>
      </c>
      <c r="R20" s="7" t="str">
        <f t="shared" si="31"/>
        <v>รพ.พิบูลย์รักษ์</v>
      </c>
      <c r="S20" s="8">
        <f t="shared" si="32"/>
        <v>-0.1533024864997492</v>
      </c>
      <c r="T20" s="8">
        <f t="shared" si="33"/>
        <v>-3.7342852312240507E-2</v>
      </c>
      <c r="U20" s="8">
        <f t="shared" si="34"/>
        <v>0.19485238223814691</v>
      </c>
      <c r="V20" s="8">
        <f t="shared" si="35"/>
        <v>0.13921299928230677</v>
      </c>
      <c r="W20" s="8">
        <f t="shared" si="36"/>
        <v>-0.33218801132374098</v>
      </c>
      <c r="X20" s="8">
        <f t="shared" si="37"/>
        <v>-0.2180391872877778</v>
      </c>
      <c r="Y20" s="8">
        <f t="shared" si="38"/>
        <v>0.11267032789411142</v>
      </c>
      <c r="Z20" s="7" t="str">
        <f t="shared" si="39"/>
        <v>รพ.พิบูลย์รักษ์</v>
      </c>
      <c r="AA20" s="10" t="str">
        <f t="shared" ref="AA20:AG20" si="48">+IF(AND(C20&gt;C28),"OK","Not OK")</f>
        <v>OK</v>
      </c>
      <c r="AB20" s="10" t="str">
        <f t="shared" si="48"/>
        <v>OK</v>
      </c>
      <c r="AC20" s="10" t="str">
        <f t="shared" si="48"/>
        <v>OK</v>
      </c>
      <c r="AD20" s="10" t="str">
        <f t="shared" si="48"/>
        <v>OK</v>
      </c>
      <c r="AE20" s="10" t="str">
        <f t="shared" si="48"/>
        <v>OK</v>
      </c>
      <c r="AF20" s="10" t="str">
        <f t="shared" si="48"/>
        <v>OK</v>
      </c>
      <c r="AG20" s="10" t="str">
        <f t="shared" si="48"/>
        <v>OK</v>
      </c>
    </row>
    <row r="21" spans="1:33" ht="13.5" customHeight="1">
      <c r="A21" s="211" t="s">
        <v>45</v>
      </c>
      <c r="B21" s="209" t="str">
        <f>'8.คำนวณ'!F15</f>
        <v>รพ.สระใคร</v>
      </c>
      <c r="C21" s="221">
        <f>'8.คำนวณ'!L15</f>
        <v>1354.6041034430609</v>
      </c>
      <c r="D21" s="221">
        <f>'8.คำนวณ'!M15</f>
        <v>184.14878913142107</v>
      </c>
      <c r="E21" s="221">
        <f>'8.คำนวณ'!N15</f>
        <v>329.80378919860624</v>
      </c>
      <c r="F21" s="221">
        <f>'8.คำนวณ'!O15</f>
        <v>881.71171681415933</v>
      </c>
      <c r="G21" s="221">
        <f>'8.คำนวณ'!P15</f>
        <v>10.750588075635575</v>
      </c>
      <c r="H21" s="221">
        <f>'8.คำนวณ'!Q15</f>
        <v>28.186352121595945</v>
      </c>
      <c r="I21" s="221">
        <f>'8.คำนวณ'!R15</f>
        <v>671.14287644301055</v>
      </c>
      <c r="J21" s="7" t="str">
        <f t="shared" si="29"/>
        <v>รพ.สระใคร</v>
      </c>
      <c r="K21" s="42">
        <f t="shared" ref="K21:Q21" si="49">+(C21-C26)*100/C26</f>
        <v>30.410949611498264</v>
      </c>
      <c r="L21" s="42">
        <f t="shared" si="49"/>
        <v>-26.379494880348442</v>
      </c>
      <c r="M21" s="42">
        <f t="shared" si="49"/>
        <v>-49.390013942359829</v>
      </c>
      <c r="N21" s="42">
        <f t="shared" si="49"/>
        <v>-58.946359499668489</v>
      </c>
      <c r="O21" s="42">
        <f t="shared" si="49"/>
        <v>-19.248923914636286</v>
      </c>
      <c r="P21" s="42">
        <f t="shared" si="49"/>
        <v>-31.919829198606607</v>
      </c>
      <c r="Q21" s="42">
        <f t="shared" si="49"/>
        <v>-9.8694007262002046</v>
      </c>
      <c r="R21" s="7" t="str">
        <f t="shared" si="31"/>
        <v>รพ.สระใคร</v>
      </c>
      <c r="S21" s="8">
        <f t="shared" si="32"/>
        <v>0.30410949611498261</v>
      </c>
      <c r="T21" s="8">
        <f t="shared" si="33"/>
        <v>-0.26379494880348442</v>
      </c>
      <c r="U21" s="8">
        <f t="shared" si="34"/>
        <v>-0.49390013942359828</v>
      </c>
      <c r="V21" s="8">
        <f t="shared" si="35"/>
        <v>-0.58946359499668488</v>
      </c>
      <c r="W21" s="8">
        <f t="shared" si="36"/>
        <v>-0.19248923914636287</v>
      </c>
      <c r="X21" s="8">
        <f t="shared" si="37"/>
        <v>-0.31919829198606609</v>
      </c>
      <c r="Y21" s="8">
        <f t="shared" si="38"/>
        <v>-9.8694007262002045E-2</v>
      </c>
      <c r="Z21" s="7" t="str">
        <f t="shared" si="39"/>
        <v>รพ.สระใคร</v>
      </c>
      <c r="AA21" s="10" t="str">
        <f t="shared" ref="AA21:AG21" si="50">+IF(AND(C21&gt;C28),"OK","Not OK")</f>
        <v>OK</v>
      </c>
      <c r="AB21" s="10" t="str">
        <f t="shared" si="50"/>
        <v>OK</v>
      </c>
      <c r="AC21" s="10" t="str">
        <f t="shared" si="50"/>
        <v>Not OK</v>
      </c>
      <c r="AD21" s="10" t="str">
        <f t="shared" si="50"/>
        <v>OK</v>
      </c>
      <c r="AE21" s="10" t="str">
        <f t="shared" si="50"/>
        <v>OK</v>
      </c>
      <c r="AF21" s="10" t="str">
        <f t="shared" si="50"/>
        <v>OK</v>
      </c>
      <c r="AG21" s="10" t="str">
        <f t="shared" si="50"/>
        <v>OK</v>
      </c>
    </row>
    <row r="22" spans="1:33" ht="13.5" customHeight="1">
      <c r="A22" s="211" t="s">
        <v>51</v>
      </c>
      <c r="B22" s="209" t="str">
        <f>'8.คำนวณ'!F16</f>
        <v>รพ.หนองหิน</v>
      </c>
      <c r="C22" s="221">
        <f>'8.คำนวณ'!L16</f>
        <v>1128.7112766068449</v>
      </c>
      <c r="D22" s="221">
        <f>'8.คำนวณ'!M16</f>
        <v>357.63373174040066</v>
      </c>
      <c r="E22" s="221">
        <f>'8.คำนวณ'!N16</f>
        <v>1196.1149595375721</v>
      </c>
      <c r="F22" s="221">
        <f>'8.คำนวณ'!O16</f>
        <v>6085.4802355187776</v>
      </c>
      <c r="G22" s="221">
        <f>'8.คำนวณ'!P16</f>
        <v>30.575334974022422</v>
      </c>
      <c r="H22" s="221">
        <f>'8.คำนวณ'!Q16</f>
        <v>87.564374259411181</v>
      </c>
      <c r="I22" s="221">
        <f>'8.คำนวณ'!R16</f>
        <v>687.21898163606011</v>
      </c>
      <c r="J22" s="7" t="str">
        <f t="shared" si="29"/>
        <v>รพ.หนองหิน</v>
      </c>
      <c r="K22" s="42">
        <f t="shared" ref="K22:Q22" si="51">+(C22-C26)*100/C26</f>
        <v>8.66371144555767</v>
      </c>
      <c r="L22" s="42">
        <f t="shared" si="51"/>
        <v>42.977730685831297</v>
      </c>
      <c r="M22" s="42">
        <f t="shared" si="51"/>
        <v>83.549623770627008</v>
      </c>
      <c r="N22" s="42">
        <f t="shared" si="51"/>
        <v>183.34784839149205</v>
      </c>
      <c r="O22" s="42">
        <f t="shared" si="51"/>
        <v>129.66103653606876</v>
      </c>
      <c r="P22" s="42">
        <f t="shared" si="51"/>
        <v>111.49943525789979</v>
      </c>
      <c r="Q22" s="42">
        <f t="shared" si="51"/>
        <v>-7.7104729540431265</v>
      </c>
      <c r="R22" s="7" t="str">
        <f t="shared" si="31"/>
        <v>รพ.หนองหิน</v>
      </c>
      <c r="S22" s="8">
        <f t="shared" si="32"/>
        <v>8.6637114455576703E-2</v>
      </c>
      <c r="T22" s="8">
        <f t="shared" si="33"/>
        <v>0.42977730685831295</v>
      </c>
      <c r="U22" s="8">
        <f t="shared" si="34"/>
        <v>0.83549623770627013</v>
      </c>
      <c r="V22" s="8">
        <f t="shared" si="35"/>
        <v>1.8334784839149205</v>
      </c>
      <c r="W22" s="8">
        <f t="shared" si="36"/>
        <v>1.2966103653606877</v>
      </c>
      <c r="X22" s="8">
        <f t="shared" si="37"/>
        <v>1.1149943525789978</v>
      </c>
      <c r="Y22" s="8">
        <f t="shared" si="38"/>
        <v>-7.7104729540431266E-2</v>
      </c>
      <c r="Z22" s="7" t="str">
        <f t="shared" si="39"/>
        <v>รพ.หนองหิน</v>
      </c>
      <c r="AA22" s="10" t="str">
        <f t="shared" ref="AA22:AG22" si="52">+IF(AND(C22&gt;C28),"OK","Not OK")</f>
        <v>OK</v>
      </c>
      <c r="AB22" s="10" t="str">
        <f t="shared" si="52"/>
        <v>OK</v>
      </c>
      <c r="AC22" s="10" t="str">
        <f t="shared" si="52"/>
        <v>OK</v>
      </c>
      <c r="AD22" s="10" t="str">
        <f t="shared" si="52"/>
        <v>OK</v>
      </c>
      <c r="AE22" s="10" t="str">
        <f t="shared" si="52"/>
        <v>OK</v>
      </c>
      <c r="AF22" s="10" t="str">
        <f t="shared" si="52"/>
        <v>OK</v>
      </c>
      <c r="AG22" s="10" t="str">
        <f t="shared" si="52"/>
        <v>OK</v>
      </c>
    </row>
    <row r="23" spans="1:33" ht="13.5" customHeight="1">
      <c r="A23" s="211" t="s">
        <v>1455</v>
      </c>
      <c r="B23" s="209" t="str">
        <f>'8.คำนวณ'!F17</f>
        <v>รพ.หนองแสง</v>
      </c>
      <c r="C23" s="221">
        <f>'8.คำนวณ'!L17</f>
        <v>890.09094032901805</v>
      </c>
      <c r="D23" s="221">
        <f>'8.คำนวณ'!M17</f>
        <v>196.05168110581135</v>
      </c>
      <c r="E23" s="221">
        <f>'8.คำนวณ'!N17</f>
        <v>682.62788778877882</v>
      </c>
      <c r="F23" s="221">
        <f>'8.คำนวณ'!O17</f>
        <v>1541.7585142510613</v>
      </c>
      <c r="G23" s="221">
        <f>'8.คำนวณ'!P17</f>
        <v>11.299935163172682</v>
      </c>
      <c r="H23" s="221">
        <f>'8.คำนวณ'!Q17</f>
        <v>38.088178085152364</v>
      </c>
      <c r="I23" s="221">
        <f>'8.คำนวณ'!R17</f>
        <v>799.49530808916575</v>
      </c>
      <c r="J23" s="7" t="str">
        <f t="shared" si="29"/>
        <v>รพ.หนองแสง</v>
      </c>
      <c r="K23" s="42">
        <f t="shared" ref="K23:Q23" si="53">+(C23-C26)*100/C26</f>
        <v>-14.308834238831276</v>
      </c>
      <c r="L23" s="42">
        <f t="shared" si="53"/>
        <v>-21.620859628536525</v>
      </c>
      <c r="M23" s="42">
        <f t="shared" si="53"/>
        <v>4.7525498948768687</v>
      </c>
      <c r="N23" s="42">
        <f t="shared" si="53"/>
        <v>-28.213724990422115</v>
      </c>
      <c r="O23" s="42">
        <f t="shared" si="53"/>
        <v>-15.122603740252769</v>
      </c>
      <c r="P23" s="42">
        <f t="shared" si="53"/>
        <v>-8.0033606915629463</v>
      </c>
      <c r="Q23" s="42">
        <f t="shared" si="53"/>
        <v>7.3675870875261023</v>
      </c>
      <c r="R23" s="7" t="str">
        <f t="shared" si="31"/>
        <v>รพ.หนองแสง</v>
      </c>
      <c r="S23" s="8">
        <f t="shared" si="32"/>
        <v>-0.14308834238831275</v>
      </c>
      <c r="T23" s="8">
        <f t="shared" si="33"/>
        <v>-0.21620859628536526</v>
      </c>
      <c r="U23" s="8">
        <f t="shared" si="34"/>
        <v>4.7525498948768688E-2</v>
      </c>
      <c r="V23" s="8">
        <f t="shared" si="35"/>
        <v>-0.28213724990422118</v>
      </c>
      <c r="W23" s="8">
        <f t="shared" si="36"/>
        <v>-0.15122603740252769</v>
      </c>
      <c r="X23" s="8">
        <f t="shared" si="37"/>
        <v>-8.0033606915629468E-2</v>
      </c>
      <c r="Y23" s="8">
        <f t="shared" si="38"/>
        <v>7.3675870875261021E-2</v>
      </c>
      <c r="Z23" s="7" t="str">
        <f t="shared" si="39"/>
        <v>รพ.หนองแสง</v>
      </c>
      <c r="AA23" s="10" t="str">
        <f t="shared" ref="AA23:AG23" si="54">+IF(AND(C23&gt;C28),"OK","Not OK")</f>
        <v>OK</v>
      </c>
      <c r="AB23" s="10" t="str">
        <f t="shared" si="54"/>
        <v>OK</v>
      </c>
      <c r="AC23" s="10" t="str">
        <f t="shared" si="54"/>
        <v>OK</v>
      </c>
      <c r="AD23" s="10" t="str">
        <f t="shared" si="54"/>
        <v>OK</v>
      </c>
      <c r="AE23" s="10" t="str">
        <f t="shared" si="54"/>
        <v>OK</v>
      </c>
      <c r="AF23" s="10" t="str">
        <f t="shared" si="54"/>
        <v>OK</v>
      </c>
      <c r="AG23" s="10" t="str">
        <f t="shared" si="54"/>
        <v>OK</v>
      </c>
    </row>
    <row r="24" spans="1:33" ht="13.5" customHeight="1">
      <c r="A24" s="211" t="s">
        <v>1455</v>
      </c>
      <c r="B24" s="209" t="str">
        <f>'8.คำนวณ'!F18</f>
        <v>รพ.นายูง</v>
      </c>
      <c r="C24" s="221">
        <f>'8.คำนวณ'!L18</f>
        <v>1017.7017641740927</v>
      </c>
      <c r="D24" s="221">
        <f>'8.คำนวณ'!M18</f>
        <v>279.28934435404017</v>
      </c>
      <c r="E24" s="221">
        <f>'8.คำนวณ'!N18</f>
        <v>803.00095999999996</v>
      </c>
      <c r="F24" s="221">
        <f>'8.คำนวณ'!O18</f>
        <v>1357.5936632947976</v>
      </c>
      <c r="G24" s="221">
        <f>'8.คำนวณ'!P18</f>
        <v>9.3542742285106222</v>
      </c>
      <c r="H24" s="221">
        <f>'8.คำนวณ'!Q18</f>
        <v>23.044427146967248</v>
      </c>
      <c r="I24" s="221">
        <f>'8.คำนวณ'!R18</f>
        <v>542.15126350682328</v>
      </c>
      <c r="J24" s="7" t="str">
        <f t="shared" si="29"/>
        <v>รพ.นายูง</v>
      </c>
      <c r="K24" s="42">
        <f t="shared" ref="K24:Q24" si="55">+(C24-C26)*100/C26</f>
        <v>-2.0234375860067066</v>
      </c>
      <c r="L24" s="42">
        <f t="shared" si="55"/>
        <v>11.656572399217435</v>
      </c>
      <c r="M24" s="42">
        <f t="shared" si="55"/>
        <v>23.224379830877375</v>
      </c>
      <c r="N24" s="42">
        <f t="shared" si="55"/>
        <v>-36.788679184377969</v>
      </c>
      <c r="O24" s="42">
        <f t="shared" si="55"/>
        <v>-29.737079996420487</v>
      </c>
      <c r="P24" s="42">
        <f t="shared" si="55"/>
        <v>-44.339426066285668</v>
      </c>
      <c r="Q24" s="42">
        <f t="shared" si="55"/>
        <v>-27.19222688335126</v>
      </c>
      <c r="R24" s="7" t="str">
        <f t="shared" si="31"/>
        <v>รพ.นายูง</v>
      </c>
      <c r="S24" s="8">
        <f t="shared" si="32"/>
        <v>-2.0234375860067065E-2</v>
      </c>
      <c r="T24" s="8">
        <f t="shared" si="33"/>
        <v>0.11656572399217435</v>
      </c>
      <c r="U24" s="8">
        <f t="shared" si="34"/>
        <v>0.23224379830877376</v>
      </c>
      <c r="V24" s="8">
        <f t="shared" si="35"/>
        <v>-0.3678867918437797</v>
      </c>
      <c r="W24" s="8">
        <f t="shared" si="36"/>
        <v>-0.29737079996420485</v>
      </c>
      <c r="X24" s="8">
        <f t="shared" si="37"/>
        <v>-0.4433942606628567</v>
      </c>
      <c r="Y24" s="8">
        <f t="shared" si="38"/>
        <v>-0.27192226883351261</v>
      </c>
      <c r="Z24" s="7" t="str">
        <f t="shared" si="39"/>
        <v>รพ.นายูง</v>
      </c>
      <c r="AA24" s="10" t="str">
        <f t="shared" ref="AA24:AG24" si="56">+IF(AND(C24&gt;C28),"OK","Not OK")</f>
        <v>OK</v>
      </c>
      <c r="AB24" s="10" t="str">
        <f t="shared" si="56"/>
        <v>OK</v>
      </c>
      <c r="AC24" s="10" t="str">
        <f t="shared" si="56"/>
        <v>OK</v>
      </c>
      <c r="AD24" s="10" t="str">
        <f t="shared" si="56"/>
        <v>OK</v>
      </c>
      <c r="AE24" s="10" t="str">
        <f t="shared" si="56"/>
        <v>OK</v>
      </c>
      <c r="AF24" s="10" t="str">
        <f t="shared" si="56"/>
        <v>OK</v>
      </c>
      <c r="AG24" s="10" t="str">
        <f t="shared" si="56"/>
        <v>Not OK</v>
      </c>
    </row>
    <row r="25" spans="1:33" ht="13.5" customHeight="1">
      <c r="A25" s="211" t="s">
        <v>45</v>
      </c>
      <c r="B25" s="209" t="str">
        <f>'8.คำนวณ'!F19</f>
        <v>รพ.ศรีเชียงใหม่</v>
      </c>
      <c r="C25" s="221">
        <f>'8.คำนวณ'!L19</f>
        <v>842.42771153846149</v>
      </c>
      <c r="D25" s="221">
        <f>'8.คำนวณ'!M19</f>
        <v>138.70784134615386</v>
      </c>
      <c r="E25" s="221">
        <f>'8.คำนวณ'!N19</f>
        <v>409.62920903954802</v>
      </c>
      <c r="F25" s="221">
        <f>'8.คำนวณ'!O19</f>
        <v>2261.4721822660099</v>
      </c>
      <c r="G25" s="221">
        <f>'8.คำนวณ'!P19</f>
        <v>23.280216700915375</v>
      </c>
      <c r="H25" s="221">
        <f>'8.คำนวณ'!Q19</f>
        <v>62.005454885111149</v>
      </c>
      <c r="I25" s="221">
        <f>'8.คำนวณ'!R19</f>
        <v>806.83408522727279</v>
      </c>
      <c r="J25" s="7" t="str">
        <f t="shared" si="29"/>
        <v>รพ.ศรีเชียงใหม่</v>
      </c>
      <c r="K25" s="42">
        <f>+(C25-C26)*100/C26</f>
        <v>-18.897486312398435</v>
      </c>
      <c r="L25" s="42">
        <f t="shared" ref="L25:Q25" si="57">+(D25-D26)*100/D26</f>
        <v>-44.54624767218781</v>
      </c>
      <c r="M25" s="42">
        <f t="shared" si="57"/>
        <v>-37.140417310944272</v>
      </c>
      <c r="N25" s="42">
        <f t="shared" si="57"/>
        <v>5.2970763592760681</v>
      </c>
      <c r="O25" s="42">
        <f t="shared" si="57"/>
        <v>74.865089879116468</v>
      </c>
      <c r="P25" s="42">
        <f t="shared" si="57"/>
        <v>49.765458864119296</v>
      </c>
      <c r="Q25" s="42">
        <f t="shared" si="57"/>
        <v>8.3531423315898685</v>
      </c>
      <c r="R25" s="7" t="str">
        <f t="shared" si="31"/>
        <v>รพ.ศรีเชียงใหม่</v>
      </c>
      <c r="S25" s="8">
        <f t="shared" si="32"/>
        <v>-0.18897486312398434</v>
      </c>
      <c r="T25" s="8">
        <f t="shared" si="33"/>
        <v>-0.44546247672187811</v>
      </c>
      <c r="U25" s="8">
        <f t="shared" si="34"/>
        <v>-0.37140417310944274</v>
      </c>
      <c r="V25" s="8">
        <f t="shared" si="35"/>
        <v>5.2970763592760678E-2</v>
      </c>
      <c r="W25" s="8">
        <f t="shared" si="36"/>
        <v>0.74865089879116464</v>
      </c>
      <c r="X25" s="8">
        <f t="shared" si="37"/>
        <v>0.49765458864119294</v>
      </c>
      <c r="Y25" s="8">
        <f t="shared" si="38"/>
        <v>8.353142331589869E-2</v>
      </c>
      <c r="Z25" s="7" t="str">
        <f>+R25</f>
        <v>รพ.ศรีเชียงใหม่</v>
      </c>
      <c r="AA25" s="10" t="str">
        <f>+IF(AND(C25&gt;C28),"OK","Not OK")</f>
        <v>Not OK</v>
      </c>
      <c r="AB25" s="10" t="str">
        <f t="shared" ref="AB25:AG25" si="58">+IF(AND(D25&gt;D28),"OK","Not OK")</f>
        <v>Not OK</v>
      </c>
      <c r="AC25" s="10" t="str">
        <f t="shared" si="58"/>
        <v>Not OK</v>
      </c>
      <c r="AD25" s="10" t="str">
        <f t="shared" si="58"/>
        <v>OK</v>
      </c>
      <c r="AE25" s="10" t="str">
        <f t="shared" si="58"/>
        <v>OK</v>
      </c>
      <c r="AF25" s="10" t="str">
        <f t="shared" si="58"/>
        <v>OK</v>
      </c>
      <c r="AG25" s="10" t="str">
        <f t="shared" si="58"/>
        <v>OK</v>
      </c>
    </row>
    <row r="26" spans="1:33" ht="13.5" customHeight="1">
      <c r="B26" s="11" t="s">
        <v>140</v>
      </c>
      <c r="C26" s="12">
        <f>AVERAGE(C15:C25)</f>
        <v>1038.7196071177341</v>
      </c>
      <c r="D26" s="12">
        <f t="shared" ref="D26:I26" si="59">AVERAGE(D15:D25)</f>
        <v>250.13247169675577</v>
      </c>
      <c r="E26" s="12">
        <f t="shared" si="59"/>
        <v>651.65753814472453</v>
      </c>
      <c r="F26" s="12">
        <f t="shared" si="59"/>
        <v>2147.70652752961</v>
      </c>
      <c r="G26" s="12">
        <f t="shared" si="59"/>
        <v>13.313244351407645</v>
      </c>
      <c r="H26" s="12">
        <f t="shared" si="59"/>
        <v>41.401705944337991</v>
      </c>
      <c r="I26" s="12">
        <f t="shared" si="59"/>
        <v>744.63376683450736</v>
      </c>
    </row>
    <row r="27" spans="1:33" ht="13.2" customHeight="1">
      <c r="B27" s="13" t="s">
        <v>264</v>
      </c>
      <c r="C27" s="14">
        <f>STDEV(C15:C25)</f>
        <v>161.74704030478642</v>
      </c>
      <c r="D27" s="14">
        <f t="shared" ref="D27:I27" si="60">STDEV(D15:D25)</f>
        <v>98.10414356484263</v>
      </c>
      <c r="E27" s="14">
        <f t="shared" si="60"/>
        <v>241.79461532437404</v>
      </c>
      <c r="F27" s="14">
        <f t="shared" si="60"/>
        <v>1393.3006629588676</v>
      </c>
      <c r="G27" s="14">
        <f t="shared" si="60"/>
        <v>7.1555525465650733</v>
      </c>
      <c r="H27" s="14">
        <f t="shared" si="60"/>
        <v>20.485504037050067</v>
      </c>
      <c r="I27" s="14">
        <f t="shared" si="60"/>
        <v>163.45005347612877</v>
      </c>
    </row>
    <row r="28" spans="1:33" ht="13.2" customHeight="1">
      <c r="B28" s="13" t="s">
        <v>141</v>
      </c>
      <c r="C28" s="14">
        <f>+C26-C27</f>
        <v>876.97256681294766</v>
      </c>
      <c r="D28" s="14">
        <f t="shared" ref="D28:I28" si="61">+D26-D27</f>
        <v>152.02832813191316</v>
      </c>
      <c r="E28" s="14">
        <f t="shared" si="61"/>
        <v>409.86292282035049</v>
      </c>
      <c r="F28" s="14">
        <f t="shared" si="61"/>
        <v>754.40586457074232</v>
      </c>
      <c r="G28" s="14">
        <f t="shared" si="61"/>
        <v>6.1576918048425719</v>
      </c>
      <c r="H28" s="14">
        <f t="shared" si="61"/>
        <v>20.916201907287924</v>
      </c>
      <c r="I28" s="14">
        <f t="shared" si="61"/>
        <v>581.18371335837855</v>
      </c>
    </row>
    <row r="29" spans="1:33" ht="13.5" customHeight="1">
      <c r="B29" s="447" t="s">
        <v>143</v>
      </c>
      <c r="C29" s="456" t="s">
        <v>131</v>
      </c>
      <c r="D29" s="457"/>
      <c r="E29" s="457"/>
      <c r="F29" s="457"/>
      <c r="G29" s="457"/>
      <c r="H29" s="457"/>
      <c r="I29" s="458"/>
      <c r="J29" s="447" t="s">
        <v>143</v>
      </c>
      <c r="K29" s="453" t="s">
        <v>4</v>
      </c>
      <c r="L29" s="454"/>
      <c r="M29" s="454"/>
      <c r="N29" s="454"/>
      <c r="O29" s="454"/>
      <c r="P29" s="454"/>
      <c r="Q29" s="455"/>
      <c r="R29" s="447" t="s">
        <v>143</v>
      </c>
      <c r="S29" s="448" t="s">
        <v>4</v>
      </c>
      <c r="T29" s="449"/>
      <c r="U29" s="449"/>
      <c r="V29" s="449"/>
      <c r="W29" s="449"/>
      <c r="X29" s="449"/>
      <c r="Y29" s="450"/>
      <c r="Z29" s="447" t="s">
        <v>143</v>
      </c>
      <c r="AA29" s="456" t="s">
        <v>132</v>
      </c>
      <c r="AB29" s="457"/>
      <c r="AC29" s="457"/>
      <c r="AD29" s="457"/>
      <c r="AE29" s="457"/>
      <c r="AF29" s="457"/>
      <c r="AG29" s="458"/>
    </row>
    <row r="30" spans="1:33" ht="13.5" customHeight="1">
      <c r="B30" s="447"/>
      <c r="C30" s="5" t="s">
        <v>133</v>
      </c>
      <c r="D30" s="6" t="s">
        <v>249</v>
      </c>
      <c r="E30" s="5" t="s">
        <v>135</v>
      </c>
      <c r="F30" s="5" t="s">
        <v>136</v>
      </c>
      <c r="G30" s="5" t="s">
        <v>137</v>
      </c>
      <c r="H30" s="5" t="s">
        <v>138</v>
      </c>
      <c r="I30" s="5" t="s">
        <v>139</v>
      </c>
      <c r="J30" s="447"/>
      <c r="K30" s="37" t="s">
        <v>133</v>
      </c>
      <c r="L30" s="38" t="s">
        <v>249</v>
      </c>
      <c r="M30" s="37" t="s">
        <v>135</v>
      </c>
      <c r="N30" s="37" t="s">
        <v>136</v>
      </c>
      <c r="O30" s="37" t="s">
        <v>137</v>
      </c>
      <c r="P30" s="37" t="s">
        <v>138</v>
      </c>
      <c r="Q30" s="37" t="s">
        <v>139</v>
      </c>
      <c r="R30" s="447"/>
      <c r="S30" s="49" t="s">
        <v>133</v>
      </c>
      <c r="T30" s="50" t="s">
        <v>249</v>
      </c>
      <c r="U30" s="49" t="s">
        <v>135</v>
      </c>
      <c r="V30" s="49" t="s">
        <v>136</v>
      </c>
      <c r="W30" s="49" t="s">
        <v>137</v>
      </c>
      <c r="X30" s="49" t="s">
        <v>138</v>
      </c>
      <c r="Y30" s="49" t="s">
        <v>139</v>
      </c>
      <c r="Z30" s="447"/>
      <c r="AA30" s="5" t="s">
        <v>133</v>
      </c>
      <c r="AB30" s="6" t="s">
        <v>249</v>
      </c>
      <c r="AC30" s="5" t="s">
        <v>135</v>
      </c>
      <c r="AD30" s="5" t="s">
        <v>136</v>
      </c>
      <c r="AE30" s="5" t="s">
        <v>137</v>
      </c>
      <c r="AF30" s="5" t="s">
        <v>138</v>
      </c>
      <c r="AG30" s="5" t="s">
        <v>139</v>
      </c>
    </row>
    <row r="31" spans="1:33" ht="13.5" customHeight="1">
      <c r="A31" s="211" t="s">
        <v>1455</v>
      </c>
      <c r="B31" s="209" t="str">
        <f>'8.คำนวณ'!F20</f>
        <v>รพ.สร้างคอม</v>
      </c>
      <c r="C31" s="221">
        <f>'8.คำนวณ'!L20</f>
        <v>1088.0208665942619</v>
      </c>
      <c r="D31" s="221">
        <f>'8.คำนวณ'!M20</f>
        <v>215.70891211874377</v>
      </c>
      <c r="E31" s="221">
        <f>'8.คำนวณ'!N20</f>
        <v>367.70114942528738</v>
      </c>
      <c r="F31" s="221">
        <f>'8.คำนวณ'!O20</f>
        <v>4159.5776787878785</v>
      </c>
      <c r="G31" s="221">
        <f>'8.คำนวณ'!P20</f>
        <v>3.2779927448609434</v>
      </c>
      <c r="H31" s="221">
        <f>'8.คำนวณ'!Q20</f>
        <v>29.188371624345024</v>
      </c>
      <c r="I31" s="221">
        <f>'8.คำนวณ'!R20</f>
        <v>603.42639379129332</v>
      </c>
      <c r="J31" s="7" t="str">
        <f>+B31</f>
        <v>รพ.สร้างคอม</v>
      </c>
      <c r="K31" s="42">
        <f>+(C31-C40)*100/C40</f>
        <v>0.42441525076730263</v>
      </c>
      <c r="L31" s="42">
        <f t="shared" ref="L31:Q31" si="62">+(D31-D40)*100/D40</f>
        <v>-10.980031441075619</v>
      </c>
      <c r="M31" s="42">
        <f t="shared" si="62"/>
        <v>-36.796424214084382</v>
      </c>
      <c r="N31" s="42">
        <f t="shared" si="62"/>
        <v>86.770737223586124</v>
      </c>
      <c r="O31" s="42">
        <f t="shared" si="62"/>
        <v>-54.95042416125812</v>
      </c>
      <c r="P31" s="42">
        <f t="shared" si="62"/>
        <v>-48.007860543984144</v>
      </c>
      <c r="Q31" s="42">
        <f t="shared" si="62"/>
        <v>-10.255919841542246</v>
      </c>
      <c r="R31" s="7" t="str">
        <f>+J31</f>
        <v>รพ.สร้างคอม</v>
      </c>
      <c r="S31" s="8">
        <f>+K31/100</f>
        <v>4.2441525076730262E-3</v>
      </c>
      <c r="T31" s="8">
        <f t="shared" ref="T31:Y31" si="63">+L31/100</f>
        <v>-0.10980031441075619</v>
      </c>
      <c r="U31" s="8">
        <f t="shared" si="63"/>
        <v>-0.36796424214084383</v>
      </c>
      <c r="V31" s="8">
        <f t="shared" si="63"/>
        <v>0.86770737223586125</v>
      </c>
      <c r="W31" s="8">
        <f t="shared" si="63"/>
        <v>-0.54950424161258116</v>
      </c>
      <c r="X31" s="8">
        <f t="shared" si="63"/>
        <v>-0.48007860543984143</v>
      </c>
      <c r="Y31" s="8">
        <f t="shared" si="63"/>
        <v>-0.10255919841542246</v>
      </c>
      <c r="Z31" s="7" t="str">
        <f>+R31</f>
        <v>รพ.สร้างคอม</v>
      </c>
      <c r="AA31" s="10" t="str">
        <f>+IF(AND(C31&gt;C42),"OK","Not OK")</f>
        <v>OK</v>
      </c>
      <c r="AB31" s="10" t="str">
        <f t="shared" ref="AB31:AG31" si="64">+IF(AND(D31&gt;D42),"OK","Not OK")</f>
        <v>OK</v>
      </c>
      <c r="AC31" s="10" t="str">
        <f t="shared" si="64"/>
        <v>OK</v>
      </c>
      <c r="AD31" s="10" t="str">
        <f t="shared" si="64"/>
        <v>OK</v>
      </c>
      <c r="AE31" s="10" t="str">
        <f t="shared" si="64"/>
        <v>Not OK</v>
      </c>
      <c r="AF31" s="10" t="str">
        <f t="shared" si="64"/>
        <v>OK</v>
      </c>
      <c r="AG31" s="10" t="str">
        <f t="shared" si="64"/>
        <v>OK</v>
      </c>
    </row>
    <row r="32" spans="1:33" ht="13.5" customHeight="1">
      <c r="A32" s="211" t="s">
        <v>51</v>
      </c>
      <c r="B32" s="209" t="str">
        <f>'8.คำนวณ'!F21</f>
        <v>รพ.นาด้วง</v>
      </c>
      <c r="C32" s="221">
        <f>'8.คำนวณ'!L21</f>
        <v>1510.3842158092848</v>
      </c>
      <c r="D32" s="221">
        <f>'8.คำนวณ'!M21</f>
        <v>171.1274125191691</v>
      </c>
      <c r="E32" s="221">
        <f>'8.คำนวณ'!N21</f>
        <v>906.72097007223954</v>
      </c>
      <c r="F32" s="221">
        <f>'8.คำนวณ'!O21</f>
        <v>2655.8687944807552</v>
      </c>
      <c r="G32" s="221">
        <f>'8.คำนวณ'!P21</f>
        <v>8.1415405146169562</v>
      </c>
      <c r="H32" s="221">
        <f>'8.คำนวณ'!Q21</f>
        <v>55.569185537345177</v>
      </c>
      <c r="I32" s="221">
        <f>'8.คำนวณ'!R21</f>
        <v>681.3323109809935</v>
      </c>
      <c r="J32" s="7" t="str">
        <f t="shared" ref="J32:J39" si="65">+B32</f>
        <v>รพ.นาด้วง</v>
      </c>
      <c r="K32" s="42">
        <f>+(C32-C40)*100/C40</f>
        <v>39.408587035123048</v>
      </c>
      <c r="L32" s="42">
        <f t="shared" ref="L32:Q32" si="66">+(D32-D40)*100/D40</f>
        <v>-29.378175744353975</v>
      </c>
      <c r="M32" s="42">
        <f t="shared" si="66"/>
        <v>55.854850163540334</v>
      </c>
      <c r="N32" s="42">
        <f t="shared" si="66"/>
        <v>19.252147938931078</v>
      </c>
      <c r="O32" s="42">
        <f t="shared" si="66"/>
        <v>11.889493176100714</v>
      </c>
      <c r="P32" s="42">
        <f t="shared" si="66"/>
        <v>-1.0167171674243152</v>
      </c>
      <c r="Q32" s="42">
        <f t="shared" si="66"/>
        <v>1.3305718151498582</v>
      </c>
      <c r="R32" s="7" t="str">
        <f t="shared" ref="R32:R39" si="67">+J32</f>
        <v>รพ.นาด้วง</v>
      </c>
      <c r="S32" s="8">
        <f t="shared" ref="S32:S39" si="68">+K32/100</f>
        <v>0.39408587035123049</v>
      </c>
      <c r="T32" s="8">
        <f t="shared" ref="T32:T39" si="69">+L32/100</f>
        <v>-0.29378175744353974</v>
      </c>
      <c r="U32" s="8">
        <f t="shared" ref="U32:U39" si="70">+M32/100</f>
        <v>0.55854850163540337</v>
      </c>
      <c r="V32" s="8">
        <f t="shared" ref="V32:V39" si="71">+N32/100</f>
        <v>0.19252147938931077</v>
      </c>
      <c r="W32" s="8">
        <f t="shared" ref="W32:W39" si="72">+O32/100</f>
        <v>0.11889493176100714</v>
      </c>
      <c r="X32" s="8">
        <f t="shared" ref="X32:X39" si="73">+P32/100</f>
        <v>-1.0167171674243152E-2</v>
      </c>
      <c r="Y32" s="8">
        <f t="shared" ref="Y32:Y39" si="74">+Q32/100</f>
        <v>1.3305718151498582E-2</v>
      </c>
      <c r="Z32" s="7" t="str">
        <f t="shared" ref="Z32:Z39" si="75">+R32</f>
        <v>รพ.นาด้วง</v>
      </c>
      <c r="AA32" s="10" t="str">
        <f>+IF(AND(C32&gt;C42),"OK","Not OK")</f>
        <v>OK</v>
      </c>
      <c r="AB32" s="10" t="str">
        <f t="shared" ref="AB32:AG32" si="76">+IF(AND(D32&gt;D42),"OK","Not OK")</f>
        <v>OK</v>
      </c>
      <c r="AC32" s="10" t="str">
        <f t="shared" si="76"/>
        <v>OK</v>
      </c>
      <c r="AD32" s="10" t="str">
        <f t="shared" si="76"/>
        <v>OK</v>
      </c>
      <c r="AE32" s="10" t="str">
        <f t="shared" si="76"/>
        <v>OK</v>
      </c>
      <c r="AF32" s="10" t="str">
        <f t="shared" si="76"/>
        <v>OK</v>
      </c>
      <c r="AG32" s="10" t="str">
        <f t="shared" si="76"/>
        <v>OK</v>
      </c>
    </row>
    <row r="33" spans="1:33" ht="13.5" customHeight="1">
      <c r="A33" s="211" t="s">
        <v>45</v>
      </c>
      <c r="B33" s="209" t="str">
        <f>'8.คำนวณ'!F22</f>
        <v>รพ.รัตนวาปี</v>
      </c>
      <c r="C33" s="221">
        <f>'8.คำนวณ'!L22</f>
        <v>1081.4641894212905</v>
      </c>
      <c r="D33" s="221">
        <f>'8.คำนวณ'!M22</f>
        <v>108.96214939184689</v>
      </c>
      <c r="E33" s="221">
        <f>'8.คำนวณ'!N22</f>
        <v>381.01994400895859</v>
      </c>
      <c r="F33" s="221">
        <f>'8.คำนวณ'!O22</f>
        <v>1266.8985272091861</v>
      </c>
      <c r="G33" s="221">
        <f>'8.คำนวณ'!P22</f>
        <v>12.54664847888843</v>
      </c>
      <c r="H33" s="221">
        <f>'8.คำนวณ'!Q22</f>
        <v>43.058861783459697</v>
      </c>
      <c r="I33" s="221">
        <f>'8.คำนวณ'!R22</f>
        <v>401.31424655613586</v>
      </c>
      <c r="J33" s="7" t="str">
        <f t="shared" si="65"/>
        <v>รพ.รัตนวาปี</v>
      </c>
      <c r="K33" s="42">
        <f>+(C33-C40)*100/C40</f>
        <v>-0.18076659022513661</v>
      </c>
      <c r="L33" s="42">
        <f t="shared" ref="L33:Q33" si="77">+(D33-D40)*100/D40</f>
        <v>-55.032886598419871</v>
      </c>
      <c r="M33" s="42">
        <f t="shared" si="77"/>
        <v>-34.507077432977432</v>
      </c>
      <c r="N33" s="42">
        <f t="shared" si="77"/>
        <v>-43.114520226176587</v>
      </c>
      <c r="O33" s="42">
        <f t="shared" si="77"/>
        <v>72.429055267996702</v>
      </c>
      <c r="P33" s="42">
        <f t="shared" si="77"/>
        <v>-23.300882437864175</v>
      </c>
      <c r="Q33" s="42">
        <f t="shared" si="77"/>
        <v>-40.314878032793473</v>
      </c>
      <c r="R33" s="7" t="str">
        <f t="shared" si="67"/>
        <v>รพ.รัตนวาปี</v>
      </c>
      <c r="S33" s="8">
        <f t="shared" si="68"/>
        <v>-1.807665902251366E-3</v>
      </c>
      <c r="T33" s="8">
        <f t="shared" si="69"/>
        <v>-0.55032886598419872</v>
      </c>
      <c r="U33" s="8">
        <f t="shared" si="70"/>
        <v>-0.34507077432977434</v>
      </c>
      <c r="V33" s="8">
        <f t="shared" si="71"/>
        <v>-0.43114520226176589</v>
      </c>
      <c r="W33" s="8">
        <f t="shared" si="72"/>
        <v>0.724290552679967</v>
      </c>
      <c r="X33" s="8">
        <f t="shared" si="73"/>
        <v>-0.23300882437864176</v>
      </c>
      <c r="Y33" s="8">
        <f t="shared" si="74"/>
        <v>-0.40314878032793472</v>
      </c>
      <c r="Z33" s="7" t="str">
        <f t="shared" si="75"/>
        <v>รพ.รัตนวาปี</v>
      </c>
      <c r="AA33" s="10" t="str">
        <f>+IF(AND(C33&gt;C42),"OK","Not OK")</f>
        <v>OK</v>
      </c>
      <c r="AB33" s="10" t="str">
        <f t="shared" ref="AB33:AG33" si="78">+IF(AND(D33&gt;D42),"OK","Not OK")</f>
        <v>OK</v>
      </c>
      <c r="AC33" s="10" t="str">
        <f t="shared" si="78"/>
        <v>OK</v>
      </c>
      <c r="AD33" s="10" t="str">
        <f t="shared" si="78"/>
        <v>OK</v>
      </c>
      <c r="AE33" s="10" t="str">
        <f t="shared" si="78"/>
        <v>OK</v>
      </c>
      <c r="AF33" s="10" t="str">
        <f t="shared" si="78"/>
        <v>OK</v>
      </c>
      <c r="AG33" s="10" t="str">
        <f t="shared" si="78"/>
        <v>Not OK</v>
      </c>
    </row>
    <row r="34" spans="1:33" ht="13.5" customHeight="1">
      <c r="A34" s="211" t="s">
        <v>45</v>
      </c>
      <c r="B34" s="209" t="str">
        <f>'8.คำนวณ'!F23</f>
        <v>รพ.สังคม</v>
      </c>
      <c r="C34" s="221">
        <f>'8.คำนวณ'!L23</f>
        <v>1083.819142660843</v>
      </c>
      <c r="D34" s="221">
        <f>'8.คำนวณ'!M23</f>
        <v>708.0411463905383</v>
      </c>
      <c r="E34" s="221">
        <f>'8.คำนวณ'!N23</f>
        <v>1097.6460720130935</v>
      </c>
      <c r="F34" s="221">
        <f>'8.คำนวณ'!O23</f>
        <v>2837.0602870189173</v>
      </c>
      <c r="G34" s="221">
        <f>'8.คำนวณ'!P23</f>
        <v>12.369523011075321</v>
      </c>
      <c r="H34" s="221">
        <f>'8.คำนวณ'!Q23</f>
        <v>53.190387415611347</v>
      </c>
      <c r="I34" s="221">
        <f>'8.คำนวณ'!R23</f>
        <v>920.75771703391081</v>
      </c>
      <c r="J34" s="7" t="str">
        <f t="shared" si="65"/>
        <v>รพ.สังคม</v>
      </c>
      <c r="K34" s="42">
        <f>+(C34-C40)*100/C40</f>
        <v>3.6595786992168755E-2</v>
      </c>
      <c r="L34" s="42">
        <f t="shared" ref="L34:Q34" si="79">+(D34-D40)*100/D40</f>
        <v>192.19840743257632</v>
      </c>
      <c r="M34" s="42">
        <f t="shared" si="79"/>
        <v>88.672667482885799</v>
      </c>
      <c r="N34" s="42">
        <f t="shared" si="79"/>
        <v>27.38789422215855</v>
      </c>
      <c r="O34" s="42">
        <f t="shared" si="79"/>
        <v>69.994813396128933</v>
      </c>
      <c r="P34" s="42">
        <f t="shared" si="79"/>
        <v>-5.2539800498708855</v>
      </c>
      <c r="Q34" s="42">
        <f t="shared" si="79"/>
        <v>36.938912871931684</v>
      </c>
      <c r="R34" s="7" t="str">
        <f t="shared" si="67"/>
        <v>รพ.สังคม</v>
      </c>
      <c r="S34" s="8">
        <f t="shared" si="68"/>
        <v>3.6595786992168756E-4</v>
      </c>
      <c r="T34" s="8">
        <f t="shared" si="69"/>
        <v>1.9219840743257632</v>
      </c>
      <c r="U34" s="8">
        <f t="shared" si="70"/>
        <v>0.88672667482885803</v>
      </c>
      <c r="V34" s="8">
        <f t="shared" si="71"/>
        <v>0.27387894222158549</v>
      </c>
      <c r="W34" s="8">
        <f t="shared" si="72"/>
        <v>0.6999481339612893</v>
      </c>
      <c r="X34" s="8">
        <f t="shared" si="73"/>
        <v>-5.2539800498708857E-2</v>
      </c>
      <c r="Y34" s="8">
        <f t="shared" si="74"/>
        <v>0.36938912871931684</v>
      </c>
      <c r="Z34" s="7" t="str">
        <f t="shared" si="75"/>
        <v>รพ.สังคม</v>
      </c>
      <c r="AA34" s="10" t="str">
        <f>+IF(AND(C34&gt;C42),"OK","Not OK")</f>
        <v>OK</v>
      </c>
      <c r="AB34" s="10" t="str">
        <f t="shared" ref="AB34:AG34" si="80">+IF(AND(D34&gt;D42),"OK","Not OK")</f>
        <v>OK</v>
      </c>
      <c r="AC34" s="10" t="str">
        <f t="shared" si="80"/>
        <v>OK</v>
      </c>
      <c r="AD34" s="10" t="str">
        <f t="shared" si="80"/>
        <v>OK</v>
      </c>
      <c r="AE34" s="10" t="str">
        <f t="shared" si="80"/>
        <v>OK</v>
      </c>
      <c r="AF34" s="10" t="str">
        <f t="shared" si="80"/>
        <v>OK</v>
      </c>
      <c r="AG34" s="10" t="str">
        <f t="shared" si="80"/>
        <v>OK</v>
      </c>
    </row>
    <row r="35" spans="1:33" ht="13.5" customHeight="1">
      <c r="A35" s="211" t="s">
        <v>51</v>
      </c>
      <c r="B35" s="209" t="str">
        <f>'8.คำนวณ'!F24</f>
        <v>รพ.ท่าลี่</v>
      </c>
      <c r="C35" s="221">
        <f>'8.คำนวณ'!L24</f>
        <v>853.31718753058624</v>
      </c>
      <c r="D35" s="221">
        <f>'8.คำนวณ'!M24</f>
        <v>253.18998140354313</v>
      </c>
      <c r="E35" s="221">
        <f>'8.คำนวณ'!N24</f>
        <v>457.27466414380331</v>
      </c>
      <c r="F35" s="221">
        <f>'8.คำนวณ'!O24</f>
        <v>1519.4321961102107</v>
      </c>
      <c r="G35" s="221">
        <f>'8.คำนวณ'!P24</f>
        <v>5.33594057070985</v>
      </c>
      <c r="H35" s="221">
        <f>'8.คำนวณ'!Q24</f>
        <v>189.03423472997406</v>
      </c>
      <c r="I35" s="221">
        <f>'8.คำนวณ'!R24</f>
        <v>895.25827150827047</v>
      </c>
      <c r="J35" s="7" t="str">
        <f t="shared" si="65"/>
        <v>รพ.ท่าลี่</v>
      </c>
      <c r="K35" s="42">
        <f>+(C35-C40)*100/C40</f>
        <v>-21.23875358252214</v>
      </c>
      <c r="L35" s="42">
        <f t="shared" ref="L35:Q35" si="81">+(D35-D40)*100/D40</f>
        <v>4.487867295769286</v>
      </c>
      <c r="M35" s="42">
        <f t="shared" si="81"/>
        <v>-21.399772790037435</v>
      </c>
      <c r="N35" s="42">
        <f t="shared" si="81"/>
        <v>-31.775412471332171</v>
      </c>
      <c r="O35" s="42">
        <f t="shared" si="81"/>
        <v>-26.667970883074567</v>
      </c>
      <c r="P35" s="42">
        <f t="shared" si="81"/>
        <v>236.71951352862052</v>
      </c>
      <c r="Q35" s="42">
        <f t="shared" si="81"/>
        <v>33.146529398495503</v>
      </c>
      <c r="R35" s="7" t="str">
        <f t="shared" si="67"/>
        <v>รพ.ท่าลี่</v>
      </c>
      <c r="S35" s="8">
        <f t="shared" si="68"/>
        <v>-0.21238753582522141</v>
      </c>
      <c r="T35" s="8">
        <f t="shared" si="69"/>
        <v>4.4878672957692857E-2</v>
      </c>
      <c r="U35" s="8">
        <f t="shared" si="70"/>
        <v>-0.21399772790037436</v>
      </c>
      <c r="V35" s="8">
        <f t="shared" si="71"/>
        <v>-0.31775412471332171</v>
      </c>
      <c r="W35" s="8">
        <f t="shared" si="72"/>
        <v>-0.26667970883074565</v>
      </c>
      <c r="X35" s="8">
        <f t="shared" si="73"/>
        <v>2.3671951352862051</v>
      </c>
      <c r="Y35" s="8">
        <f t="shared" si="74"/>
        <v>0.331465293984955</v>
      </c>
      <c r="Z35" s="7" t="str">
        <f t="shared" si="75"/>
        <v>รพ.ท่าลี่</v>
      </c>
      <c r="AA35" s="10" t="str">
        <f>+IF(AND(C35&gt;C42),"OK","Not OK")</f>
        <v>Not OK</v>
      </c>
      <c r="AB35" s="10" t="str">
        <f t="shared" ref="AB35:AG35" si="82">+IF(AND(D35&gt;D42),"OK","Not OK")</f>
        <v>OK</v>
      </c>
      <c r="AC35" s="10" t="str">
        <f t="shared" si="82"/>
        <v>OK</v>
      </c>
      <c r="AD35" s="10" t="str">
        <f t="shared" si="82"/>
        <v>OK</v>
      </c>
      <c r="AE35" s="10" t="str">
        <f t="shared" si="82"/>
        <v>OK</v>
      </c>
      <c r="AF35" s="10" t="str">
        <f t="shared" si="82"/>
        <v>OK</v>
      </c>
      <c r="AG35" s="10" t="str">
        <f t="shared" si="82"/>
        <v>OK</v>
      </c>
    </row>
    <row r="36" spans="1:33" ht="13.5" customHeight="1">
      <c r="A36" s="211" t="s">
        <v>1455</v>
      </c>
      <c r="B36" s="209" t="str">
        <f>'8.คำนวณ'!F25</f>
        <v>รพ.ทุ่งฝน</v>
      </c>
      <c r="C36" s="221">
        <f>'8.คำนวณ'!L25</f>
        <v>1046.881652127616</v>
      </c>
      <c r="D36" s="221">
        <f>'8.คำนวณ'!M25</f>
        <v>149.10400581562027</v>
      </c>
      <c r="E36" s="221">
        <f>'8.คำนวณ'!N25</f>
        <v>731.01889020070837</v>
      </c>
      <c r="F36" s="221">
        <f>'8.คำนวณ'!O25</f>
        <v>1603.8604983388705</v>
      </c>
      <c r="G36" s="221">
        <f>'8.คำนวณ'!P25</f>
        <v>6.6077570300391173</v>
      </c>
      <c r="H36" s="221">
        <f>'8.คำนวณ'!Q25</f>
        <v>24.703594361207468</v>
      </c>
      <c r="I36" s="221">
        <f>'8.คำนวณ'!R25</f>
        <v>633.38417086456161</v>
      </c>
      <c r="J36" s="7" t="str">
        <f t="shared" si="65"/>
        <v>รพ.ทุ่งฝน</v>
      </c>
      <c r="K36" s="42">
        <f>+(C36-C40)*100/C40</f>
        <v>-3.3727376196743508</v>
      </c>
      <c r="L36" s="42">
        <f t="shared" ref="L36:Q36" si="83">+(D36-D40)*100/D40</f>
        <v>-38.466919241567894</v>
      </c>
      <c r="M36" s="42">
        <f t="shared" si="83"/>
        <v>25.653694311130558</v>
      </c>
      <c r="N36" s="42">
        <f t="shared" si="83"/>
        <v>-27.984466017754318</v>
      </c>
      <c r="O36" s="42">
        <f t="shared" si="83"/>
        <v>-9.1893501242770874</v>
      </c>
      <c r="P36" s="42">
        <f t="shared" si="83"/>
        <v>-55.996424205402484</v>
      </c>
      <c r="Q36" s="42">
        <f t="shared" si="83"/>
        <v>-5.8004747786561204</v>
      </c>
      <c r="R36" s="7" t="str">
        <f t="shared" si="67"/>
        <v>รพ.ทุ่งฝน</v>
      </c>
      <c r="S36" s="8">
        <f t="shared" si="68"/>
        <v>-3.3727376196743507E-2</v>
      </c>
      <c r="T36" s="8">
        <f t="shared" si="69"/>
        <v>-0.38466919241567893</v>
      </c>
      <c r="U36" s="8">
        <f t="shared" si="70"/>
        <v>0.25653694311130559</v>
      </c>
      <c r="V36" s="8">
        <f t="shared" si="71"/>
        <v>-0.27984466017754317</v>
      </c>
      <c r="W36" s="8">
        <f t="shared" si="72"/>
        <v>-9.1893501242770875E-2</v>
      </c>
      <c r="X36" s="8">
        <f t="shared" si="73"/>
        <v>-0.55996424205402484</v>
      </c>
      <c r="Y36" s="8">
        <f t="shared" si="74"/>
        <v>-5.80047477865612E-2</v>
      </c>
      <c r="Z36" s="7" t="str">
        <f t="shared" si="75"/>
        <v>รพ.ทุ่งฝน</v>
      </c>
      <c r="AA36" s="10" t="str">
        <f>+IF(AND(C36&gt;C42),"OK","Not OK")</f>
        <v>OK</v>
      </c>
      <c r="AB36" s="10" t="str">
        <f t="shared" ref="AB36:AG36" si="84">+IF(AND(D36&gt;D42),"OK","Not OK")</f>
        <v>OK</v>
      </c>
      <c r="AC36" s="10" t="str">
        <f t="shared" si="84"/>
        <v>OK</v>
      </c>
      <c r="AD36" s="10" t="str">
        <f t="shared" si="84"/>
        <v>OK</v>
      </c>
      <c r="AE36" s="10" t="str">
        <f t="shared" si="84"/>
        <v>OK</v>
      </c>
      <c r="AF36" s="10" t="str">
        <f t="shared" si="84"/>
        <v>OK</v>
      </c>
      <c r="AG36" s="10" t="str">
        <f t="shared" si="84"/>
        <v>OK</v>
      </c>
    </row>
    <row r="37" spans="1:33" ht="13.2" customHeight="1">
      <c r="A37" s="211" t="s">
        <v>1457</v>
      </c>
      <c r="B37" s="209" t="str">
        <f>'8.คำนวณ'!F26</f>
        <v>รพ.นาวังเฉลิมพระเกียรติ ๘๐ พรรษา</v>
      </c>
      <c r="C37" s="221">
        <f>'8.คำนวณ'!L26</f>
        <v>1210.5202086790723</v>
      </c>
      <c r="D37" s="221">
        <f>'8.คำนวณ'!M26</f>
        <v>168.86648423431376</v>
      </c>
      <c r="E37" s="221">
        <f>'8.คำนวณ'!N26</f>
        <v>417.91444954128434</v>
      </c>
      <c r="F37" s="221">
        <f>'8.คำนวณ'!O26</f>
        <v>2135.3923036398469</v>
      </c>
      <c r="G37" s="221">
        <f>'8.คำนวณ'!P26</f>
        <v>3.3364728756295023</v>
      </c>
      <c r="H37" s="221">
        <f>'8.คำนวณ'!Q26</f>
        <v>52.23935456110155</v>
      </c>
      <c r="I37" s="221">
        <f>'8.คำนวณ'!R26</f>
        <v>605.45460223862153</v>
      </c>
      <c r="J37" s="7" t="str">
        <f t="shared" si="65"/>
        <v>รพ.นาวังเฉลิมพระเกียรติ ๘๐ พรรษา</v>
      </c>
      <c r="K37" s="42">
        <f>+(C37-C40)*100/C40</f>
        <v>11.731114575366155</v>
      </c>
      <c r="L37" s="42">
        <f t="shared" ref="L37:Q37" si="85">+(D37-D40)*100/D40</f>
        <v>-30.311228360747549</v>
      </c>
      <c r="M37" s="42">
        <f t="shared" si="85"/>
        <v>-28.16533855035248</v>
      </c>
      <c r="N37" s="42">
        <f t="shared" si="85"/>
        <v>-4.1179596557968896</v>
      </c>
      <c r="O37" s="42">
        <f t="shared" si="85"/>
        <v>-54.146729555695622</v>
      </c>
      <c r="P37" s="42">
        <f t="shared" si="85"/>
        <v>-6.9480188073356848</v>
      </c>
      <c r="Q37" s="42">
        <f t="shared" si="85"/>
        <v>-9.9542762552690895</v>
      </c>
      <c r="R37" s="7" t="str">
        <f t="shared" si="67"/>
        <v>รพ.นาวังเฉลิมพระเกียรติ ๘๐ พรรษา</v>
      </c>
      <c r="S37" s="8">
        <f t="shared" si="68"/>
        <v>0.11731114575366154</v>
      </c>
      <c r="T37" s="8">
        <f t="shared" si="69"/>
        <v>-0.3031122836074755</v>
      </c>
      <c r="U37" s="8">
        <f t="shared" si="70"/>
        <v>-0.28165338550352481</v>
      </c>
      <c r="V37" s="8">
        <f t="shared" si="71"/>
        <v>-4.1179596557968899E-2</v>
      </c>
      <c r="W37" s="8">
        <f t="shared" si="72"/>
        <v>-0.54146729555695616</v>
      </c>
      <c r="X37" s="8">
        <f t="shared" si="73"/>
        <v>-6.9480188073356847E-2</v>
      </c>
      <c r="Y37" s="8">
        <f t="shared" si="74"/>
        <v>-9.95427625526909E-2</v>
      </c>
      <c r="Z37" s="7" t="str">
        <f t="shared" si="75"/>
        <v>รพ.นาวังเฉลิมพระเกียรติ ๘๐ พรรษา</v>
      </c>
      <c r="AA37" s="10" t="str">
        <f>+IF(AND(C37&gt;C42),"OK","Not OK")</f>
        <v>OK</v>
      </c>
      <c r="AB37" s="10" t="str">
        <f t="shared" ref="AB37:AG37" si="86">+IF(AND(D37&gt;D42),"OK","Not OK")</f>
        <v>OK</v>
      </c>
      <c r="AC37" s="10" t="str">
        <f t="shared" si="86"/>
        <v>OK</v>
      </c>
      <c r="AD37" s="10" t="str">
        <f t="shared" si="86"/>
        <v>OK</v>
      </c>
      <c r="AE37" s="10" t="str">
        <f t="shared" si="86"/>
        <v>Not OK</v>
      </c>
      <c r="AF37" s="10" t="str">
        <f t="shared" si="86"/>
        <v>OK</v>
      </c>
      <c r="AG37" s="10" t="str">
        <f t="shared" si="86"/>
        <v>OK</v>
      </c>
    </row>
    <row r="38" spans="1:33" ht="13.5" customHeight="1">
      <c r="A38" s="211" t="s">
        <v>1456</v>
      </c>
      <c r="B38" s="209" t="str">
        <f>'8.คำนวณ'!F27</f>
        <v>รพ.กุดบาก</v>
      </c>
      <c r="C38" s="221">
        <f>'8.คำนวณ'!L27</f>
        <v>842.25932121264111</v>
      </c>
      <c r="D38" s="221">
        <f>'8.คำนวณ'!M27</f>
        <v>255.067996655375</v>
      </c>
      <c r="E38" s="221">
        <f>'8.คำนวณ'!N27</f>
        <v>496.40983957219237</v>
      </c>
      <c r="F38" s="221">
        <f>'8.คำนวณ'!O27</f>
        <v>2723.2792829606783</v>
      </c>
      <c r="G38" s="221">
        <f>'8.คำนวณ'!P27</f>
        <v>10.838390914789278</v>
      </c>
      <c r="H38" s="221">
        <f>'8.คำนวณ'!Q27</f>
        <v>34.87062608310903</v>
      </c>
      <c r="I38" s="221">
        <f>'8.คำนวณ'!R27</f>
        <v>745.06391278247077</v>
      </c>
      <c r="J38" s="7" t="str">
        <f t="shared" si="65"/>
        <v>รพ.กุดบาก</v>
      </c>
      <c r="K38" s="42">
        <f>+(C38-C40)*100/C40</f>
        <v>-22.259395550885145</v>
      </c>
      <c r="L38" s="42">
        <f t="shared" ref="L38:Q38" si="87">+(D38-D40)*100/D40</f>
        <v>5.2628972054246814</v>
      </c>
      <c r="M38" s="42">
        <f t="shared" si="87"/>
        <v>-14.672888661583348</v>
      </c>
      <c r="N38" s="42">
        <f t="shared" si="87"/>
        <v>22.278971237412229</v>
      </c>
      <c r="O38" s="42">
        <f t="shared" si="87"/>
        <v>48.952408223357246</v>
      </c>
      <c r="P38" s="42">
        <f t="shared" si="87"/>
        <v>-37.88627616624462</v>
      </c>
      <c r="Q38" s="42">
        <f t="shared" si="87"/>
        <v>10.809000401548248</v>
      </c>
      <c r="R38" s="7" t="str">
        <f t="shared" si="67"/>
        <v>รพ.กุดบาก</v>
      </c>
      <c r="S38" s="8">
        <f t="shared" si="68"/>
        <v>-0.22259395550885144</v>
      </c>
      <c r="T38" s="8">
        <f t="shared" si="69"/>
        <v>5.2628972054246811E-2</v>
      </c>
      <c r="U38" s="8">
        <f t="shared" si="70"/>
        <v>-0.1467288866158335</v>
      </c>
      <c r="V38" s="8">
        <f t="shared" si="71"/>
        <v>0.22278971237412229</v>
      </c>
      <c r="W38" s="8">
        <f t="shared" si="72"/>
        <v>0.48952408223357247</v>
      </c>
      <c r="X38" s="8">
        <f t="shared" si="73"/>
        <v>-0.3788627616624462</v>
      </c>
      <c r="Y38" s="8">
        <f t="shared" si="74"/>
        <v>0.10809000401548248</v>
      </c>
      <c r="Z38" s="7" t="str">
        <f t="shared" si="75"/>
        <v>รพ.กุดบาก</v>
      </c>
      <c r="AA38" s="10" t="str">
        <f>+IF(AND(C38&gt;C42),"OK","Not OK")</f>
        <v>Not OK</v>
      </c>
      <c r="AB38" s="10" t="str">
        <f t="shared" ref="AB38:AG38" si="88">+IF(AND(D38&gt;D42),"OK","Not OK")</f>
        <v>OK</v>
      </c>
      <c r="AC38" s="10" t="str">
        <f t="shared" si="88"/>
        <v>OK</v>
      </c>
      <c r="AD38" s="10" t="str">
        <f t="shared" si="88"/>
        <v>OK</v>
      </c>
      <c r="AE38" s="10" t="str">
        <f t="shared" si="88"/>
        <v>OK</v>
      </c>
      <c r="AF38" s="10" t="str">
        <f t="shared" si="88"/>
        <v>OK</v>
      </c>
      <c r="AG38" s="10" t="str">
        <f t="shared" si="88"/>
        <v>OK</v>
      </c>
    </row>
    <row r="39" spans="1:33" ht="13.5" customHeight="1">
      <c r="A39" s="211" t="s">
        <v>1455</v>
      </c>
      <c r="B39" s="209" t="str">
        <f>'8.คำนวณ'!F28</f>
        <v>รพ.ไชยวาน</v>
      </c>
      <c r="C39" s="221">
        <f>'8.คำนวณ'!L28</f>
        <v>1034.1371164865327</v>
      </c>
      <c r="D39" s="221">
        <f>'8.คำนวณ'!M28</f>
        <v>150.76868382226797</v>
      </c>
      <c r="E39" s="221">
        <f>'8.คำนวณ'!N28</f>
        <v>380.24832214765098</v>
      </c>
      <c r="F39" s="221">
        <f>'8.คำนวณ'!O28</f>
        <v>1142.5621873557916</v>
      </c>
      <c r="G39" s="221">
        <f>'8.คำนวณ'!P28</f>
        <v>3.0334419109663409</v>
      </c>
      <c r="H39" s="221">
        <f>'8.คำนวณ'!Q28</f>
        <v>23.40511617806732</v>
      </c>
      <c r="I39" s="221">
        <f>'8.คำนวณ'!R28</f>
        <v>565.47999725510374</v>
      </c>
      <c r="J39" s="7" t="str">
        <f t="shared" si="65"/>
        <v>รพ.ไชยวาน</v>
      </c>
      <c r="K39" s="42">
        <f>+(C39-C40)*100/C40</f>
        <v>-4.5490593049418377</v>
      </c>
      <c r="L39" s="42">
        <f t="shared" ref="L39:Q39" si="89">+(D39-D40)*100/D40</f>
        <v>-37.779930547605467</v>
      </c>
      <c r="M39" s="42">
        <f t="shared" si="89"/>
        <v>-34.639710308521749</v>
      </c>
      <c r="N39" s="42">
        <f t="shared" si="89"/>
        <v>-48.697392251027914</v>
      </c>
      <c r="O39" s="42">
        <f t="shared" si="89"/>
        <v>-58.311295339278317</v>
      </c>
      <c r="P39" s="42">
        <f t="shared" si="89"/>
        <v>-58.309354150494322</v>
      </c>
      <c r="Q39" s="42">
        <f t="shared" si="89"/>
        <v>-15.899465578864215</v>
      </c>
      <c r="R39" s="7" t="str">
        <f t="shared" si="67"/>
        <v>รพ.ไชยวาน</v>
      </c>
      <c r="S39" s="8">
        <f t="shared" si="68"/>
        <v>-4.5490593049418375E-2</v>
      </c>
      <c r="T39" s="8">
        <f t="shared" si="69"/>
        <v>-0.37779930547605467</v>
      </c>
      <c r="U39" s="8">
        <f t="shared" si="70"/>
        <v>-0.34639710308521748</v>
      </c>
      <c r="V39" s="8">
        <f t="shared" si="71"/>
        <v>-0.48697392251027916</v>
      </c>
      <c r="W39" s="8">
        <f t="shared" si="72"/>
        <v>-0.58311295339278313</v>
      </c>
      <c r="X39" s="8">
        <f t="shared" si="73"/>
        <v>-0.58309354150494319</v>
      </c>
      <c r="Y39" s="8">
        <f t="shared" si="74"/>
        <v>-0.15899465578864214</v>
      </c>
      <c r="Z39" s="7" t="str">
        <f t="shared" si="75"/>
        <v>รพ.ไชยวาน</v>
      </c>
      <c r="AA39" s="10" t="str">
        <f>+IF(AND(C39&gt;C42),"OK","Not OK")</f>
        <v>OK</v>
      </c>
      <c r="AB39" s="10" t="str">
        <f t="shared" ref="AB39:AG39" si="90">+IF(AND(D39&gt;D42),"OK","Not OK")</f>
        <v>OK</v>
      </c>
      <c r="AC39" s="10" t="str">
        <f t="shared" si="90"/>
        <v>OK</v>
      </c>
      <c r="AD39" s="10" t="str">
        <f t="shared" si="90"/>
        <v>Not OK</v>
      </c>
      <c r="AE39" s="10" t="str">
        <f t="shared" si="90"/>
        <v>Not OK</v>
      </c>
      <c r="AF39" s="10" t="str">
        <f t="shared" si="90"/>
        <v>OK</v>
      </c>
      <c r="AG39" s="10" t="str">
        <f t="shared" si="90"/>
        <v>OK</v>
      </c>
    </row>
    <row r="40" spans="1:33" ht="13.5" customHeight="1">
      <c r="B40" s="11" t="s">
        <v>140</v>
      </c>
      <c r="C40" s="12">
        <f>AVERAGE(C31:C39)</f>
        <v>1083.4226556135698</v>
      </c>
      <c r="D40" s="12">
        <f t="shared" ref="D40:I40" si="91">AVERAGE(D31:D39)</f>
        <v>242.31519692793538</v>
      </c>
      <c r="E40" s="12">
        <f t="shared" si="91"/>
        <v>581.77270012502436</v>
      </c>
      <c r="F40" s="12">
        <f t="shared" si="91"/>
        <v>2227.1035284335703</v>
      </c>
      <c r="G40" s="12">
        <f t="shared" si="91"/>
        <v>7.2764120057306387</v>
      </c>
      <c r="H40" s="12">
        <f t="shared" si="91"/>
        <v>56.139970252691192</v>
      </c>
      <c r="I40" s="12">
        <f t="shared" si="91"/>
        <v>672.38573589015118</v>
      </c>
    </row>
    <row r="41" spans="1:33" ht="13.2" customHeight="1">
      <c r="B41" s="13" t="s">
        <v>264</v>
      </c>
      <c r="C41" s="14">
        <f>STDEV(C31:C39)</f>
        <v>197.91023464562673</v>
      </c>
      <c r="D41" s="14">
        <f t="shared" ref="D41:I41" si="92">STDEV(D31:D39)</f>
        <v>181.38494589387577</v>
      </c>
      <c r="E41" s="14">
        <f t="shared" si="92"/>
        <v>267.01301870241781</v>
      </c>
      <c r="F41" s="14">
        <f t="shared" si="92"/>
        <v>970.33491155572335</v>
      </c>
      <c r="G41" s="14">
        <f t="shared" si="92"/>
        <v>3.8871119469913138</v>
      </c>
      <c r="H41" s="14">
        <f t="shared" si="92"/>
        <v>51.35030627601521</v>
      </c>
      <c r="I41" s="14">
        <f t="shared" si="92"/>
        <v>162.93704521389245</v>
      </c>
    </row>
    <row r="42" spans="1:33" ht="13.2" customHeight="1">
      <c r="B42" s="13" t="s">
        <v>141</v>
      </c>
      <c r="C42" s="14">
        <f>+C40-C41</f>
        <v>885.51242096794306</v>
      </c>
      <c r="D42" s="14">
        <f t="shared" ref="D42:I42" si="93">+D40-D41</f>
        <v>60.930251034059609</v>
      </c>
      <c r="E42" s="14">
        <f t="shared" si="93"/>
        <v>314.75968142260655</v>
      </c>
      <c r="F42" s="14">
        <f t="shared" si="93"/>
        <v>1256.7686168778469</v>
      </c>
      <c r="G42" s="14">
        <f t="shared" si="93"/>
        <v>3.3893000587393249</v>
      </c>
      <c r="H42" s="14">
        <f t="shared" si="93"/>
        <v>4.7896639766759819</v>
      </c>
      <c r="I42" s="14">
        <f t="shared" si="93"/>
        <v>509.44869067625871</v>
      </c>
    </row>
    <row r="43" spans="1:33" ht="13.5" customHeight="1">
      <c r="B43" s="447" t="s">
        <v>144</v>
      </c>
      <c r="C43" s="456" t="s">
        <v>131</v>
      </c>
      <c r="D43" s="457"/>
      <c r="E43" s="457"/>
      <c r="F43" s="457"/>
      <c r="G43" s="457"/>
      <c r="H43" s="457"/>
      <c r="I43" s="458"/>
      <c r="J43" s="447" t="s">
        <v>144</v>
      </c>
      <c r="K43" s="453" t="s">
        <v>4</v>
      </c>
      <c r="L43" s="454"/>
      <c r="M43" s="454"/>
      <c r="N43" s="454"/>
      <c r="O43" s="454"/>
      <c r="P43" s="454"/>
      <c r="Q43" s="455"/>
      <c r="R43" s="447" t="s">
        <v>144</v>
      </c>
      <c r="S43" s="448" t="s">
        <v>4</v>
      </c>
      <c r="T43" s="449"/>
      <c r="U43" s="449"/>
      <c r="V43" s="449"/>
      <c r="W43" s="449"/>
      <c r="X43" s="449"/>
      <c r="Y43" s="450"/>
      <c r="Z43" s="447" t="s">
        <v>144</v>
      </c>
      <c r="AA43" s="456" t="s">
        <v>132</v>
      </c>
      <c r="AB43" s="457"/>
      <c r="AC43" s="457"/>
      <c r="AD43" s="457"/>
      <c r="AE43" s="457"/>
      <c r="AF43" s="457"/>
      <c r="AG43" s="458"/>
    </row>
    <row r="44" spans="1:33" ht="13.5" customHeight="1">
      <c r="B44" s="447"/>
      <c r="C44" s="5" t="s">
        <v>133</v>
      </c>
      <c r="D44" s="6" t="s">
        <v>249</v>
      </c>
      <c r="E44" s="5" t="s">
        <v>135</v>
      </c>
      <c r="F44" s="5" t="s">
        <v>136</v>
      </c>
      <c r="G44" s="5" t="s">
        <v>137</v>
      </c>
      <c r="H44" s="5" t="s">
        <v>138</v>
      </c>
      <c r="I44" s="5" t="s">
        <v>139</v>
      </c>
      <c r="J44" s="447"/>
      <c r="K44" s="37" t="s">
        <v>133</v>
      </c>
      <c r="L44" s="38" t="s">
        <v>249</v>
      </c>
      <c r="M44" s="37" t="s">
        <v>135</v>
      </c>
      <c r="N44" s="37" t="s">
        <v>136</v>
      </c>
      <c r="O44" s="37" t="s">
        <v>137</v>
      </c>
      <c r="P44" s="37" t="s">
        <v>138</v>
      </c>
      <c r="Q44" s="37" t="s">
        <v>139</v>
      </c>
      <c r="R44" s="447"/>
      <c r="S44" s="49" t="s">
        <v>133</v>
      </c>
      <c r="T44" s="50" t="s">
        <v>249</v>
      </c>
      <c r="U44" s="49" t="s">
        <v>135</v>
      </c>
      <c r="V44" s="49" t="s">
        <v>136</v>
      </c>
      <c r="W44" s="49" t="s">
        <v>137</v>
      </c>
      <c r="X44" s="49" t="s">
        <v>138</v>
      </c>
      <c r="Y44" s="49" t="s">
        <v>139</v>
      </c>
      <c r="Z44" s="447"/>
      <c r="AA44" s="5" t="s">
        <v>133</v>
      </c>
      <c r="AB44" s="6" t="s">
        <v>249</v>
      </c>
      <c r="AC44" s="5" t="s">
        <v>135</v>
      </c>
      <c r="AD44" s="5" t="s">
        <v>136</v>
      </c>
      <c r="AE44" s="5" t="s">
        <v>137</v>
      </c>
      <c r="AF44" s="5" t="s">
        <v>138</v>
      </c>
      <c r="AG44" s="5" t="s">
        <v>139</v>
      </c>
    </row>
    <row r="45" spans="1:33" ht="13.5" customHeight="1">
      <c r="A45" s="211" t="s">
        <v>51</v>
      </c>
      <c r="B45" s="209" t="str">
        <f>'8.คำนวณ'!F29</f>
        <v>รพ.ภูหลวง</v>
      </c>
      <c r="C45" s="221">
        <f>'8.คำนวณ'!L29</f>
        <v>1397.6204183892016</v>
      </c>
      <c r="D45" s="221">
        <f>'8.คำนวณ'!M29</f>
        <v>330.25143896000395</v>
      </c>
      <c r="E45" s="221">
        <f>'8.คำนวณ'!N29</f>
        <v>837.33379084967316</v>
      </c>
      <c r="F45" s="221">
        <f>'8.คำนวณ'!O29</f>
        <v>1698.531884057971</v>
      </c>
      <c r="G45" s="221">
        <f>'8.คำนวณ'!P29</f>
        <v>6.4343905754417765</v>
      </c>
      <c r="H45" s="221">
        <f>'8.คำนวณ'!Q29</f>
        <v>60.437987313094695</v>
      </c>
      <c r="I45" s="221">
        <f>'8.คำนวณ'!R29</f>
        <v>835.47321611794587</v>
      </c>
      <c r="J45" s="7" t="str">
        <f>+B45</f>
        <v>รพ.ภูหลวง</v>
      </c>
      <c r="K45" s="42">
        <f>+(C45-C57)*100/C57</f>
        <v>32.835169209987839</v>
      </c>
      <c r="L45" s="42">
        <f t="shared" ref="L45:Q45" si="94">+(D45-D57)*100/D57</f>
        <v>84.193878531929172</v>
      </c>
      <c r="M45" s="42">
        <f t="shared" si="94"/>
        <v>48.063145468446059</v>
      </c>
      <c r="N45" s="42">
        <f t="shared" si="94"/>
        <v>-12.87395338954679</v>
      </c>
      <c r="O45" s="42">
        <f t="shared" si="94"/>
        <v>-32.522445505960206</v>
      </c>
      <c r="P45" s="42">
        <f t="shared" si="94"/>
        <v>56.316781533670735</v>
      </c>
      <c r="Q45" s="42">
        <f t="shared" si="94"/>
        <v>28.250885435918367</v>
      </c>
      <c r="R45" s="7" t="str">
        <f>+J45</f>
        <v>รพ.ภูหลวง</v>
      </c>
      <c r="S45" s="8">
        <f>+K45/100</f>
        <v>0.32835169209987841</v>
      </c>
      <c r="T45" s="8">
        <f t="shared" ref="T45:Y56" si="95">+L45/100</f>
        <v>0.84193878531929167</v>
      </c>
      <c r="U45" s="8">
        <f t="shared" si="95"/>
        <v>0.48063145468446061</v>
      </c>
      <c r="V45" s="8">
        <f t="shared" si="95"/>
        <v>-0.12873953389546788</v>
      </c>
      <c r="W45" s="8">
        <f t="shared" si="95"/>
        <v>-0.32522445505960207</v>
      </c>
      <c r="X45" s="8">
        <f t="shared" si="95"/>
        <v>0.56316781533670734</v>
      </c>
      <c r="Y45" s="8">
        <f t="shared" si="95"/>
        <v>0.28250885435918366</v>
      </c>
      <c r="Z45" s="7" t="str">
        <f>+R45</f>
        <v>รพ.ภูหลวง</v>
      </c>
      <c r="AA45" s="9" t="str">
        <f>+IF(AND(C45&gt;C59),"OK","Not OK")</f>
        <v>OK</v>
      </c>
      <c r="AB45" s="9" t="str">
        <f t="shared" ref="AB45:AG45" si="96">+IF(AND(D45&gt;D59),"OK","Not OK")</f>
        <v>OK</v>
      </c>
      <c r="AC45" s="9" t="str">
        <f t="shared" si="96"/>
        <v>OK</v>
      </c>
      <c r="AD45" s="9" t="str">
        <f t="shared" si="96"/>
        <v>OK</v>
      </c>
      <c r="AE45" s="9" t="str">
        <f t="shared" si="96"/>
        <v>OK</v>
      </c>
      <c r="AF45" s="9" t="str">
        <f t="shared" si="96"/>
        <v>OK</v>
      </c>
      <c r="AG45" s="9" t="str">
        <f t="shared" si="96"/>
        <v>OK</v>
      </c>
    </row>
    <row r="46" spans="1:33" ht="13.5" customHeight="1">
      <c r="A46" s="211" t="s">
        <v>51</v>
      </c>
      <c r="B46" s="209" t="str">
        <f>'8.คำนวณ'!F30</f>
        <v>รพ.ภูกระดึง</v>
      </c>
      <c r="C46" s="221">
        <f>'8.คำนวณ'!L30</f>
        <v>1168.4161647553517</v>
      </c>
      <c r="D46" s="221">
        <f>'8.คำนวณ'!M30</f>
        <v>112.79579319571866</v>
      </c>
      <c r="E46" s="221">
        <f>'8.คำนวณ'!N30</f>
        <v>635.34838779956442</v>
      </c>
      <c r="F46" s="221">
        <f>'8.คำนวณ'!O30</f>
        <v>1200.7168159999999</v>
      </c>
      <c r="G46" s="221">
        <f>'8.คำนวณ'!P30</f>
        <v>4.9383336235417028</v>
      </c>
      <c r="H46" s="221">
        <f>'8.คำนวณ'!Q30</f>
        <v>27.687471704683961</v>
      </c>
      <c r="I46" s="221">
        <f>'8.คำนวณ'!R30</f>
        <v>743.99556077981651</v>
      </c>
      <c r="J46" s="7" t="str">
        <f t="shared" ref="J46:J56" si="97">+B46</f>
        <v>รพ.ภูกระดึง</v>
      </c>
      <c r="K46" s="42">
        <f>+(C46-C57)*100/C57</f>
        <v>11.050723723571883</v>
      </c>
      <c r="L46" s="42">
        <f t="shared" ref="L46:Q46" si="98">+(D46-D57)*100/D57</f>
        <v>-37.089465238269625</v>
      </c>
      <c r="M46" s="42">
        <f t="shared" si="98"/>
        <v>12.346691121173576</v>
      </c>
      <c r="N46" s="42">
        <f t="shared" si="98"/>
        <v>-38.409334403050579</v>
      </c>
      <c r="O46" s="42">
        <f t="shared" si="98"/>
        <v>-48.211618134572852</v>
      </c>
      <c r="P46" s="42">
        <f t="shared" si="98"/>
        <v>-28.389136400922965</v>
      </c>
      <c r="Q46" s="42">
        <f t="shared" si="98"/>
        <v>14.208436116919962</v>
      </c>
      <c r="R46" s="7" t="str">
        <f t="shared" ref="R46:R56" si="99">+J46</f>
        <v>รพ.ภูกระดึง</v>
      </c>
      <c r="S46" s="8">
        <f t="shared" ref="S46:S56" si="100">+K46/100</f>
        <v>0.11050723723571883</v>
      </c>
      <c r="T46" s="8">
        <f t="shared" si="95"/>
        <v>-0.37089465238269625</v>
      </c>
      <c r="U46" s="8">
        <f t="shared" si="95"/>
        <v>0.12346691121173575</v>
      </c>
      <c r="V46" s="8">
        <f t="shared" si="95"/>
        <v>-0.38409334403050577</v>
      </c>
      <c r="W46" s="8">
        <f t="shared" si="95"/>
        <v>-0.48211618134572853</v>
      </c>
      <c r="X46" s="8">
        <f t="shared" si="95"/>
        <v>-0.28389136400922965</v>
      </c>
      <c r="Y46" s="8">
        <f t="shared" si="95"/>
        <v>0.14208436116919962</v>
      </c>
      <c r="Z46" s="7" t="str">
        <f t="shared" ref="Z46:Z56" si="101">+R46</f>
        <v>รพ.ภูกระดึง</v>
      </c>
      <c r="AA46" s="9" t="str">
        <f>+IF(AND(C46&gt;C59),"OK","Not OK")</f>
        <v>OK</v>
      </c>
      <c r="AB46" s="9" t="str">
        <f t="shared" ref="AB46:AG46" si="102">+IF(AND(D46&gt;D59),"OK","Not OK")</f>
        <v>OK</v>
      </c>
      <c r="AC46" s="9" t="str">
        <f t="shared" si="102"/>
        <v>OK</v>
      </c>
      <c r="AD46" s="9" t="str">
        <f t="shared" si="102"/>
        <v>OK</v>
      </c>
      <c r="AE46" s="9" t="str">
        <f t="shared" si="102"/>
        <v>OK</v>
      </c>
      <c r="AF46" s="9" t="str">
        <f t="shared" si="102"/>
        <v>OK</v>
      </c>
      <c r="AG46" s="9" t="str">
        <f t="shared" si="102"/>
        <v>OK</v>
      </c>
    </row>
    <row r="47" spans="1:33" ht="13.5" customHeight="1">
      <c r="A47" s="211" t="s">
        <v>1456</v>
      </c>
      <c r="B47" s="209" t="str">
        <f>'8.คำนวณ'!F31</f>
        <v>รพ.โพนนาแก้ว</v>
      </c>
      <c r="C47" s="221">
        <f>'8.คำนวณ'!L31</f>
        <v>996.83085837688714</v>
      </c>
      <c r="D47" s="221">
        <f>'8.คำนวณ'!M31</f>
        <v>113.23671493902438</v>
      </c>
      <c r="E47" s="221">
        <f>'8.คำนวณ'!N31</f>
        <v>426.76536419332882</v>
      </c>
      <c r="F47" s="221">
        <f>'8.คำนวณ'!O31</f>
        <v>1785.0176272862084</v>
      </c>
      <c r="G47" s="221">
        <f>'8.คำนวณ'!P31</f>
        <v>7.9958665769489574</v>
      </c>
      <c r="H47" s="221">
        <f>'8.คำนวณ'!Q31</f>
        <v>20.4208081002275</v>
      </c>
      <c r="I47" s="221">
        <f>'8.คำนวณ'!R31</f>
        <v>552.52449332171898</v>
      </c>
      <c r="J47" s="7" t="str">
        <f t="shared" si="97"/>
        <v>รพ.โพนนาแก้ว</v>
      </c>
      <c r="K47" s="42">
        <f>+(C47-C57)*100/C57</f>
        <v>-5.2573974993564727</v>
      </c>
      <c r="L47" s="42">
        <f t="shared" ref="L47:Q47" si="103">+(D47-D57)*100/D57</f>
        <v>-36.843546291529243</v>
      </c>
      <c r="M47" s="42">
        <f t="shared" si="103"/>
        <v>-24.53640007131229</v>
      </c>
      <c r="N47" s="42">
        <f t="shared" si="103"/>
        <v>-8.4376746441394257</v>
      </c>
      <c r="O47" s="42">
        <f t="shared" si="103"/>
        <v>-16.147222282026213</v>
      </c>
      <c r="P47" s="42">
        <f t="shared" si="103"/>
        <v>-47.18363167840532</v>
      </c>
      <c r="Q47" s="42">
        <f t="shared" si="103"/>
        <v>-15.183689762307246</v>
      </c>
      <c r="R47" s="7" t="str">
        <f t="shared" si="99"/>
        <v>รพ.โพนนาแก้ว</v>
      </c>
      <c r="S47" s="8">
        <f t="shared" si="100"/>
        <v>-5.2573974993564726E-2</v>
      </c>
      <c r="T47" s="8">
        <f t="shared" si="95"/>
        <v>-0.36843546291529244</v>
      </c>
      <c r="U47" s="8">
        <f t="shared" si="95"/>
        <v>-0.24536400071312289</v>
      </c>
      <c r="V47" s="8">
        <f t="shared" si="95"/>
        <v>-8.4376746441394257E-2</v>
      </c>
      <c r="W47" s="8">
        <f t="shared" si="95"/>
        <v>-0.16147222282026213</v>
      </c>
      <c r="X47" s="8">
        <f t="shared" si="95"/>
        <v>-0.47183631678405319</v>
      </c>
      <c r="Y47" s="8">
        <f t="shared" si="95"/>
        <v>-0.15183689762307245</v>
      </c>
      <c r="Z47" s="7" t="str">
        <f t="shared" si="101"/>
        <v>รพ.โพนนาแก้ว</v>
      </c>
      <c r="AA47" s="9" t="str">
        <f>+IF(AND(C47&gt;C59),"OK","Not OK")</f>
        <v>OK</v>
      </c>
      <c r="AB47" s="9" t="str">
        <f t="shared" ref="AB47:AG47" si="104">+IF(AND(D47&gt;D59),"OK","Not OK")</f>
        <v>OK</v>
      </c>
      <c r="AC47" s="9" t="str">
        <f t="shared" si="104"/>
        <v>OK</v>
      </c>
      <c r="AD47" s="9" t="str">
        <f t="shared" si="104"/>
        <v>OK</v>
      </c>
      <c r="AE47" s="9" t="str">
        <f t="shared" si="104"/>
        <v>OK</v>
      </c>
      <c r="AF47" s="9" t="str">
        <f t="shared" si="104"/>
        <v>Not OK</v>
      </c>
      <c r="AG47" s="9" t="str">
        <f t="shared" si="104"/>
        <v>OK</v>
      </c>
    </row>
    <row r="48" spans="1:33" ht="13.5" customHeight="1">
      <c r="A48" s="211" t="s">
        <v>45</v>
      </c>
      <c r="B48" s="209" t="str">
        <f>'8.คำนวณ'!F32</f>
        <v>รพ.เฝ้าไร่</v>
      </c>
      <c r="C48" s="221">
        <f>'8.คำนวณ'!L32</f>
        <v>1045.930290047236</v>
      </c>
      <c r="D48" s="221">
        <f>'8.คำนวณ'!M32</f>
        <v>131.39899284550151</v>
      </c>
      <c r="E48" s="221">
        <f>'8.คำนวณ'!N32</f>
        <v>311.68500597371559</v>
      </c>
      <c r="F48" s="221">
        <f>'8.คำนวณ'!O32</f>
        <v>1174.7804374127502</v>
      </c>
      <c r="G48" s="221">
        <f>'8.คำนวณ'!P32</f>
        <v>14.511130280593296</v>
      </c>
      <c r="H48" s="221">
        <f>'8.คำนวณ'!Q32</f>
        <v>32.916660676203485</v>
      </c>
      <c r="I48" s="221">
        <f>'8.คำนวณ'!R32</f>
        <v>319.93429159415484</v>
      </c>
      <c r="J48" s="7" t="str">
        <f t="shared" si="97"/>
        <v>รพ.เฝ้าไร่</v>
      </c>
      <c r="K48" s="42">
        <f>+(C48-C57)*100/C57</f>
        <v>-0.59080045467250031</v>
      </c>
      <c r="L48" s="42">
        <f t="shared" ref="L48:Q48" si="105">+(D48-D57)*100/D57</f>
        <v>-26.713748156194118</v>
      </c>
      <c r="M48" s="42">
        <f t="shared" si="105"/>
        <v>-44.885704023731577</v>
      </c>
      <c r="N48" s="42">
        <f t="shared" si="105"/>
        <v>-39.739738707443344</v>
      </c>
      <c r="O48" s="42">
        <f t="shared" si="105"/>
        <v>52.178449971016292</v>
      </c>
      <c r="P48" s="42">
        <f t="shared" si="105"/>
        <v>-14.864364541384303</v>
      </c>
      <c r="Q48" s="42">
        <f t="shared" si="105"/>
        <v>-50.887885587859373</v>
      </c>
      <c r="R48" s="7" t="str">
        <f t="shared" si="99"/>
        <v>รพ.เฝ้าไร่</v>
      </c>
      <c r="S48" s="8">
        <f t="shared" si="100"/>
        <v>-5.9080045467250035E-3</v>
      </c>
      <c r="T48" s="8">
        <f t="shared" si="95"/>
        <v>-0.26713748156194117</v>
      </c>
      <c r="U48" s="8">
        <f t="shared" si="95"/>
        <v>-0.44885704023731576</v>
      </c>
      <c r="V48" s="8">
        <f t="shared" si="95"/>
        <v>-0.39739738707443345</v>
      </c>
      <c r="W48" s="8">
        <f t="shared" si="95"/>
        <v>0.52178449971016294</v>
      </c>
      <c r="X48" s="8">
        <f t="shared" si="95"/>
        <v>-0.14864364541384303</v>
      </c>
      <c r="Y48" s="8">
        <f t="shared" si="95"/>
        <v>-0.50887885587859372</v>
      </c>
      <c r="Z48" s="7" t="str">
        <f t="shared" si="101"/>
        <v>รพ.เฝ้าไร่</v>
      </c>
      <c r="AA48" s="9" t="str">
        <f>+IF(AND(C48&gt;C59),"OK","Not OK")</f>
        <v>OK</v>
      </c>
      <c r="AB48" s="9" t="str">
        <f t="shared" ref="AB48:AG48" si="106">+IF(AND(D48&gt;D59),"OK","Not OK")</f>
        <v>OK</v>
      </c>
      <c r="AC48" s="9" t="str">
        <f t="shared" si="106"/>
        <v>Not OK</v>
      </c>
      <c r="AD48" s="9" t="str">
        <f t="shared" si="106"/>
        <v>OK</v>
      </c>
      <c r="AE48" s="9" t="str">
        <f t="shared" si="106"/>
        <v>OK</v>
      </c>
      <c r="AF48" s="9" t="str">
        <f t="shared" si="106"/>
        <v>OK</v>
      </c>
      <c r="AG48" s="9" t="str">
        <f t="shared" si="106"/>
        <v>Not OK</v>
      </c>
    </row>
    <row r="49" spans="1:33" ht="13.5" customHeight="1">
      <c r="A49" s="211" t="s">
        <v>51</v>
      </c>
      <c r="B49" s="209" t="str">
        <f>'8.คำนวณ'!F33</f>
        <v>รพ.เอราวัณ</v>
      </c>
      <c r="C49" s="221">
        <f>'8.คำนวณ'!L33</f>
        <v>1101.9231904260917</v>
      </c>
      <c r="D49" s="221">
        <f>'8.คำนวณ'!M33</f>
        <v>101.16999441083641</v>
      </c>
      <c r="E49" s="221">
        <f>'8.คำนวณ'!N33</f>
        <v>763.9515074906368</v>
      </c>
      <c r="F49" s="221">
        <f>'8.คำนวณ'!O33</f>
        <v>1796.4665804597701</v>
      </c>
      <c r="G49" s="221">
        <f>'8.คำนวณ'!P33</f>
        <v>5.969048620710379</v>
      </c>
      <c r="H49" s="221">
        <f>'8.คำนวณ'!Q33</f>
        <v>36.443388424785148</v>
      </c>
      <c r="I49" s="221">
        <f>'8.คำนวณ'!R33</f>
        <v>553.53791918726995</v>
      </c>
      <c r="J49" s="7" t="str">
        <f t="shared" si="97"/>
        <v>รพ.เอราวัณ</v>
      </c>
      <c r="K49" s="42">
        <f>+(C49-C57)*100/C57</f>
        <v>4.730978118765627</v>
      </c>
      <c r="L49" s="42">
        <f t="shared" ref="L49:Q49" si="107">+(D49-D57)*100/D57</f>
        <v>-43.573618572961351</v>
      </c>
      <c r="M49" s="42">
        <f t="shared" si="107"/>
        <v>35.087183176550013</v>
      </c>
      <c r="N49" s="42">
        <f t="shared" si="107"/>
        <v>-7.8504015777913905</v>
      </c>
      <c r="O49" s="42">
        <f t="shared" si="107"/>
        <v>-37.402493855619952</v>
      </c>
      <c r="P49" s="42">
        <f t="shared" si="107"/>
        <v>-5.7428375761021444</v>
      </c>
      <c r="Q49" s="42">
        <f t="shared" si="107"/>
        <v>-15.028121921144731</v>
      </c>
      <c r="R49" s="7" t="str">
        <f t="shared" si="99"/>
        <v>รพ.เอราวัณ</v>
      </c>
      <c r="S49" s="8">
        <f t="shared" si="100"/>
        <v>4.7309781187656268E-2</v>
      </c>
      <c r="T49" s="8">
        <f t="shared" si="95"/>
        <v>-0.43573618572961353</v>
      </c>
      <c r="U49" s="8">
        <f t="shared" si="95"/>
        <v>0.35087183176550013</v>
      </c>
      <c r="V49" s="8">
        <f t="shared" si="95"/>
        <v>-7.850401577791391E-2</v>
      </c>
      <c r="W49" s="8">
        <f t="shared" si="95"/>
        <v>-0.3740249385561995</v>
      </c>
      <c r="X49" s="8">
        <f t="shared" si="95"/>
        <v>-5.7428375761021444E-2</v>
      </c>
      <c r="Y49" s="8">
        <f t="shared" si="95"/>
        <v>-0.1502812192114473</v>
      </c>
      <c r="Z49" s="7" t="str">
        <f t="shared" si="101"/>
        <v>รพ.เอราวัณ</v>
      </c>
      <c r="AA49" s="9" t="str">
        <f>+IF(AND(C49&gt;C59),"OK","Not OK")</f>
        <v>OK</v>
      </c>
      <c r="AB49" s="9" t="str">
        <f t="shared" ref="AB49:AG49" si="108">+IF(AND(D49&gt;D59),"OK","Not OK")</f>
        <v>OK</v>
      </c>
      <c r="AC49" s="9" t="str">
        <f t="shared" si="108"/>
        <v>OK</v>
      </c>
      <c r="AD49" s="9" t="str">
        <f t="shared" si="108"/>
        <v>OK</v>
      </c>
      <c r="AE49" s="9" t="str">
        <f t="shared" si="108"/>
        <v>OK</v>
      </c>
      <c r="AF49" s="9" t="str">
        <f t="shared" si="108"/>
        <v>OK</v>
      </c>
      <c r="AG49" s="9" t="str">
        <f t="shared" si="108"/>
        <v>OK</v>
      </c>
    </row>
    <row r="50" spans="1:33" ht="13.5" customHeight="1">
      <c r="A50" s="211" t="s">
        <v>1456</v>
      </c>
      <c r="B50" s="209" t="str">
        <f>'8.คำนวณ'!F34</f>
        <v>รพ.พระอาจารย์แบน  ธนากโร</v>
      </c>
      <c r="C50" s="221">
        <f>'8.คำนวณ'!L34</f>
        <v>999.20734437039152</v>
      </c>
      <c r="D50" s="221">
        <f>'8.คำนวณ'!M34</f>
        <v>129.4561798071469</v>
      </c>
      <c r="E50" s="221">
        <f>'8.คำนวณ'!N34</f>
        <v>482.1188794926004</v>
      </c>
      <c r="F50" s="221">
        <f>'8.คำนวณ'!O34</f>
        <v>1375.4906542968752</v>
      </c>
      <c r="G50" s="221">
        <f>'8.คำนวณ'!P34</f>
        <v>5.8828918286940644</v>
      </c>
      <c r="H50" s="221">
        <f>'8.คำนวณ'!Q34</f>
        <v>29.094717960216535</v>
      </c>
      <c r="I50" s="221">
        <f>'8.คำนวณ'!R34</f>
        <v>593.99692534032897</v>
      </c>
      <c r="J50" s="7" t="str">
        <f t="shared" si="97"/>
        <v>รพ.พระอาจารย์แบน  ธนากโร</v>
      </c>
      <c r="K50" s="42">
        <f>+(C50-C57)*100/C57</f>
        <v>-5.0315272166110674</v>
      </c>
      <c r="L50" s="42">
        <f t="shared" ref="L50:Q50" si="109">+(D50-D57)*100/D57</f>
        <v>-27.797329411506308</v>
      </c>
      <c r="M50" s="42">
        <f t="shared" si="109"/>
        <v>-14.748409096256438</v>
      </c>
      <c r="N50" s="42">
        <f t="shared" si="109"/>
        <v>-29.444325429912183</v>
      </c>
      <c r="O50" s="42">
        <f t="shared" si="109"/>
        <v>-38.306021479588189</v>
      </c>
      <c r="P50" s="42">
        <f t="shared" si="109"/>
        <v>-24.749435357428737</v>
      </c>
      <c r="Q50" s="42">
        <f t="shared" si="109"/>
        <v>-8.8173861813474677</v>
      </c>
      <c r="R50" s="7" t="str">
        <f t="shared" si="99"/>
        <v>รพ.พระอาจารย์แบน  ธนากโร</v>
      </c>
      <c r="S50" s="8">
        <f t="shared" si="100"/>
        <v>-5.0315272166110675E-2</v>
      </c>
      <c r="T50" s="8">
        <f t="shared" si="95"/>
        <v>-0.27797329411506305</v>
      </c>
      <c r="U50" s="8">
        <f t="shared" si="95"/>
        <v>-0.14748409096256437</v>
      </c>
      <c r="V50" s="8">
        <f t="shared" si="95"/>
        <v>-0.29444325429912183</v>
      </c>
      <c r="W50" s="8">
        <f t="shared" si="95"/>
        <v>-0.38306021479588187</v>
      </c>
      <c r="X50" s="8">
        <f t="shared" si="95"/>
        <v>-0.24749435357428737</v>
      </c>
      <c r="Y50" s="8">
        <f t="shared" si="95"/>
        <v>-8.8173861813474683E-2</v>
      </c>
      <c r="Z50" s="7" t="str">
        <f t="shared" si="101"/>
        <v>รพ.พระอาจารย์แบน  ธนากโร</v>
      </c>
      <c r="AA50" s="9" t="str">
        <f>+IF(AND(C50&gt;C59),"OK","Not OK")</f>
        <v>OK</v>
      </c>
      <c r="AB50" s="9" t="str">
        <f t="shared" ref="AB50:AG50" si="110">+IF(AND(D50&gt;D59),"OK","Not OK")</f>
        <v>OK</v>
      </c>
      <c r="AC50" s="9" t="str">
        <f t="shared" si="110"/>
        <v>OK</v>
      </c>
      <c r="AD50" s="9" t="str">
        <f t="shared" si="110"/>
        <v>OK</v>
      </c>
      <c r="AE50" s="9" t="str">
        <f t="shared" si="110"/>
        <v>OK</v>
      </c>
      <c r="AF50" s="9" t="str">
        <f t="shared" si="110"/>
        <v>OK</v>
      </c>
      <c r="AG50" s="9" t="str">
        <f t="shared" si="110"/>
        <v>OK</v>
      </c>
    </row>
    <row r="51" spans="1:33" ht="13.5" customHeight="1">
      <c r="A51" s="211" t="s">
        <v>1456</v>
      </c>
      <c r="B51" s="209" t="str">
        <f>'8.คำนวณ'!F35</f>
        <v>รพ.พระอาจารย์วัน อุตฺตโม</v>
      </c>
      <c r="C51" s="221">
        <f>'8.คำนวณ'!L35</f>
        <v>1133.820426808167</v>
      </c>
      <c r="D51" s="221">
        <f>'8.คำนวณ'!M35</f>
        <v>129.8033763986619</v>
      </c>
      <c r="E51" s="221">
        <f>'8.คำนวณ'!N35</f>
        <v>525.78758132956148</v>
      </c>
      <c r="F51" s="221">
        <f>'8.คำนวณ'!O35</f>
        <v>1898.2891577335374</v>
      </c>
      <c r="G51" s="221">
        <f>'8.คำนวณ'!P35</f>
        <v>7.9702321063039934</v>
      </c>
      <c r="H51" s="221">
        <f>'8.คำนวณ'!Q35</f>
        <v>54.016806022967764</v>
      </c>
      <c r="I51" s="221">
        <f>'8.คำนวณ'!R35</f>
        <v>761.21186603606725</v>
      </c>
      <c r="J51" s="7" t="str">
        <f t="shared" si="97"/>
        <v>รพ.พระอาจารย์วัน อุตฺตโม</v>
      </c>
      <c r="K51" s="42">
        <f>+(C51-C57)*100/C57</f>
        <v>7.7626129864268414</v>
      </c>
      <c r="L51" s="42">
        <f t="shared" ref="L51:Q51" si="111">+(D51-D57)*100/D57</f>
        <v>-27.603684572272286</v>
      </c>
      <c r="M51" s="42">
        <f t="shared" si="111"/>
        <v>-7.0266075600457043</v>
      </c>
      <c r="N51" s="42">
        <f t="shared" si="111"/>
        <v>-2.6274212517724123</v>
      </c>
      <c r="O51" s="42">
        <f t="shared" si="111"/>
        <v>-16.4160513761868</v>
      </c>
      <c r="P51" s="42">
        <f t="shared" si="111"/>
        <v>39.709041310339494</v>
      </c>
      <c r="Q51" s="42">
        <f t="shared" si="111"/>
        <v>16.851257395271396</v>
      </c>
      <c r="R51" s="7" t="str">
        <f t="shared" si="99"/>
        <v>รพ.พระอาจารย์วัน อุตฺตโม</v>
      </c>
      <c r="S51" s="8">
        <f t="shared" si="100"/>
        <v>7.7626129864268409E-2</v>
      </c>
      <c r="T51" s="8">
        <f t="shared" si="95"/>
        <v>-0.27603684572272286</v>
      </c>
      <c r="U51" s="8">
        <f t="shared" si="95"/>
        <v>-7.0266075600457042E-2</v>
      </c>
      <c r="V51" s="8">
        <f t="shared" si="95"/>
        <v>-2.6274212517724122E-2</v>
      </c>
      <c r="W51" s="8">
        <f t="shared" si="95"/>
        <v>-0.16416051376186799</v>
      </c>
      <c r="X51" s="8">
        <f t="shared" si="95"/>
        <v>0.39709041310339493</v>
      </c>
      <c r="Y51" s="8">
        <f t="shared" si="95"/>
        <v>0.16851257395271396</v>
      </c>
      <c r="Z51" s="7" t="str">
        <f t="shared" si="101"/>
        <v>รพ.พระอาจารย์วัน อุตฺตโม</v>
      </c>
      <c r="AA51" s="9" t="str">
        <f>+IF(AND(C51&gt;C59),"OK","Not OK")</f>
        <v>OK</v>
      </c>
      <c r="AB51" s="9" t="str">
        <f t="shared" ref="AB51:AG51" si="112">+IF(AND(D51&gt;D59),"OK","Not OK")</f>
        <v>OK</v>
      </c>
      <c r="AC51" s="9" t="str">
        <f t="shared" si="112"/>
        <v>OK</v>
      </c>
      <c r="AD51" s="9" t="str">
        <f t="shared" si="112"/>
        <v>OK</v>
      </c>
      <c r="AE51" s="9" t="str">
        <f t="shared" si="112"/>
        <v>OK</v>
      </c>
      <c r="AF51" s="9" t="str">
        <f t="shared" si="112"/>
        <v>OK</v>
      </c>
      <c r="AG51" s="9" t="str">
        <f t="shared" si="112"/>
        <v>OK</v>
      </c>
    </row>
    <row r="52" spans="1:33" ht="13.5" customHeight="1">
      <c r="A52" s="211" t="s">
        <v>1456</v>
      </c>
      <c r="B52" s="209" t="str">
        <f>'8.คำนวณ'!F36</f>
        <v>รพ.เจริญศิลป์</v>
      </c>
      <c r="C52" s="221">
        <f>'8.คำนวณ'!L36</f>
        <v>963.7128005340129</v>
      </c>
      <c r="D52" s="221">
        <f>'8.คำนวณ'!M36</f>
        <v>141.2923205291583</v>
      </c>
      <c r="E52" s="221">
        <f>'8.คำนวณ'!N36</f>
        <v>221.42012416427889</v>
      </c>
      <c r="F52" s="221">
        <f>'8.คำนวณ'!O36</f>
        <v>2263.4020792520032</v>
      </c>
      <c r="G52" s="221">
        <f>'8.คำนวณ'!P36</f>
        <v>7.0852246155539049</v>
      </c>
      <c r="H52" s="221">
        <f>'8.คำนวณ'!Q36</f>
        <v>23.350162306401476</v>
      </c>
      <c r="I52" s="221">
        <f>'8.คำนวณ'!R36</f>
        <v>601.87192821166343</v>
      </c>
      <c r="J52" s="7" t="str">
        <f t="shared" si="97"/>
        <v>รพ.เจริญศิลป์</v>
      </c>
      <c r="K52" s="42">
        <f>+(C52-C57)*100/C57</f>
        <v>-8.4050638897306342</v>
      </c>
      <c r="L52" s="42">
        <f t="shared" ref="L52:Q52" si="113">+(D52-D57)*100/D57</f>
        <v>-21.195860320856795</v>
      </c>
      <c r="M52" s="42">
        <f t="shared" si="113"/>
        <v>-60.846964004032692</v>
      </c>
      <c r="N52" s="42">
        <f t="shared" si="113"/>
        <v>16.101014591478965</v>
      </c>
      <c r="O52" s="42">
        <f t="shared" si="113"/>
        <v>-25.697138758828686</v>
      </c>
      <c r="P52" s="42">
        <f t="shared" si="113"/>
        <v>-39.60715135802203</v>
      </c>
      <c r="Q52" s="42">
        <f t="shared" si="113"/>
        <v>-7.6085190727740386</v>
      </c>
      <c r="R52" s="7" t="str">
        <f t="shared" si="99"/>
        <v>รพ.เจริญศิลป์</v>
      </c>
      <c r="S52" s="8">
        <f t="shared" si="100"/>
        <v>-8.4050638897306337E-2</v>
      </c>
      <c r="T52" s="8">
        <f t="shared" si="95"/>
        <v>-0.21195860320856796</v>
      </c>
      <c r="U52" s="8">
        <f t="shared" si="95"/>
        <v>-0.60846964004032689</v>
      </c>
      <c r="V52" s="8">
        <f t="shared" si="95"/>
        <v>0.16101014591478965</v>
      </c>
      <c r="W52" s="8">
        <f t="shared" si="95"/>
        <v>-0.25697138758828686</v>
      </c>
      <c r="X52" s="8">
        <f t="shared" si="95"/>
        <v>-0.3960715135802203</v>
      </c>
      <c r="Y52" s="8">
        <f t="shared" si="95"/>
        <v>-7.6085190727740393E-2</v>
      </c>
      <c r="Z52" s="7" t="str">
        <f t="shared" si="101"/>
        <v>รพ.เจริญศิลป์</v>
      </c>
      <c r="AA52" s="9" t="str">
        <f>+IF(AND(C52&gt;C59),"OK","Not OK")</f>
        <v>OK</v>
      </c>
      <c r="AB52" s="9" t="str">
        <f t="shared" ref="AB52:AG52" si="114">+IF(AND(D52&gt;D59),"OK","Not OK")</f>
        <v>OK</v>
      </c>
      <c r="AC52" s="9" t="str">
        <f t="shared" si="114"/>
        <v>Not OK</v>
      </c>
      <c r="AD52" s="9" t="str">
        <f t="shared" si="114"/>
        <v>OK</v>
      </c>
      <c r="AE52" s="9" t="str">
        <f t="shared" si="114"/>
        <v>OK</v>
      </c>
      <c r="AF52" s="9" t="str">
        <f t="shared" si="114"/>
        <v>OK</v>
      </c>
      <c r="AG52" s="9" t="str">
        <f t="shared" si="114"/>
        <v>OK</v>
      </c>
    </row>
    <row r="53" spans="1:33" ht="13.5" customHeight="1">
      <c r="A53" s="211" t="s">
        <v>1455</v>
      </c>
      <c r="B53" s="209" t="str">
        <f>'8.คำนวณ'!F37</f>
        <v>รพ.ศรีธาตุ</v>
      </c>
      <c r="C53" s="221">
        <f>'8.คำนวณ'!L37</f>
        <v>807.50885928416722</v>
      </c>
      <c r="D53" s="221">
        <f>'8.คำนวณ'!M37</f>
        <v>144.84191867092213</v>
      </c>
      <c r="E53" s="221">
        <f>'8.คำนวณ'!N37</f>
        <v>364.16284348864991</v>
      </c>
      <c r="F53" s="221">
        <f>'8.คำนวณ'!O37</f>
        <v>1273.0063553480097</v>
      </c>
      <c r="G53" s="221">
        <f>'8.คำนวณ'!P37</f>
        <v>10.626016949152543</v>
      </c>
      <c r="H53" s="221">
        <f>'8.คำนวณ'!Q37</f>
        <v>19.845423728813561</v>
      </c>
      <c r="I53" s="221">
        <f>'8.คำนวณ'!R37</f>
        <v>608.3034272768723</v>
      </c>
      <c r="J53" s="7" t="str">
        <f t="shared" si="97"/>
        <v>รพ.ศรีธาตุ</v>
      </c>
      <c r="K53" s="42">
        <f>+(C53-C57)*100/C57</f>
        <v>-23.251281570998138</v>
      </c>
      <c r="L53" s="42">
        <f t="shared" ref="L53:Q53" si="115">+(D53-D57)*100/D57</f>
        <v>-19.216113461857073</v>
      </c>
      <c r="M53" s="42">
        <f t="shared" si="115"/>
        <v>-35.606210260606765</v>
      </c>
      <c r="N53" s="42">
        <f t="shared" si="115"/>
        <v>-34.701248712227049</v>
      </c>
      <c r="O53" s="42">
        <f t="shared" si="115"/>
        <v>11.43520576411415</v>
      </c>
      <c r="P53" s="42">
        <f t="shared" si="115"/>
        <v>-48.671805541943527</v>
      </c>
      <c r="Q53" s="42">
        <f t="shared" si="115"/>
        <v>-6.6212397275114938</v>
      </c>
      <c r="R53" s="7" t="str">
        <f t="shared" si="99"/>
        <v>รพ.ศรีธาตุ</v>
      </c>
      <c r="S53" s="8">
        <f t="shared" si="100"/>
        <v>-0.23251281570998139</v>
      </c>
      <c r="T53" s="8">
        <f t="shared" si="95"/>
        <v>-0.19216113461857073</v>
      </c>
      <c r="U53" s="8">
        <f t="shared" si="95"/>
        <v>-0.35606210260606763</v>
      </c>
      <c r="V53" s="8">
        <f t="shared" si="95"/>
        <v>-0.34701248712227051</v>
      </c>
      <c r="W53" s="8">
        <f t="shared" si="95"/>
        <v>0.11435205764114149</v>
      </c>
      <c r="X53" s="8">
        <f t="shared" si="95"/>
        <v>-0.48671805541943525</v>
      </c>
      <c r="Y53" s="8">
        <f t="shared" si="95"/>
        <v>-6.6212397275114937E-2</v>
      </c>
      <c r="Z53" s="7" t="str">
        <f t="shared" si="101"/>
        <v>รพ.ศรีธาตุ</v>
      </c>
      <c r="AA53" s="9" t="str">
        <f>+IF(AND(C53&gt;C59),"OK","Not OK")</f>
        <v>Not OK</v>
      </c>
      <c r="AB53" s="9" t="str">
        <f t="shared" ref="AB53:AG53" si="116">+IF(AND(D53&gt;D59),"OK","Not OK")</f>
        <v>OK</v>
      </c>
      <c r="AC53" s="9" t="str">
        <f t="shared" si="116"/>
        <v>OK</v>
      </c>
      <c r="AD53" s="9" t="str">
        <f t="shared" si="116"/>
        <v>OK</v>
      </c>
      <c r="AE53" s="9" t="str">
        <f t="shared" si="116"/>
        <v>OK</v>
      </c>
      <c r="AF53" s="9" t="str">
        <f t="shared" si="116"/>
        <v>Not OK</v>
      </c>
      <c r="AG53" s="9" t="str">
        <f t="shared" si="116"/>
        <v>OK</v>
      </c>
    </row>
    <row r="54" spans="1:33" ht="13.5" customHeight="1">
      <c r="A54" s="211" t="s">
        <v>1456</v>
      </c>
      <c r="B54" s="209" t="str">
        <f>'8.คำนวณ'!F38</f>
        <v>รพ.โคกศรีสุพรรณ</v>
      </c>
      <c r="C54" s="221">
        <f>'8.คำนวณ'!L38</f>
        <v>988.41716364679837</v>
      </c>
      <c r="D54" s="221">
        <f>'8.คำนวณ'!M38</f>
        <v>412.6957194392063</v>
      </c>
      <c r="E54" s="221">
        <f>'8.คำนวณ'!N38</f>
        <v>785.335479876161</v>
      </c>
      <c r="F54" s="221">
        <f>'8.คำนวณ'!O38</f>
        <v>4596.3900953633674</v>
      </c>
      <c r="G54" s="221">
        <f>'8.คำนวณ'!P38</f>
        <v>8.2323156089193823</v>
      </c>
      <c r="H54" s="221">
        <f>'8.คำนวณ'!Q38</f>
        <v>46.285420240137221</v>
      </c>
      <c r="I54" s="221">
        <f>'8.คำนวณ'!R38</f>
        <v>973.88743666475364</v>
      </c>
      <c r="J54" s="7" t="str">
        <f t="shared" si="97"/>
        <v>รพ.โคกศรีสุพรรณ</v>
      </c>
      <c r="K54" s="42">
        <f>+(C54-C57)*100/C57</f>
        <v>-6.0570671009501806</v>
      </c>
      <c r="L54" s="42">
        <f t="shared" ref="L54:Q54" si="117">+(D54-D57)*100/D57</f>
        <v>130.17621196871886</v>
      </c>
      <c r="M54" s="42">
        <f t="shared" si="117"/>
        <v>38.868444901098677</v>
      </c>
      <c r="N54" s="42">
        <f t="shared" si="117"/>
        <v>135.77143381712719</v>
      </c>
      <c r="O54" s="42">
        <f t="shared" si="117"/>
        <v>-13.667577589529154</v>
      </c>
      <c r="P54" s="42">
        <f t="shared" si="117"/>
        <v>19.712588812567414</v>
      </c>
      <c r="Q54" s="42">
        <f t="shared" si="117"/>
        <v>49.498420365325991</v>
      </c>
      <c r="R54" s="7" t="str">
        <f t="shared" si="99"/>
        <v>รพ.โคกศรีสุพรรณ</v>
      </c>
      <c r="S54" s="8">
        <f t="shared" si="100"/>
        <v>-6.0570671009501809E-2</v>
      </c>
      <c r="T54" s="8">
        <f t="shared" si="95"/>
        <v>1.3017621196871887</v>
      </c>
      <c r="U54" s="8">
        <f t="shared" si="95"/>
        <v>0.38868444901098675</v>
      </c>
      <c r="V54" s="8">
        <f t="shared" si="95"/>
        <v>1.357714338171272</v>
      </c>
      <c r="W54" s="8">
        <f t="shared" si="95"/>
        <v>-0.13667577589529153</v>
      </c>
      <c r="X54" s="8">
        <f t="shared" si="95"/>
        <v>0.19712588812567414</v>
      </c>
      <c r="Y54" s="8">
        <f t="shared" si="95"/>
        <v>0.4949842036532599</v>
      </c>
      <c r="Z54" s="7" t="str">
        <f t="shared" si="101"/>
        <v>รพ.โคกศรีสุพรรณ</v>
      </c>
      <c r="AA54" s="9" t="str">
        <f>+IF(AND(C54&gt;C59),"OK","Not OK")</f>
        <v>OK</v>
      </c>
      <c r="AB54" s="9" t="str">
        <f t="shared" ref="AB54:AG54" si="118">+IF(AND(D54&gt;D59),"OK","Not OK")</f>
        <v>OK</v>
      </c>
      <c r="AC54" s="9" t="str">
        <f t="shared" si="118"/>
        <v>OK</v>
      </c>
      <c r="AD54" s="9" t="str">
        <f t="shared" si="118"/>
        <v>OK</v>
      </c>
      <c r="AE54" s="9" t="str">
        <f t="shared" si="118"/>
        <v>OK</v>
      </c>
      <c r="AF54" s="9" t="str">
        <f t="shared" si="118"/>
        <v>OK</v>
      </c>
      <c r="AG54" s="9" t="str">
        <f t="shared" si="118"/>
        <v>OK</v>
      </c>
    </row>
    <row r="55" spans="1:33" ht="13.5" customHeight="1">
      <c r="A55" s="211" t="s">
        <v>53</v>
      </c>
      <c r="B55" s="209" t="str">
        <f>'8.คำนวณ'!F39</f>
        <v>รพ.ศรีวิไล</v>
      </c>
      <c r="C55" s="221">
        <f>'8.คำนวณ'!L39</f>
        <v>859.37609731813075</v>
      </c>
      <c r="D55" s="221">
        <f>'8.คำนวณ'!M39</f>
        <v>178.87764959049301</v>
      </c>
      <c r="E55" s="221">
        <f>'8.คำนวณ'!N39</f>
        <v>603.8175810936051</v>
      </c>
      <c r="F55" s="221">
        <f>'8.คำนวณ'!O39</f>
        <v>1848.1200506329114</v>
      </c>
      <c r="G55" s="221">
        <f>'8.คำนวณ'!P39</f>
        <v>7.9486932092284119</v>
      </c>
      <c r="H55" s="221">
        <f>'8.คำนวณ'!Q39</f>
        <v>40.27673884048923</v>
      </c>
      <c r="I55" s="221">
        <f>'8.คำนวณ'!R39</f>
        <v>640.20298699213106</v>
      </c>
      <c r="J55" s="7" t="str">
        <f t="shared" si="97"/>
        <v>รพ.ศรีวิไล</v>
      </c>
      <c r="K55" s="42">
        <f>+(C55-C57)*100/C57</f>
        <v>-18.321621664743368</v>
      </c>
      <c r="L55" s="42">
        <f t="shared" ref="L55:Q55" si="119">+(D55-D57)*100/D57</f>
        <v>-0.23308251281066486</v>
      </c>
      <c r="M55" s="42">
        <f t="shared" si="119"/>
        <v>6.7711960544994341</v>
      </c>
      <c r="N55" s="42">
        <f t="shared" si="119"/>
        <v>-5.2008412768420005</v>
      </c>
      <c r="O55" s="42">
        <f t="shared" si="119"/>
        <v>-16.641930126337009</v>
      </c>
      <c r="P55" s="42">
        <f t="shared" si="119"/>
        <v>4.1717381090446795</v>
      </c>
      <c r="Q55" s="42">
        <f t="shared" si="119"/>
        <v>-1.7244378916518861</v>
      </c>
      <c r="R55" s="7" t="str">
        <f t="shared" si="99"/>
        <v>รพ.ศรีวิไล</v>
      </c>
      <c r="S55" s="8">
        <f t="shared" si="100"/>
        <v>-0.18321621664743368</v>
      </c>
      <c r="T55" s="8">
        <f t="shared" si="95"/>
        <v>-2.3308251281066485E-3</v>
      </c>
      <c r="U55" s="8">
        <f t="shared" si="95"/>
        <v>6.7711960544994343E-2</v>
      </c>
      <c r="V55" s="8">
        <f t="shared" si="95"/>
        <v>-5.2008412768420005E-2</v>
      </c>
      <c r="W55" s="8">
        <f t="shared" si="95"/>
        <v>-0.1664193012633701</v>
      </c>
      <c r="X55" s="8">
        <f t="shared" si="95"/>
        <v>4.1717381090446794E-2</v>
      </c>
      <c r="Y55" s="8">
        <f t="shared" si="95"/>
        <v>-1.7244378916518862E-2</v>
      </c>
      <c r="Z55" s="7" t="str">
        <f t="shared" si="101"/>
        <v>รพ.ศรีวิไล</v>
      </c>
      <c r="AA55" s="9" t="str">
        <f>+IF(AND(C55&gt;C59),"OK","Not OK")</f>
        <v>Not OK</v>
      </c>
      <c r="AB55" s="9" t="str">
        <f t="shared" ref="AB55:AG55" si="120">+IF(AND(D55&gt;D59),"OK","Not OK")</f>
        <v>OK</v>
      </c>
      <c r="AC55" s="9" t="str">
        <f t="shared" si="120"/>
        <v>OK</v>
      </c>
      <c r="AD55" s="9" t="str">
        <f t="shared" si="120"/>
        <v>OK</v>
      </c>
      <c r="AE55" s="9" t="str">
        <f t="shared" si="120"/>
        <v>OK</v>
      </c>
      <c r="AF55" s="9" t="str">
        <f t="shared" si="120"/>
        <v>OK</v>
      </c>
      <c r="AG55" s="9" t="str">
        <f t="shared" si="120"/>
        <v>OK</v>
      </c>
    </row>
    <row r="56" spans="1:33" ht="13.5" customHeight="1">
      <c r="A56" s="211" t="s">
        <v>1456</v>
      </c>
      <c r="B56" s="209" t="str">
        <f>'8.คำนวณ'!F40</f>
        <v>รพ.คำตากล้า</v>
      </c>
      <c r="C56" s="221">
        <f>'8.คำนวณ'!L40</f>
        <v>1162.9928934620652</v>
      </c>
      <c r="D56" s="221">
        <f>'8.คำนวณ'!M40</f>
        <v>225.72657535161861</v>
      </c>
      <c r="E56" s="221">
        <f>'8.คำนวณ'!N40</f>
        <v>828.57092105263143</v>
      </c>
      <c r="F56" s="221">
        <f>'8.คำนวณ'!O40</f>
        <v>2483.920558583106</v>
      </c>
      <c r="G56" s="221">
        <f>'8.คำนวณ'!P40</f>
        <v>26.833071816535909</v>
      </c>
      <c r="H56" s="221">
        <f>'8.คำนวณ'!Q40</f>
        <v>73.189857573928791</v>
      </c>
      <c r="I56" s="221">
        <f>'8.คำนวณ'!R40</f>
        <v>632.29922861056355</v>
      </c>
      <c r="J56" s="7" t="str">
        <f t="shared" si="97"/>
        <v>รพ.คำตากล้า</v>
      </c>
      <c r="K56" s="42">
        <f>+(C56-C57)*100/C57</f>
        <v>10.535275358309974</v>
      </c>
      <c r="L56" s="42">
        <f t="shared" ref="L56:Q56" si="121">+(D56-D57)*100/D57</f>
        <v>25.896358037609495</v>
      </c>
      <c r="M56" s="42">
        <f t="shared" si="121"/>
        <v>46.513634294217844</v>
      </c>
      <c r="N56" s="42">
        <f t="shared" si="121"/>
        <v>27.412490984118872</v>
      </c>
      <c r="O56" s="42">
        <f t="shared" si="121"/>
        <v>181.3988433735187</v>
      </c>
      <c r="P56" s="42">
        <f t="shared" si="121"/>
        <v>89.298212688586673</v>
      </c>
      <c r="Q56" s="42">
        <f t="shared" si="121"/>
        <v>-2.9377191688394642</v>
      </c>
      <c r="R56" s="7" t="str">
        <f t="shared" si="99"/>
        <v>รพ.คำตากล้า</v>
      </c>
      <c r="S56" s="8">
        <f t="shared" si="100"/>
        <v>0.10535275358309974</v>
      </c>
      <c r="T56" s="8">
        <f t="shared" si="95"/>
        <v>0.25896358037609496</v>
      </c>
      <c r="U56" s="8">
        <f t="shared" si="95"/>
        <v>0.46513634294217843</v>
      </c>
      <c r="V56" s="8">
        <f t="shared" si="95"/>
        <v>0.2741249098411887</v>
      </c>
      <c r="W56" s="8">
        <f t="shared" si="95"/>
        <v>1.813988433735187</v>
      </c>
      <c r="X56" s="8">
        <f t="shared" si="95"/>
        <v>0.89298212688586676</v>
      </c>
      <c r="Y56" s="8">
        <f t="shared" si="95"/>
        <v>-2.937719168839464E-2</v>
      </c>
      <c r="Z56" s="7" t="str">
        <f t="shared" si="101"/>
        <v>รพ.คำตากล้า</v>
      </c>
      <c r="AA56" s="9" t="str">
        <f>+IF(AND(C56&gt;C59),"OK","Not OK")</f>
        <v>OK</v>
      </c>
      <c r="AB56" s="9" t="str">
        <f t="shared" ref="AB56:AG56" si="122">+IF(AND(D56&gt;D59),"OK","Not OK")</f>
        <v>OK</v>
      </c>
      <c r="AC56" s="9" t="str">
        <f t="shared" si="122"/>
        <v>OK</v>
      </c>
      <c r="AD56" s="9" t="str">
        <f t="shared" si="122"/>
        <v>OK</v>
      </c>
      <c r="AE56" s="9" t="str">
        <f t="shared" si="122"/>
        <v>OK</v>
      </c>
      <c r="AF56" s="9" t="str">
        <f t="shared" si="122"/>
        <v>OK</v>
      </c>
      <c r="AG56" s="9" t="str">
        <f t="shared" si="122"/>
        <v>OK</v>
      </c>
    </row>
    <row r="57" spans="1:33" ht="13.5" customHeight="1">
      <c r="B57" s="11" t="s">
        <v>140</v>
      </c>
      <c r="C57" s="12">
        <f>AVERAGE(C45:C56)</f>
        <v>1052.1463756182086</v>
      </c>
      <c r="D57" s="12">
        <f t="shared" ref="D57:I57" si="123">AVERAGE(D45:D56)</f>
        <v>179.29555617819099</v>
      </c>
      <c r="E57" s="12">
        <f t="shared" si="123"/>
        <v>565.52478890036718</v>
      </c>
      <c r="F57" s="12">
        <f t="shared" si="123"/>
        <v>1949.5110247022094</v>
      </c>
      <c r="G57" s="12">
        <f t="shared" si="123"/>
        <v>9.5356013176353596</v>
      </c>
      <c r="H57" s="12">
        <f t="shared" si="123"/>
        <v>38.663786907662448</v>
      </c>
      <c r="I57" s="12">
        <f t="shared" si="123"/>
        <v>651.43660667777385</v>
      </c>
      <c r="J57" s="16"/>
      <c r="R57" s="16"/>
      <c r="Z57" s="16"/>
    </row>
    <row r="58" spans="1:33" ht="13.5" customHeight="1">
      <c r="B58" s="13" t="s">
        <v>264</v>
      </c>
      <c r="C58" s="14">
        <f>+STDEV(C45:C56)</f>
        <v>156.40771371190516</v>
      </c>
      <c r="D58" s="14">
        <f>+STDEV(D45:D56)</f>
        <v>97.31286958750384</v>
      </c>
      <c r="E58" s="14">
        <f t="shared" ref="E58:I58" si="124">+STDEV(E45:E56)</f>
        <v>210.68805779677743</v>
      </c>
      <c r="F58" s="14">
        <f t="shared" si="124"/>
        <v>927.58352625240559</v>
      </c>
      <c r="G58" s="14">
        <f t="shared" si="124"/>
        <v>6.0076064228069113</v>
      </c>
      <c r="H58" s="14">
        <f t="shared" si="124"/>
        <v>16.879309108335971</v>
      </c>
      <c r="I58" s="14">
        <f t="shared" si="124"/>
        <v>163.99340396138183</v>
      </c>
      <c r="J58" s="16"/>
      <c r="K58" s="43"/>
      <c r="L58" s="43"/>
      <c r="M58" s="43"/>
      <c r="N58" s="43"/>
      <c r="O58" s="43"/>
      <c r="P58" s="43"/>
      <c r="Q58" s="43"/>
      <c r="R58" s="16"/>
      <c r="S58" s="53"/>
      <c r="T58" s="53"/>
      <c r="U58" s="53"/>
      <c r="V58" s="53"/>
      <c r="W58" s="53"/>
      <c r="X58" s="53"/>
      <c r="Y58" s="53"/>
      <c r="Z58" s="16"/>
      <c r="AA58" s="19"/>
      <c r="AB58" s="19"/>
      <c r="AC58" s="19"/>
      <c r="AD58" s="19"/>
      <c r="AE58" s="19"/>
      <c r="AF58" s="19"/>
      <c r="AG58" s="19"/>
    </row>
    <row r="59" spans="1:33" ht="13.5" customHeight="1">
      <c r="B59" s="13" t="s">
        <v>141</v>
      </c>
      <c r="C59" s="14">
        <f>+C57-C58</f>
        <v>895.73866190630338</v>
      </c>
      <c r="D59" s="14">
        <f t="shared" ref="D59:I59" si="125">+D57-D58</f>
        <v>81.982686590687152</v>
      </c>
      <c r="E59" s="14">
        <f t="shared" si="125"/>
        <v>354.83673110358973</v>
      </c>
      <c r="F59" s="14">
        <f t="shared" si="125"/>
        <v>1021.9274984498038</v>
      </c>
      <c r="G59" s="14">
        <f t="shared" si="125"/>
        <v>3.5279948948284483</v>
      </c>
      <c r="H59" s="14">
        <f t="shared" si="125"/>
        <v>21.784477799326478</v>
      </c>
      <c r="I59" s="14">
        <f t="shared" si="125"/>
        <v>487.44320271639202</v>
      </c>
      <c r="J59" s="16"/>
      <c r="K59" s="43"/>
      <c r="L59" s="43"/>
      <c r="M59" s="43"/>
      <c r="N59" s="43"/>
      <c r="O59" s="43"/>
      <c r="P59" s="43"/>
      <c r="Q59" s="43"/>
      <c r="R59" s="16"/>
      <c r="S59" s="53"/>
      <c r="T59" s="53"/>
      <c r="U59" s="53"/>
      <c r="V59" s="53"/>
      <c r="W59" s="53"/>
      <c r="X59" s="53"/>
      <c r="Y59" s="53"/>
      <c r="Z59" s="16"/>
      <c r="AA59" s="19"/>
      <c r="AB59" s="19"/>
      <c r="AC59" s="19"/>
      <c r="AD59" s="19"/>
      <c r="AE59" s="19"/>
      <c r="AF59" s="19"/>
      <c r="AG59" s="19"/>
    </row>
    <row r="60" spans="1:33" ht="13.5" customHeight="1">
      <c r="B60" s="447" t="s">
        <v>145</v>
      </c>
      <c r="C60" s="456" t="s">
        <v>131</v>
      </c>
      <c r="D60" s="457"/>
      <c r="E60" s="457"/>
      <c r="F60" s="457"/>
      <c r="G60" s="457"/>
      <c r="H60" s="457"/>
      <c r="I60" s="458"/>
      <c r="J60" s="447" t="s">
        <v>145</v>
      </c>
      <c r="K60" s="453" t="s">
        <v>4</v>
      </c>
      <c r="L60" s="454"/>
      <c r="M60" s="454"/>
      <c r="N60" s="454"/>
      <c r="O60" s="454"/>
      <c r="P60" s="454"/>
      <c r="Q60" s="455"/>
      <c r="R60" s="447" t="s">
        <v>145</v>
      </c>
      <c r="S60" s="448" t="s">
        <v>4</v>
      </c>
      <c r="T60" s="449"/>
      <c r="U60" s="449"/>
      <c r="V60" s="449"/>
      <c r="W60" s="449"/>
      <c r="X60" s="449"/>
      <c r="Y60" s="450"/>
      <c r="Z60" s="447" t="s">
        <v>145</v>
      </c>
      <c r="AA60" s="456" t="s">
        <v>132</v>
      </c>
      <c r="AB60" s="457"/>
      <c r="AC60" s="457"/>
      <c r="AD60" s="457"/>
      <c r="AE60" s="457"/>
      <c r="AF60" s="457"/>
      <c r="AG60" s="458"/>
    </row>
    <row r="61" spans="1:33" ht="13.5" customHeight="1">
      <c r="B61" s="447"/>
      <c r="C61" s="5" t="s">
        <v>133</v>
      </c>
      <c r="D61" s="6" t="s">
        <v>249</v>
      </c>
      <c r="E61" s="5" t="s">
        <v>135</v>
      </c>
      <c r="F61" s="5" t="s">
        <v>136</v>
      </c>
      <c r="G61" s="5" t="s">
        <v>137</v>
      </c>
      <c r="H61" s="5" t="s">
        <v>138</v>
      </c>
      <c r="I61" s="5" t="s">
        <v>139</v>
      </c>
      <c r="J61" s="447"/>
      <c r="K61" s="37" t="s">
        <v>133</v>
      </c>
      <c r="L61" s="38" t="s">
        <v>249</v>
      </c>
      <c r="M61" s="37" t="s">
        <v>135</v>
      </c>
      <c r="N61" s="37" t="s">
        <v>136</v>
      </c>
      <c r="O61" s="37" t="s">
        <v>137</v>
      </c>
      <c r="P61" s="37" t="s">
        <v>138</v>
      </c>
      <c r="Q61" s="37" t="s">
        <v>139</v>
      </c>
      <c r="R61" s="447"/>
      <c r="S61" s="49" t="s">
        <v>133</v>
      </c>
      <c r="T61" s="50" t="s">
        <v>249</v>
      </c>
      <c r="U61" s="49" t="s">
        <v>135</v>
      </c>
      <c r="V61" s="49" t="s">
        <v>136</v>
      </c>
      <c r="W61" s="49" t="s">
        <v>137</v>
      </c>
      <c r="X61" s="49" t="s">
        <v>138</v>
      </c>
      <c r="Y61" s="49" t="s">
        <v>139</v>
      </c>
      <c r="Z61" s="447"/>
      <c r="AA61" s="5" t="s">
        <v>133</v>
      </c>
      <c r="AB61" s="6" t="s">
        <v>249</v>
      </c>
      <c r="AC61" s="5" t="s">
        <v>135</v>
      </c>
      <c r="AD61" s="5" t="s">
        <v>136</v>
      </c>
      <c r="AE61" s="5" t="s">
        <v>137</v>
      </c>
      <c r="AF61" s="5" t="s">
        <v>138</v>
      </c>
      <c r="AG61" s="5" t="s">
        <v>139</v>
      </c>
    </row>
    <row r="62" spans="1:33" ht="13.2" customHeight="1">
      <c r="A62" s="211" t="s">
        <v>53</v>
      </c>
      <c r="B62" s="209" t="str">
        <f>'8.คำนวณ'!F41</f>
        <v>รพ.บึงโขงหลง</v>
      </c>
      <c r="C62" s="221">
        <f>'8.คำนวณ'!L41</f>
        <v>971.82082308142924</v>
      </c>
      <c r="D62" s="221">
        <f>'8.คำนวณ'!M41</f>
        <v>240.68724760788905</v>
      </c>
      <c r="E62" s="221">
        <f>'8.คำนวณ'!N41</f>
        <v>1227.755529247911</v>
      </c>
      <c r="F62" s="221">
        <f>'8.คำนวณ'!O41</f>
        <v>2368.3551242236026</v>
      </c>
      <c r="G62" s="221">
        <f>'8.คำนวณ'!P41</f>
        <v>11.937007978313771</v>
      </c>
      <c r="H62" s="221">
        <f>'8.คำนวณ'!Q41</f>
        <v>116.8148233373379</v>
      </c>
      <c r="I62" s="221">
        <f>'8.คำนวณ'!R41</f>
        <v>629.17288875870599</v>
      </c>
      <c r="J62" s="7" t="str">
        <f t="shared" ref="J62:J71" si="126">+B62</f>
        <v>รพ.บึงโขงหลง</v>
      </c>
      <c r="K62" s="42">
        <f>+(C62-C72)*100/C72</f>
        <v>-6.2718255662474904</v>
      </c>
      <c r="L62" s="42">
        <f t="shared" ref="L62:Q62" si="127">+(D62-D72)*100/D72</f>
        <v>-5.7335731508183958</v>
      </c>
      <c r="M62" s="42">
        <f t="shared" si="127"/>
        <v>79.498943330874837</v>
      </c>
      <c r="N62" s="42">
        <f t="shared" si="127"/>
        <v>11.766933384241103</v>
      </c>
      <c r="O62" s="42">
        <f t="shared" si="127"/>
        <v>34.446713391983749</v>
      </c>
      <c r="P62" s="42">
        <f t="shared" si="127"/>
        <v>104.96007864018219</v>
      </c>
      <c r="Q62" s="42">
        <f t="shared" si="127"/>
        <v>-1.360295977016698</v>
      </c>
      <c r="R62" s="7" t="str">
        <f t="shared" ref="R62:R71" si="128">+J62</f>
        <v>รพ.บึงโขงหลง</v>
      </c>
      <c r="S62" s="8">
        <f t="shared" ref="S62:S71" si="129">+K62/100</f>
        <v>-6.2718255662474909E-2</v>
      </c>
      <c r="T62" s="8">
        <f t="shared" ref="T62:T71" si="130">+L62/100</f>
        <v>-5.7335731508183961E-2</v>
      </c>
      <c r="U62" s="8">
        <f t="shared" ref="U62:U71" si="131">+M62/100</f>
        <v>0.79498943330874838</v>
      </c>
      <c r="V62" s="8">
        <f t="shared" ref="V62:V71" si="132">+N62/100</f>
        <v>0.11766933384241103</v>
      </c>
      <c r="W62" s="8">
        <f t="shared" ref="W62:W71" si="133">+O62/100</f>
        <v>0.34446713391983752</v>
      </c>
      <c r="X62" s="8">
        <f t="shared" ref="X62:X71" si="134">+P62/100</f>
        <v>1.049600786401822</v>
      </c>
      <c r="Y62" s="8">
        <f t="shared" ref="Y62:Y71" si="135">+Q62/100</f>
        <v>-1.360295977016698E-2</v>
      </c>
      <c r="Z62" s="7" t="str">
        <f t="shared" ref="Z62:Z71" si="136">+R62</f>
        <v>รพ.บึงโขงหลง</v>
      </c>
      <c r="AA62" s="9" t="str">
        <f>+IF(AND(C62&gt;C74),"OK","Not OK")</f>
        <v>OK</v>
      </c>
      <c r="AB62" s="9" t="str">
        <f t="shared" ref="AB62:AG62" si="137">+IF(AND(D62&gt;D74),"OK","Not OK")</f>
        <v>OK</v>
      </c>
      <c r="AC62" s="9" t="str">
        <f t="shared" si="137"/>
        <v>OK</v>
      </c>
      <c r="AD62" s="9" t="str">
        <f t="shared" si="137"/>
        <v>OK</v>
      </c>
      <c r="AE62" s="9" t="str">
        <f t="shared" si="137"/>
        <v>OK</v>
      </c>
      <c r="AF62" s="9" t="str">
        <f t="shared" si="137"/>
        <v>OK</v>
      </c>
      <c r="AG62" s="9" t="str">
        <f t="shared" si="137"/>
        <v>OK</v>
      </c>
    </row>
    <row r="63" spans="1:33" ht="13.5" customHeight="1">
      <c r="A63" s="211" t="s">
        <v>1456</v>
      </c>
      <c r="B63" s="209" t="str">
        <f>'8.คำนวณ'!F42</f>
        <v>รพ.วาริชภูมิ</v>
      </c>
      <c r="C63" s="221">
        <f>'8.คำนวณ'!L42</f>
        <v>1070.643339390816</v>
      </c>
      <c r="D63" s="221">
        <f>'8.คำนวณ'!M42</f>
        <v>168.72801567712713</v>
      </c>
      <c r="E63" s="221">
        <f>'8.คำนวณ'!N42</f>
        <v>339.91155852842809</v>
      </c>
      <c r="F63" s="221">
        <f>'8.คำนวณ'!O42</f>
        <v>1070.6306903945112</v>
      </c>
      <c r="G63" s="221">
        <f>'8.คำนวณ'!P42</f>
        <v>16.418563882545612</v>
      </c>
      <c r="H63" s="221">
        <f>'8.คำนวณ'!Q42</f>
        <v>41.955262611583976</v>
      </c>
      <c r="I63" s="221">
        <f>'8.คำนวณ'!R42</f>
        <v>563.66287857007251</v>
      </c>
      <c r="J63" s="7" t="str">
        <f t="shared" si="126"/>
        <v>รพ.วาริชภูมิ</v>
      </c>
      <c r="K63" s="42">
        <f>+(C63-C72)*100/C72</f>
        <v>3.2592050791541558</v>
      </c>
      <c r="L63" s="42">
        <f t="shared" ref="L63:Q63" si="138">+(D63-D72)*100/D72</f>
        <v>-33.916784934333442</v>
      </c>
      <c r="M63" s="42">
        <f t="shared" si="138"/>
        <v>-50.304629766824185</v>
      </c>
      <c r="N63" s="42">
        <f t="shared" si="138"/>
        <v>-49.475014186618289</v>
      </c>
      <c r="O63" s="42">
        <f t="shared" si="138"/>
        <v>84.92254982445003</v>
      </c>
      <c r="P63" s="42">
        <f t="shared" si="138"/>
        <v>-26.386449265885489</v>
      </c>
      <c r="Q63" s="42">
        <f t="shared" si="138"/>
        <v>-11.630744896546709</v>
      </c>
      <c r="R63" s="7" t="str">
        <f t="shared" si="128"/>
        <v>รพ.วาริชภูมิ</v>
      </c>
      <c r="S63" s="8">
        <f>+K63/100</f>
        <v>3.2592050791541559E-2</v>
      </c>
      <c r="T63" s="8">
        <f t="shared" si="130"/>
        <v>-0.33916784934333444</v>
      </c>
      <c r="U63" s="8">
        <f t="shared" si="131"/>
        <v>-0.50304629766824183</v>
      </c>
      <c r="V63" s="8">
        <f t="shared" si="132"/>
        <v>-0.49475014186618288</v>
      </c>
      <c r="W63" s="8">
        <f t="shared" si="133"/>
        <v>0.84922549824450033</v>
      </c>
      <c r="X63" s="8">
        <f t="shared" si="134"/>
        <v>-0.26386449265885487</v>
      </c>
      <c r="Y63" s="8">
        <f t="shared" si="135"/>
        <v>-0.11630744896546709</v>
      </c>
      <c r="Z63" s="7" t="str">
        <f t="shared" si="136"/>
        <v>รพ.วาริชภูมิ</v>
      </c>
      <c r="AA63" s="9" t="str">
        <f>+IF(AND(C63&gt;C74),"OK","Not OK")</f>
        <v>OK</v>
      </c>
      <c r="AB63" s="9" t="str">
        <f t="shared" ref="AB63:AG63" si="139">+IF(AND(D63&gt;D74),"OK","Not OK")</f>
        <v>Not OK</v>
      </c>
      <c r="AC63" s="9" t="str">
        <f t="shared" si="139"/>
        <v>OK</v>
      </c>
      <c r="AD63" s="9" t="str">
        <f t="shared" si="139"/>
        <v>Not OK</v>
      </c>
      <c r="AE63" s="9" t="str">
        <f t="shared" si="139"/>
        <v>OK</v>
      </c>
      <c r="AF63" s="9" t="str">
        <f t="shared" si="139"/>
        <v>OK</v>
      </c>
      <c r="AG63" s="9" t="str">
        <f t="shared" si="139"/>
        <v>OK</v>
      </c>
    </row>
    <row r="64" spans="1:33" ht="13.5" customHeight="1">
      <c r="A64" s="211" t="s">
        <v>53</v>
      </c>
      <c r="B64" s="209" t="str">
        <f>'8.คำนวณ'!F43</f>
        <v>รพ.ปากคาด</v>
      </c>
      <c r="C64" s="221">
        <f>'8.คำนวณ'!L43</f>
        <v>1004.2907451450653</v>
      </c>
      <c r="D64" s="221">
        <f>'8.คำนวณ'!M43</f>
        <v>263.61511275440529</v>
      </c>
      <c r="E64" s="221">
        <f>'8.คำนวณ'!N43</f>
        <v>1232.9017567567569</v>
      </c>
      <c r="F64" s="221">
        <f>'8.คำนวณ'!O43</f>
        <v>2307.4830067392431</v>
      </c>
      <c r="G64" s="221">
        <f>'8.คำนวณ'!P43</f>
        <v>20.316435432230524</v>
      </c>
      <c r="H64" s="221">
        <f>'8.คำนวณ'!Q43</f>
        <v>64.547615588528942</v>
      </c>
      <c r="I64" s="221">
        <f>'8.คำนวณ'!R43</f>
        <v>708.29250324772659</v>
      </c>
      <c r="J64" s="7" t="str">
        <f t="shared" si="126"/>
        <v>รพ.ปากคาด</v>
      </c>
      <c r="K64" s="42">
        <f>+(C64-C72)*100/C72</f>
        <v>-3.1402333562956048</v>
      </c>
      <c r="L64" s="42">
        <f t="shared" ref="L64:Q64" si="140">+(D64-D72)*100/D72</f>
        <v>3.2462458637853984</v>
      </c>
      <c r="M64" s="42">
        <f t="shared" si="140"/>
        <v>80.251326340335993</v>
      </c>
      <c r="N64" s="42">
        <f t="shared" si="140"/>
        <v>8.8942687951151651</v>
      </c>
      <c r="O64" s="42">
        <f t="shared" si="140"/>
        <v>128.82433995739785</v>
      </c>
      <c r="P64" s="42">
        <f t="shared" si="140"/>
        <v>13.253472368454933</v>
      </c>
      <c r="Q64" s="42">
        <f t="shared" si="140"/>
        <v>11.04382297827823</v>
      </c>
      <c r="R64" s="7" t="str">
        <f t="shared" si="128"/>
        <v>รพ.ปากคาด</v>
      </c>
      <c r="S64" s="8">
        <f t="shared" si="129"/>
        <v>-3.1402333562956047E-2</v>
      </c>
      <c r="T64" s="8">
        <f t="shared" si="130"/>
        <v>3.2462458637853984E-2</v>
      </c>
      <c r="U64" s="8">
        <f t="shared" si="131"/>
        <v>0.80251326340335993</v>
      </c>
      <c r="V64" s="8">
        <f t="shared" si="132"/>
        <v>8.894268795115165E-2</v>
      </c>
      <c r="W64" s="8">
        <f t="shared" si="133"/>
        <v>1.2882433995739786</v>
      </c>
      <c r="X64" s="8">
        <f t="shared" si="134"/>
        <v>0.13253472368454933</v>
      </c>
      <c r="Y64" s="8">
        <f t="shared" si="135"/>
        <v>0.11043822978278231</v>
      </c>
      <c r="Z64" s="7" t="str">
        <f t="shared" si="136"/>
        <v>รพ.ปากคาด</v>
      </c>
      <c r="AA64" s="9" t="str">
        <f>+IF(AND(C64&gt;C74),"OK","Not OK")</f>
        <v>OK</v>
      </c>
      <c r="AB64" s="9" t="str">
        <f t="shared" ref="AB64:AG64" si="141">+IF(AND(D64&gt;D74),"OK","Not OK")</f>
        <v>OK</v>
      </c>
      <c r="AC64" s="9" t="str">
        <f t="shared" si="141"/>
        <v>OK</v>
      </c>
      <c r="AD64" s="9" t="str">
        <f t="shared" si="141"/>
        <v>OK</v>
      </c>
      <c r="AE64" s="9" t="str">
        <f t="shared" si="141"/>
        <v>OK</v>
      </c>
      <c r="AF64" s="9" t="str">
        <f t="shared" si="141"/>
        <v>OK</v>
      </c>
      <c r="AG64" s="9" t="str">
        <f t="shared" si="141"/>
        <v>OK</v>
      </c>
    </row>
    <row r="65" spans="1:33" ht="13.5" customHeight="1">
      <c r="A65" s="211" t="s">
        <v>49</v>
      </c>
      <c r="B65" s="209" t="str">
        <f>'8.คำนวณ'!F44</f>
        <v>รพ.ปลาปาก</v>
      </c>
      <c r="C65" s="221">
        <f>'8.คำนวณ'!L44</f>
        <v>866.95524097479949</v>
      </c>
      <c r="D65" s="221">
        <f>'8.คำนวณ'!M44</f>
        <v>247.95664841296622</v>
      </c>
      <c r="E65" s="221">
        <f>'8.คำนวณ'!N44</f>
        <v>332.87156527249681</v>
      </c>
      <c r="F65" s="221">
        <f>'8.คำนวณ'!O44</f>
        <v>1611.5073645399166</v>
      </c>
      <c r="G65" s="221">
        <f>'8.คำนวณ'!P44</f>
        <v>3.3948093122280847</v>
      </c>
      <c r="H65" s="221">
        <f>'8.คำนวณ'!Q44</f>
        <v>18.521091363510138</v>
      </c>
      <c r="I65" s="221">
        <f>'8.คำนวณ'!R44</f>
        <v>487.29525057745713</v>
      </c>
      <c r="J65" s="7" t="str">
        <f t="shared" si="126"/>
        <v>รพ.ปลาปาก</v>
      </c>
      <c r="K65" s="42">
        <f>+(C65-C72)*100/C72</f>
        <v>-16.385685383144647</v>
      </c>
      <c r="L65" s="42">
        <f t="shared" ref="L65:Q65" si="142">+(D65-D72)*100/D72</f>
        <v>-2.8864740791402506</v>
      </c>
      <c r="M65" s="42">
        <f t="shared" si="142"/>
        <v>-51.333883002010374</v>
      </c>
      <c r="N65" s="42">
        <f t="shared" si="142"/>
        <v>-23.950072175180331</v>
      </c>
      <c r="O65" s="42">
        <f t="shared" si="142"/>
        <v>-61.764207961429115</v>
      </c>
      <c r="P65" s="42">
        <f t="shared" si="142"/>
        <v>-67.503402103304111</v>
      </c>
      <c r="Q65" s="42">
        <f t="shared" si="142"/>
        <v>-23.6034162508234</v>
      </c>
      <c r="R65" s="7" t="str">
        <f t="shared" si="128"/>
        <v>รพ.ปลาปาก</v>
      </c>
      <c r="S65" s="8">
        <f t="shared" si="129"/>
        <v>-0.16385685383144646</v>
      </c>
      <c r="T65" s="8">
        <f t="shared" si="130"/>
        <v>-2.8864740791402506E-2</v>
      </c>
      <c r="U65" s="8">
        <f t="shared" si="131"/>
        <v>-0.51333883002010372</v>
      </c>
      <c r="V65" s="8">
        <f t="shared" si="132"/>
        <v>-0.23950072175180331</v>
      </c>
      <c r="W65" s="8">
        <f t="shared" si="133"/>
        <v>-0.61764207961429118</v>
      </c>
      <c r="X65" s="8">
        <f t="shared" si="134"/>
        <v>-0.67503402103304111</v>
      </c>
      <c r="Y65" s="8">
        <f t="shared" si="135"/>
        <v>-0.236034162508234</v>
      </c>
      <c r="Z65" s="7" t="str">
        <f t="shared" si="136"/>
        <v>รพ.ปลาปาก</v>
      </c>
      <c r="AA65" s="9" t="str">
        <f>+IF(AND(C65&gt;C74),"OK","Not OK")</f>
        <v>OK</v>
      </c>
      <c r="AB65" s="9" t="str">
        <f t="shared" ref="AB65:AG65" si="143">+IF(AND(D65&gt;D74),"OK","Not OK")</f>
        <v>OK</v>
      </c>
      <c r="AC65" s="9" t="str">
        <f t="shared" si="143"/>
        <v>OK</v>
      </c>
      <c r="AD65" s="9" t="str">
        <f t="shared" si="143"/>
        <v>OK</v>
      </c>
      <c r="AE65" s="9" t="str">
        <f t="shared" si="143"/>
        <v>OK</v>
      </c>
      <c r="AF65" s="9" t="str">
        <f t="shared" si="143"/>
        <v>OK</v>
      </c>
      <c r="AG65" s="9" t="str">
        <f t="shared" si="143"/>
        <v>Not OK</v>
      </c>
    </row>
    <row r="66" spans="1:33" ht="13.5" customHeight="1">
      <c r="A66" s="211" t="s">
        <v>51</v>
      </c>
      <c r="B66" s="209" t="str">
        <f>'8.คำนวณ'!F45</f>
        <v>รพ.ปากชม</v>
      </c>
      <c r="C66" s="221">
        <f>'8.คำนวณ'!L45</f>
        <v>1285.9449096203189</v>
      </c>
      <c r="D66" s="221">
        <f>'8.คำนวณ'!M45</f>
        <v>310.52499553146708</v>
      </c>
      <c r="E66" s="221">
        <f>'8.คำนวณ'!N45</f>
        <v>675.10274226804142</v>
      </c>
      <c r="F66" s="221">
        <f>'8.คำนวณ'!O45</f>
        <v>4461.4239293408</v>
      </c>
      <c r="G66" s="221">
        <f>'8.คำนวณ'!P45</f>
        <v>7.6631380547881545</v>
      </c>
      <c r="H66" s="221">
        <f>'8.คำนวณ'!Q45</f>
        <v>81.19635434148357</v>
      </c>
      <c r="I66" s="221">
        <f>'8.คำนวณ'!R45</f>
        <v>560.02094588750833</v>
      </c>
      <c r="J66" s="7" t="str">
        <f t="shared" si="126"/>
        <v>รพ.ปากชม</v>
      </c>
      <c r="K66" s="42">
        <f>+(C66-C72)*100/C72</f>
        <v>24.024167766767601</v>
      </c>
      <c r="L66" s="42">
        <f t="shared" ref="L66:Q66" si="144">+(D66-D72)*100/D72</f>
        <v>21.618748259556856</v>
      </c>
      <c r="M66" s="42">
        <f t="shared" si="144"/>
        <v>-1.2993824991193339</v>
      </c>
      <c r="N66" s="42">
        <f t="shared" si="144"/>
        <v>110.54261078053365</v>
      </c>
      <c r="O66" s="42">
        <f t="shared" si="144"/>
        <v>-13.689952490017069</v>
      </c>
      <c r="P66" s="42">
        <f t="shared" si="144"/>
        <v>42.464891831987487</v>
      </c>
      <c r="Q66" s="42">
        <f t="shared" si="144"/>
        <v>-12.201715401312899</v>
      </c>
      <c r="R66" s="7" t="str">
        <f t="shared" si="128"/>
        <v>รพ.ปากชม</v>
      </c>
      <c r="S66" s="8">
        <f t="shared" si="129"/>
        <v>0.24024167766767601</v>
      </c>
      <c r="T66" s="8">
        <f t="shared" si="130"/>
        <v>0.21618748259556855</v>
      </c>
      <c r="U66" s="8">
        <f t="shared" si="131"/>
        <v>-1.2993824991193339E-2</v>
      </c>
      <c r="V66" s="8">
        <f t="shared" si="132"/>
        <v>1.1054261078053365</v>
      </c>
      <c r="W66" s="8">
        <f t="shared" si="133"/>
        <v>-0.13689952490017068</v>
      </c>
      <c r="X66" s="8">
        <f t="shared" si="134"/>
        <v>0.42464891831987489</v>
      </c>
      <c r="Y66" s="8">
        <f t="shared" si="135"/>
        <v>-0.122017154013129</v>
      </c>
      <c r="Z66" s="7" t="str">
        <f t="shared" si="136"/>
        <v>รพ.ปากชม</v>
      </c>
      <c r="AA66" s="9" t="str">
        <f>+IF(AND(C66&gt;C74),"OK","Not OK")</f>
        <v>OK</v>
      </c>
      <c r="AB66" s="9" t="str">
        <f t="shared" ref="AB66:AG66" si="145">+IF(AND(D66&gt;D74),"OK","Not OK")</f>
        <v>OK</v>
      </c>
      <c r="AC66" s="9" t="str">
        <f t="shared" si="145"/>
        <v>OK</v>
      </c>
      <c r="AD66" s="9" t="str">
        <f t="shared" si="145"/>
        <v>OK</v>
      </c>
      <c r="AE66" s="9" t="str">
        <f t="shared" si="145"/>
        <v>OK</v>
      </c>
      <c r="AF66" s="9" t="str">
        <f t="shared" si="145"/>
        <v>OK</v>
      </c>
      <c r="AG66" s="9" t="str">
        <f t="shared" si="145"/>
        <v>OK</v>
      </c>
    </row>
    <row r="67" spans="1:33" ht="13.5" customHeight="1">
      <c r="A67" s="211" t="s">
        <v>49</v>
      </c>
      <c r="B67" s="209" t="str">
        <f>'8.คำนวณ'!F46</f>
        <v>รพ.นาหว้า</v>
      </c>
      <c r="C67" s="221">
        <f>'8.คำนวณ'!L46</f>
        <v>945.35535653166005</v>
      </c>
      <c r="D67" s="221">
        <f>'8.คำนวณ'!M46</f>
        <v>164.1200890989596</v>
      </c>
      <c r="E67" s="221">
        <f>'8.คำนวณ'!N46</f>
        <v>534.58310030395126</v>
      </c>
      <c r="F67" s="221">
        <f>'8.คำนวณ'!O46</f>
        <v>1194.8342039411948</v>
      </c>
      <c r="G67" s="221">
        <f>'8.คำนวณ'!P46</f>
        <v>4.6554961907102488</v>
      </c>
      <c r="H67" s="221">
        <f>'8.คำนวณ'!Q46</f>
        <v>35.186016220201523</v>
      </c>
      <c r="I67" s="221">
        <f>'8.คำนวณ'!R46</f>
        <v>574.44956781571727</v>
      </c>
      <c r="J67" s="7" t="str">
        <f t="shared" si="126"/>
        <v>รพ.นาหว้า</v>
      </c>
      <c r="K67" s="42">
        <f>+(C67-C72)*100/C72</f>
        <v>-8.8243124098428982</v>
      </c>
      <c r="L67" s="42">
        <f t="shared" ref="L67:Q67" si="146">+(D67-D72)*100/D72</f>
        <v>-35.721503622275229</v>
      </c>
      <c r="M67" s="42">
        <f t="shared" si="146"/>
        <v>-21.843478330019831</v>
      </c>
      <c r="N67" s="42">
        <f t="shared" si="146"/>
        <v>-43.613627233843786</v>
      </c>
      <c r="O67" s="42">
        <f t="shared" si="146"/>
        <v>-47.565071315441124</v>
      </c>
      <c r="P67" s="42">
        <f t="shared" si="146"/>
        <v>-38.263582946992976</v>
      </c>
      <c r="Q67" s="42">
        <f t="shared" si="146"/>
        <v>-9.9396424132889649</v>
      </c>
      <c r="R67" s="7" t="str">
        <f t="shared" si="128"/>
        <v>รพ.นาหว้า</v>
      </c>
      <c r="S67" s="8">
        <f t="shared" si="129"/>
        <v>-8.8243124098428979E-2</v>
      </c>
      <c r="T67" s="8">
        <f t="shared" si="130"/>
        <v>-0.3572150362227523</v>
      </c>
      <c r="U67" s="8">
        <f t="shared" si="131"/>
        <v>-0.2184347833001983</v>
      </c>
      <c r="V67" s="8">
        <f t="shared" si="132"/>
        <v>-0.43613627233843788</v>
      </c>
      <c r="W67" s="8">
        <f t="shared" si="133"/>
        <v>-0.47565071315441121</v>
      </c>
      <c r="X67" s="8">
        <f t="shared" si="134"/>
        <v>-0.38263582946992974</v>
      </c>
      <c r="Y67" s="8">
        <f t="shared" si="135"/>
        <v>-9.9396424132889655E-2</v>
      </c>
      <c r="Z67" s="7" t="str">
        <f t="shared" si="136"/>
        <v>รพ.นาหว้า</v>
      </c>
      <c r="AA67" s="9" t="str">
        <f>+IF(AND(C67&gt;C74),"OK","Not OK")</f>
        <v>OK</v>
      </c>
      <c r="AB67" s="9" t="str">
        <f t="shared" ref="AB67:AG67" si="147">+IF(AND(D67&gt;D74),"OK","Not OK")</f>
        <v>Not OK</v>
      </c>
      <c r="AC67" s="9" t="str">
        <f t="shared" si="147"/>
        <v>OK</v>
      </c>
      <c r="AD67" s="9" t="str">
        <f t="shared" si="147"/>
        <v>OK</v>
      </c>
      <c r="AE67" s="9" t="str">
        <f t="shared" si="147"/>
        <v>OK</v>
      </c>
      <c r="AF67" s="9" t="str">
        <f t="shared" si="147"/>
        <v>OK</v>
      </c>
      <c r="AG67" s="9" t="str">
        <f t="shared" si="147"/>
        <v>OK</v>
      </c>
    </row>
    <row r="68" spans="1:33" ht="13.2" customHeight="1">
      <c r="A68" s="211" t="s">
        <v>49</v>
      </c>
      <c r="B68" s="209" t="str">
        <f>'8.คำนวณ'!F47</f>
        <v>รพ.เรณูนคร</v>
      </c>
      <c r="C68" s="221">
        <f>'8.คำนวณ'!L47</f>
        <v>874.07524872969066</v>
      </c>
      <c r="D68" s="221">
        <f>'8.คำนวณ'!M47</f>
        <v>321.85197478200865</v>
      </c>
      <c r="E68" s="221">
        <f>'8.คำนวณ'!N47</f>
        <v>1091.9360654490106</v>
      </c>
      <c r="F68" s="221">
        <f>'8.คำนวณ'!O47</f>
        <v>3129.1272027972027</v>
      </c>
      <c r="G68" s="221">
        <f>'8.คำนวณ'!P47</f>
        <v>5.9004126529204148</v>
      </c>
      <c r="H68" s="221">
        <f>'8.คำนวณ'!Q47</f>
        <v>31.505948305601994</v>
      </c>
      <c r="I68" s="221">
        <f>'8.คำนวณ'!R47</f>
        <v>768.63458440499346</v>
      </c>
      <c r="J68" s="7" t="str">
        <f t="shared" si="126"/>
        <v>รพ.เรณูนคร</v>
      </c>
      <c r="K68" s="42">
        <f>+(C68-C72)*100/C72</f>
        <v>-15.698989530400821</v>
      </c>
      <c r="L68" s="42">
        <f t="shared" ref="L68:Q68" si="148">+(D68-D72)*100/D72</f>
        <v>26.055019277466727</v>
      </c>
      <c r="M68" s="42">
        <f t="shared" si="148"/>
        <v>59.642017701223786</v>
      </c>
      <c r="N68" s="42">
        <f t="shared" si="148"/>
        <v>47.66913460265026</v>
      </c>
      <c r="O68" s="42">
        <f t="shared" si="148"/>
        <v>-33.543557122285989</v>
      </c>
      <c r="P68" s="42">
        <f t="shared" si="148"/>
        <v>-44.720528971722715</v>
      </c>
      <c r="Q68" s="42">
        <f t="shared" si="148"/>
        <v>20.504060588367533</v>
      </c>
      <c r="R68" s="7" t="str">
        <f t="shared" si="128"/>
        <v>รพ.เรณูนคร</v>
      </c>
      <c r="S68" s="8">
        <f t="shared" si="129"/>
        <v>-0.1569898953040082</v>
      </c>
      <c r="T68" s="8">
        <f t="shared" si="130"/>
        <v>0.26055019277466729</v>
      </c>
      <c r="U68" s="8">
        <f t="shared" si="131"/>
        <v>0.59642017701223782</v>
      </c>
      <c r="V68" s="8">
        <f t="shared" si="132"/>
        <v>0.47669134602650259</v>
      </c>
      <c r="W68" s="8">
        <f t="shared" si="133"/>
        <v>-0.33543557122285989</v>
      </c>
      <c r="X68" s="8">
        <f t="shared" si="134"/>
        <v>-0.44720528971722717</v>
      </c>
      <c r="Y68" s="8">
        <f t="shared" si="135"/>
        <v>0.20504060588367534</v>
      </c>
      <c r="Z68" s="7" t="str">
        <f t="shared" si="136"/>
        <v>รพ.เรณูนคร</v>
      </c>
      <c r="AA68" s="9" t="str">
        <f>+IF(AND(C68&gt;C74),"OK","Not OK")</f>
        <v>OK</v>
      </c>
      <c r="AB68" s="9" t="str">
        <f t="shared" ref="AB68:AG68" si="149">+IF(AND(D68&gt;D74),"OK","Not OK")</f>
        <v>OK</v>
      </c>
      <c r="AC68" s="9" t="str">
        <f t="shared" si="149"/>
        <v>OK</v>
      </c>
      <c r="AD68" s="9" t="str">
        <f t="shared" si="149"/>
        <v>OK</v>
      </c>
      <c r="AE68" s="9" t="str">
        <f t="shared" si="149"/>
        <v>OK</v>
      </c>
      <c r="AF68" s="9" t="str">
        <f t="shared" si="149"/>
        <v>OK</v>
      </c>
      <c r="AG68" s="9" t="str">
        <f t="shared" si="149"/>
        <v>OK</v>
      </c>
    </row>
    <row r="69" spans="1:33" ht="13.5" customHeight="1">
      <c r="A69" s="211" t="s">
        <v>51</v>
      </c>
      <c r="B69" s="209" t="str">
        <f>'8.คำนวณ'!F48</f>
        <v>รพ.ผาขาว</v>
      </c>
      <c r="C69" s="221">
        <f>'8.คำนวณ'!L48</f>
        <v>1391.2750740929991</v>
      </c>
      <c r="D69" s="221">
        <f>'8.คำนวณ'!M48</f>
        <v>299.9604563745529</v>
      </c>
      <c r="E69" s="221">
        <f>'8.คำนวณ'!N48</f>
        <v>567.32106972301801</v>
      </c>
      <c r="F69" s="221">
        <f>'8.คำนวณ'!O48</f>
        <v>1533.4012941677311</v>
      </c>
      <c r="G69" s="221">
        <f>'8.คำนวณ'!P48</f>
        <v>7.9871265819152297</v>
      </c>
      <c r="H69" s="221">
        <f>'8.คำนวณ'!Q48</f>
        <v>28.799007088128104</v>
      </c>
      <c r="I69" s="221">
        <f>'8.คำนวณ'!R48</f>
        <v>610.53367143587127</v>
      </c>
      <c r="J69" s="7" t="str">
        <f t="shared" si="126"/>
        <v>รพ.ผาขาว</v>
      </c>
      <c r="K69" s="42">
        <f>+(C69-C72)*100/C72</f>
        <v>34.182834667449974</v>
      </c>
      <c r="L69" s="42">
        <f t="shared" ref="L69:Q69" si="150">+(D69-D72)*100/D72</f>
        <v>17.481090915728711</v>
      </c>
      <c r="M69" s="42">
        <f t="shared" si="150"/>
        <v>-17.057158270748168</v>
      </c>
      <c r="N69" s="42">
        <f t="shared" si="150"/>
        <v>-27.636037964223341</v>
      </c>
      <c r="O69" s="42">
        <f t="shared" si="150"/>
        <v>-10.040864483367512</v>
      </c>
      <c r="P69" s="42">
        <f t="shared" si="150"/>
        <v>-49.470053637831271</v>
      </c>
      <c r="Q69" s="42">
        <f t="shared" si="150"/>
        <v>-4.2824925827410567</v>
      </c>
      <c r="R69" s="7" t="str">
        <f t="shared" si="128"/>
        <v>รพ.ผาขาว</v>
      </c>
      <c r="S69" s="8">
        <f t="shared" si="129"/>
        <v>0.34182834667449974</v>
      </c>
      <c r="T69" s="8">
        <f t="shared" si="130"/>
        <v>0.17481090915728711</v>
      </c>
      <c r="U69" s="8">
        <f t="shared" si="131"/>
        <v>-0.17057158270748168</v>
      </c>
      <c r="V69" s="8">
        <f t="shared" si="132"/>
        <v>-0.27636037964223342</v>
      </c>
      <c r="W69" s="8">
        <f t="shared" si="133"/>
        <v>-0.10040864483367512</v>
      </c>
      <c r="X69" s="8">
        <f t="shared" si="134"/>
        <v>-0.49470053637831268</v>
      </c>
      <c r="Y69" s="8">
        <f t="shared" si="135"/>
        <v>-4.282492582741057E-2</v>
      </c>
      <c r="Z69" s="7" t="str">
        <f t="shared" si="136"/>
        <v>รพ.ผาขาว</v>
      </c>
      <c r="AA69" s="9" t="str">
        <f>+IF(AND(C69&gt;C74),"OK","Not OK")</f>
        <v>OK</v>
      </c>
      <c r="AB69" s="9" t="str">
        <f t="shared" ref="AB69:AG69" si="151">+IF(AND(D69&gt;D74),"OK","Not OK")</f>
        <v>OK</v>
      </c>
      <c r="AC69" s="9" t="str">
        <f t="shared" si="151"/>
        <v>OK</v>
      </c>
      <c r="AD69" s="9" t="str">
        <f t="shared" si="151"/>
        <v>OK</v>
      </c>
      <c r="AE69" s="9" t="str">
        <f t="shared" si="151"/>
        <v>OK</v>
      </c>
      <c r="AF69" s="9" t="str">
        <f t="shared" si="151"/>
        <v>OK</v>
      </c>
      <c r="AG69" s="9" t="str">
        <f t="shared" si="151"/>
        <v>OK</v>
      </c>
    </row>
    <row r="70" spans="1:33" ht="13.2" customHeight="1">
      <c r="A70" s="211" t="s">
        <v>1455</v>
      </c>
      <c r="B70" s="209" t="str">
        <f>'8.คำนวณ'!F49</f>
        <v>รพ.โนนสะอาด</v>
      </c>
      <c r="C70" s="221">
        <f>'8.คำนวณ'!L49</f>
        <v>947.80547160286085</v>
      </c>
      <c r="D70" s="221">
        <f>'8.คำนวณ'!M49</f>
        <v>218.4695453653064</v>
      </c>
      <c r="E70" s="221">
        <f>'8.คำนวณ'!N49</f>
        <v>450.46231884057971</v>
      </c>
      <c r="F70" s="221">
        <f>'8.คำนวณ'!O49</f>
        <v>1411.2164731722623</v>
      </c>
      <c r="G70" s="221">
        <f>'8.คำนวณ'!P49</f>
        <v>7.7141241111829348</v>
      </c>
      <c r="H70" s="221">
        <f>'8.คำนวณ'!Q49</f>
        <v>26.333660683208194</v>
      </c>
      <c r="I70" s="221">
        <f>'8.คำนวณ'!R49</f>
        <v>641.15036292245134</v>
      </c>
      <c r="J70" s="7" t="str">
        <f t="shared" si="126"/>
        <v>รพ.โนนสะอาด</v>
      </c>
      <c r="K70" s="42">
        <f>+(C70-C72)*100/C72</f>
        <v>-8.5880087545578405</v>
      </c>
      <c r="L70" s="42">
        <f t="shared" ref="L70:Q70" si="152">+(D70-D72)*100/D72</f>
        <v>-14.435253127729093</v>
      </c>
      <c r="M70" s="42">
        <f t="shared" si="152"/>
        <v>-34.142010916627058</v>
      </c>
      <c r="N70" s="42">
        <f t="shared" si="152"/>
        <v>-33.402159188650259</v>
      </c>
      <c r="O70" s="42">
        <f t="shared" si="152"/>
        <v>-13.115695714487552</v>
      </c>
      <c r="P70" s="42">
        <f t="shared" si="152"/>
        <v>-53.795682685511942</v>
      </c>
      <c r="Q70" s="42">
        <f t="shared" si="152"/>
        <v>0.51749393981468261</v>
      </c>
      <c r="R70" s="7" t="str">
        <f t="shared" si="128"/>
        <v>รพ.โนนสะอาด</v>
      </c>
      <c r="S70" s="8">
        <f t="shared" si="129"/>
        <v>-8.588008754557841E-2</v>
      </c>
      <c r="T70" s="8">
        <f t="shared" si="130"/>
        <v>-0.14435253127729092</v>
      </c>
      <c r="U70" s="8">
        <f t="shared" si="131"/>
        <v>-0.34142010916627058</v>
      </c>
      <c r="V70" s="8">
        <f t="shared" si="132"/>
        <v>-0.3340215918865026</v>
      </c>
      <c r="W70" s="8">
        <f t="shared" si="133"/>
        <v>-0.13115695714487552</v>
      </c>
      <c r="X70" s="8">
        <f t="shared" si="134"/>
        <v>-0.53795682685511936</v>
      </c>
      <c r="Y70" s="8">
        <f t="shared" si="135"/>
        <v>5.1749393981468262E-3</v>
      </c>
      <c r="Z70" s="7" t="str">
        <f t="shared" si="136"/>
        <v>รพ.โนนสะอาด</v>
      </c>
      <c r="AA70" s="9" t="str">
        <f>+IF(AND(C70&gt;C74),"OK","Not OK")</f>
        <v>OK</v>
      </c>
      <c r="AB70" s="9" t="str">
        <f t="shared" ref="AB70:AG70" si="153">+IF(AND(D70&gt;D74),"OK","Not OK")</f>
        <v>OK</v>
      </c>
      <c r="AC70" s="9" t="str">
        <f t="shared" si="153"/>
        <v>OK</v>
      </c>
      <c r="AD70" s="9" t="str">
        <f t="shared" si="153"/>
        <v>OK</v>
      </c>
      <c r="AE70" s="9" t="str">
        <f t="shared" si="153"/>
        <v>OK</v>
      </c>
      <c r="AF70" s="9" t="str">
        <f t="shared" si="153"/>
        <v>OK</v>
      </c>
      <c r="AG70" s="9" t="str">
        <f t="shared" si="153"/>
        <v>OK</v>
      </c>
    </row>
    <row r="71" spans="1:33" ht="13.2" customHeight="1">
      <c r="A71" s="211" t="s">
        <v>49</v>
      </c>
      <c r="B71" s="209" t="str">
        <f>'8.คำนวณ'!F50</f>
        <v>รพ.บ้านแพง</v>
      </c>
      <c r="C71" s="221">
        <f>'8.คำนวณ'!L50</f>
        <v>1010.3364204032499</v>
      </c>
      <c r="D71" s="221">
        <f>'8.คำนวณ'!M50</f>
        <v>317.35175519109231</v>
      </c>
      <c r="E71" s="221">
        <f>'8.คำนวณ'!N50</f>
        <v>387.05823100936522</v>
      </c>
      <c r="F71" s="221">
        <f>'8.คำนวณ'!O50</f>
        <v>2102.1442339038304</v>
      </c>
      <c r="G71" s="221">
        <f>'8.คำนวณ'!P50</f>
        <v>2.7990500548045305</v>
      </c>
      <c r="H71" s="221">
        <f>'8.คำนวณ'!Q50</f>
        <v>125.07961603613778</v>
      </c>
      <c r="I71" s="221">
        <f>'8.คำนวณ'!R50</f>
        <v>835.28264896178155</v>
      </c>
      <c r="J71" s="7" t="str">
        <f t="shared" si="126"/>
        <v>รพ.บ้านแพง</v>
      </c>
      <c r="K71" s="42">
        <f>+(C71-C72)*100/C72</f>
        <v>-2.557152512882285</v>
      </c>
      <c r="L71" s="42">
        <f t="shared" ref="L71:Q71" si="154">+(D71-D72)*100/D72</f>
        <v>24.29248459775873</v>
      </c>
      <c r="M71" s="42">
        <f t="shared" si="154"/>
        <v>-43.411744587085579</v>
      </c>
      <c r="N71" s="42">
        <f t="shared" si="154"/>
        <v>-0.79603681402397264</v>
      </c>
      <c r="O71" s="42">
        <f t="shared" si="154"/>
        <v>-68.474254086803356</v>
      </c>
      <c r="P71" s="42">
        <f t="shared" si="154"/>
        <v>119.461256770624</v>
      </c>
      <c r="Q71" s="42">
        <f t="shared" si="154"/>
        <v>30.952930015269221</v>
      </c>
      <c r="R71" s="7" t="str">
        <f t="shared" si="128"/>
        <v>รพ.บ้านแพง</v>
      </c>
      <c r="S71" s="8">
        <f t="shared" si="129"/>
        <v>-2.5571525128822849E-2</v>
      </c>
      <c r="T71" s="8">
        <f t="shared" si="130"/>
        <v>0.24292484597758729</v>
      </c>
      <c r="U71" s="8">
        <f t="shared" si="131"/>
        <v>-0.43411744587085577</v>
      </c>
      <c r="V71" s="8">
        <f t="shared" si="132"/>
        <v>-7.9603681402397267E-3</v>
      </c>
      <c r="W71" s="8">
        <f t="shared" si="133"/>
        <v>-0.68474254086803354</v>
      </c>
      <c r="X71" s="8">
        <f t="shared" si="134"/>
        <v>1.19461256770624</v>
      </c>
      <c r="Y71" s="8">
        <f t="shared" si="135"/>
        <v>0.3095293001526922</v>
      </c>
      <c r="Z71" s="7" t="str">
        <f t="shared" si="136"/>
        <v>รพ.บ้านแพง</v>
      </c>
      <c r="AA71" s="9" t="str">
        <f>+IF(AND(C71&gt;C74),"OK","Not OK")</f>
        <v>OK</v>
      </c>
      <c r="AB71" s="9" t="str">
        <f t="shared" ref="AB71:AG71" si="155">+IF(AND(D71&gt;D74),"OK","Not OK")</f>
        <v>OK</v>
      </c>
      <c r="AC71" s="9" t="str">
        <f t="shared" si="155"/>
        <v>OK</v>
      </c>
      <c r="AD71" s="9" t="str">
        <f t="shared" si="155"/>
        <v>OK</v>
      </c>
      <c r="AE71" s="9" t="str">
        <f t="shared" si="155"/>
        <v>Not OK</v>
      </c>
      <c r="AF71" s="9" t="str">
        <f t="shared" si="155"/>
        <v>OK</v>
      </c>
      <c r="AG71" s="9" t="str">
        <f t="shared" si="155"/>
        <v>OK</v>
      </c>
    </row>
    <row r="72" spans="1:33" ht="13.5" customHeight="1">
      <c r="B72" s="11" t="s">
        <v>140</v>
      </c>
      <c r="C72" s="12">
        <f>AVERAGE(C62:C71)</f>
        <v>1036.8502629572888</v>
      </c>
      <c r="D72" s="12">
        <f t="shared" ref="D72:I72" si="156">AVERAGE(D62:D71)</f>
        <v>255.32658407957746</v>
      </c>
      <c r="E72" s="12">
        <f t="shared" si="156"/>
        <v>683.99039373995583</v>
      </c>
      <c r="F72" s="12">
        <f t="shared" si="156"/>
        <v>2119.0123523220291</v>
      </c>
      <c r="G72" s="12">
        <f t="shared" si="156"/>
        <v>8.8786164251639512</v>
      </c>
      <c r="H72" s="12">
        <f t="shared" si="156"/>
        <v>56.993939557572205</v>
      </c>
      <c r="I72" s="12">
        <f t="shared" si="156"/>
        <v>637.84953025822858</v>
      </c>
      <c r="L72" s="40"/>
      <c r="Q72" s="40"/>
      <c r="T72" s="51"/>
      <c r="Y72" s="51"/>
      <c r="AB72" s="4"/>
      <c r="AG72" s="4"/>
    </row>
    <row r="73" spans="1:33" ht="13.5" customHeight="1">
      <c r="B73" s="13" t="s">
        <v>264</v>
      </c>
      <c r="C73" s="14">
        <f>STDEV(C62:C71)</f>
        <v>172.06565684119855</v>
      </c>
      <c r="D73" s="14">
        <f t="shared" ref="D73:I73" si="157">STDEV(D62:D71)</f>
        <v>58.523974719600112</v>
      </c>
      <c r="E73" s="14">
        <f t="shared" si="157"/>
        <v>362.67461488397947</v>
      </c>
      <c r="F73" s="14">
        <f t="shared" si="157"/>
        <v>1036.0119870501974</v>
      </c>
      <c r="G73" s="14">
        <f t="shared" si="157"/>
        <v>5.7193061377603076</v>
      </c>
      <c r="H73" s="14">
        <f t="shared" si="157"/>
        <v>38.620035630770509</v>
      </c>
      <c r="I73" s="14">
        <f t="shared" si="157"/>
        <v>105.47575242244686</v>
      </c>
    </row>
    <row r="74" spans="1:33" ht="13.5" customHeight="1">
      <c r="B74" s="13" t="s">
        <v>141</v>
      </c>
      <c r="C74" s="14">
        <f>+C72-C73</f>
        <v>864.78460611609023</v>
      </c>
      <c r="D74" s="14">
        <f t="shared" ref="D74:I74" si="158">+D72-D73</f>
        <v>196.80260935997734</v>
      </c>
      <c r="E74" s="14">
        <f t="shared" si="158"/>
        <v>321.31577885597636</v>
      </c>
      <c r="F74" s="14">
        <f t="shared" si="158"/>
        <v>1083.0003652718317</v>
      </c>
      <c r="G74" s="14">
        <f t="shared" si="158"/>
        <v>3.1593102874036436</v>
      </c>
      <c r="H74" s="14">
        <f t="shared" si="158"/>
        <v>18.373903926801695</v>
      </c>
      <c r="I74" s="14">
        <f t="shared" si="158"/>
        <v>532.37377783578177</v>
      </c>
    </row>
    <row r="75" spans="1:33" ht="13.5" customHeight="1">
      <c r="B75" s="447" t="s">
        <v>146</v>
      </c>
      <c r="C75" s="456" t="s">
        <v>131</v>
      </c>
      <c r="D75" s="457"/>
      <c r="E75" s="457"/>
      <c r="F75" s="457"/>
      <c r="G75" s="457"/>
      <c r="H75" s="457"/>
      <c r="I75" s="458"/>
      <c r="J75" s="447" t="s">
        <v>146</v>
      </c>
      <c r="K75" s="453" t="s">
        <v>4</v>
      </c>
      <c r="L75" s="454"/>
      <c r="M75" s="454"/>
      <c r="N75" s="454"/>
      <c r="O75" s="454"/>
      <c r="P75" s="454"/>
      <c r="Q75" s="455"/>
      <c r="R75" s="447" t="s">
        <v>146</v>
      </c>
      <c r="S75" s="448" t="s">
        <v>4</v>
      </c>
      <c r="T75" s="449"/>
      <c r="U75" s="449"/>
      <c r="V75" s="449"/>
      <c r="W75" s="449"/>
      <c r="X75" s="449"/>
      <c r="Y75" s="450"/>
      <c r="Z75" s="447" t="s">
        <v>146</v>
      </c>
      <c r="AA75" s="456" t="s">
        <v>132</v>
      </c>
      <c r="AB75" s="457"/>
      <c r="AC75" s="457"/>
      <c r="AD75" s="457"/>
      <c r="AE75" s="457"/>
      <c r="AF75" s="457"/>
      <c r="AG75" s="458"/>
    </row>
    <row r="76" spans="1:33" ht="13.5" customHeight="1">
      <c r="B76" s="447"/>
      <c r="C76" s="5" t="s">
        <v>133</v>
      </c>
      <c r="D76" s="6" t="s">
        <v>249</v>
      </c>
      <c r="E76" s="5" t="s">
        <v>135</v>
      </c>
      <c r="F76" s="5" t="s">
        <v>136</v>
      </c>
      <c r="G76" s="5" t="s">
        <v>137</v>
      </c>
      <c r="H76" s="5" t="s">
        <v>138</v>
      </c>
      <c r="I76" s="5" t="s">
        <v>139</v>
      </c>
      <c r="J76" s="447"/>
      <c r="K76" s="37" t="s">
        <v>133</v>
      </c>
      <c r="L76" s="38" t="s">
        <v>249</v>
      </c>
      <c r="M76" s="37" t="s">
        <v>135</v>
      </c>
      <c r="N76" s="37" t="s">
        <v>136</v>
      </c>
      <c r="O76" s="37" t="s">
        <v>137</v>
      </c>
      <c r="P76" s="37" t="s">
        <v>138</v>
      </c>
      <c r="Q76" s="37" t="s">
        <v>139</v>
      </c>
      <c r="R76" s="447"/>
      <c r="S76" s="49" t="s">
        <v>133</v>
      </c>
      <c r="T76" s="50" t="s">
        <v>249</v>
      </c>
      <c r="U76" s="49" t="s">
        <v>135</v>
      </c>
      <c r="V76" s="49" t="s">
        <v>136</v>
      </c>
      <c r="W76" s="49" t="s">
        <v>137</v>
      </c>
      <c r="X76" s="49" t="s">
        <v>138</v>
      </c>
      <c r="Y76" s="49" t="s">
        <v>139</v>
      </c>
      <c r="Z76" s="447"/>
      <c r="AA76" s="5" t="s">
        <v>133</v>
      </c>
      <c r="AB76" s="6" t="s">
        <v>249</v>
      </c>
      <c r="AC76" s="5" t="s">
        <v>135</v>
      </c>
      <c r="AD76" s="5" t="s">
        <v>136</v>
      </c>
      <c r="AE76" s="5" t="s">
        <v>137</v>
      </c>
      <c r="AF76" s="5" t="s">
        <v>138</v>
      </c>
      <c r="AG76" s="5" t="s">
        <v>139</v>
      </c>
    </row>
    <row r="77" spans="1:33" ht="13.5" customHeight="1">
      <c r="A77" s="211" t="s">
        <v>1456</v>
      </c>
      <c r="B77" s="209" t="str">
        <f>'8.คำนวณ'!F51</f>
        <v>รพ.กุสุมาลย์</v>
      </c>
      <c r="C77" s="221">
        <f>'8.คำนวณ'!L51</f>
        <v>1176.7041986513784</v>
      </c>
      <c r="D77" s="221">
        <f>'8.คำนวณ'!M51</f>
        <v>140.75870714427975</v>
      </c>
      <c r="E77" s="221">
        <f>'8.คำนวณ'!N51</f>
        <v>731.36817567567562</v>
      </c>
      <c r="F77" s="221">
        <f>'8.คำนวณ'!O51</f>
        <v>3596.4853251121076</v>
      </c>
      <c r="G77" s="221">
        <f>'8.คำนวณ'!P51</f>
        <v>6.5340594834333423</v>
      </c>
      <c r="H77" s="221">
        <f>'8.คำนวณ'!Q51</f>
        <v>17.375450039133838</v>
      </c>
      <c r="I77" s="221">
        <f>'8.คำนวณ'!R51</f>
        <v>579.99949725438864</v>
      </c>
      <c r="J77" s="7" t="str">
        <f t="shared" ref="J77:J82" si="159">+B77</f>
        <v>รพ.กุสุมาลย์</v>
      </c>
      <c r="K77" s="42">
        <f>+(C77-C83)*100/C83</f>
        <v>23.171370273672281</v>
      </c>
      <c r="L77" s="42">
        <f t="shared" ref="L77:Q77" si="160">+(D77-D83)*100/D83</f>
        <v>-21.993252768803885</v>
      </c>
      <c r="M77" s="42">
        <f t="shared" si="160"/>
        <v>39.396276051701726</v>
      </c>
      <c r="N77" s="42">
        <f t="shared" si="160"/>
        <v>108.44305256427199</v>
      </c>
      <c r="O77" s="42">
        <f t="shared" si="160"/>
        <v>-7.1165969674783227</v>
      </c>
      <c r="P77" s="42">
        <f t="shared" si="160"/>
        <v>-39.639048589750466</v>
      </c>
      <c r="Q77" s="42">
        <f t="shared" si="160"/>
        <v>-4.7469339876838985</v>
      </c>
      <c r="R77" s="7" t="str">
        <f t="shared" ref="R77:R82" si="161">+J77</f>
        <v>รพ.กุสุมาลย์</v>
      </c>
      <c r="S77" s="8">
        <f t="shared" ref="S77:S82" si="162">+K77/100</f>
        <v>0.23171370273672282</v>
      </c>
      <c r="T77" s="8">
        <f t="shared" ref="T77:Y77" si="163">+L77/100</f>
        <v>-0.21993252768803884</v>
      </c>
      <c r="U77" s="8">
        <f t="shared" si="163"/>
        <v>0.39396276051701729</v>
      </c>
      <c r="V77" s="8">
        <f t="shared" si="163"/>
        <v>1.08443052564272</v>
      </c>
      <c r="W77" s="8">
        <f t="shared" si="163"/>
        <v>-7.1165969674783225E-2</v>
      </c>
      <c r="X77" s="8">
        <f t="shared" si="163"/>
        <v>-0.39639048589750464</v>
      </c>
      <c r="Y77" s="8">
        <f t="shared" si="163"/>
        <v>-4.7469339876838983E-2</v>
      </c>
      <c r="Z77" s="7" t="str">
        <f t="shared" ref="Z77:Z82" si="164">+R77</f>
        <v>รพ.กุสุมาลย์</v>
      </c>
      <c r="AA77" s="9" t="str">
        <f>+IF(AND(C77&gt;C85),"OK","Not OK")</f>
        <v>OK</v>
      </c>
      <c r="AB77" s="9" t="str">
        <f t="shared" ref="AB77:AG77" si="165">+IF(AND(D77&gt;D85),"OK","Not OK")</f>
        <v>OK</v>
      </c>
      <c r="AC77" s="9" t="str">
        <f t="shared" si="165"/>
        <v>OK</v>
      </c>
      <c r="AD77" s="9" t="str">
        <f t="shared" si="165"/>
        <v>OK</v>
      </c>
      <c r="AE77" s="9" t="str">
        <f t="shared" si="165"/>
        <v>OK</v>
      </c>
      <c r="AF77" s="9" t="str">
        <f t="shared" si="165"/>
        <v>OK</v>
      </c>
      <c r="AG77" s="9" t="str">
        <f t="shared" si="165"/>
        <v>OK</v>
      </c>
    </row>
    <row r="78" spans="1:33" ht="13.5" customHeight="1">
      <c r="A78" s="211" t="s">
        <v>49</v>
      </c>
      <c r="B78" s="209" t="str">
        <f>'8.คำนวณ'!F52</f>
        <v>รพ.ท่าอุเทน</v>
      </c>
      <c r="C78" s="221">
        <f>'8.คำนวณ'!L52</f>
        <v>772.07802624046894</v>
      </c>
      <c r="D78" s="221">
        <f>'8.คำนวณ'!M52</f>
        <v>121.10234859066243</v>
      </c>
      <c r="E78" s="221">
        <f>'8.คำนวณ'!N52</f>
        <v>177.21272359777666</v>
      </c>
      <c r="F78" s="221">
        <f>'8.คำนวณ'!O52</f>
        <v>1079.4035911742328</v>
      </c>
      <c r="G78" s="221">
        <f>'8.คำนวณ'!P52</f>
        <v>2.8173238422778533</v>
      </c>
      <c r="H78" s="221">
        <f>'8.คำนวณ'!Q52</f>
        <v>24.934445733024074</v>
      </c>
      <c r="I78" s="221">
        <f>'8.คำนวณ'!R52</f>
        <v>1019.0923749227211</v>
      </c>
      <c r="J78" s="7" t="str">
        <f t="shared" si="159"/>
        <v>รพ.ท่าอุเทน</v>
      </c>
      <c r="K78" s="42">
        <f>+(C78-C83)*100/C83</f>
        <v>-19.182825590983146</v>
      </c>
      <c r="L78" s="42">
        <f t="shared" ref="L78:Q78" si="166">+(D78-D83)*100/D83</f>
        <v>-32.886565333873847</v>
      </c>
      <c r="M78" s="42">
        <f t="shared" si="166"/>
        <v>-66.223860211462068</v>
      </c>
      <c r="N78" s="42">
        <f t="shared" si="166"/>
        <v>-37.440540095577568</v>
      </c>
      <c r="O78" s="42">
        <f t="shared" si="166"/>
        <v>-59.950988114065275</v>
      </c>
      <c r="P78" s="42">
        <f t="shared" si="166"/>
        <v>-13.379690083262036</v>
      </c>
      <c r="Q78" s="42">
        <f t="shared" si="166"/>
        <v>67.365098971087832</v>
      </c>
      <c r="R78" s="7" t="str">
        <f t="shared" si="161"/>
        <v>รพ.ท่าอุเทน</v>
      </c>
      <c r="S78" s="8">
        <f t="shared" si="162"/>
        <v>-0.19182825590983146</v>
      </c>
      <c r="T78" s="8">
        <f t="shared" ref="T78:Y82" si="167">+L78/100</f>
        <v>-0.32886565333873846</v>
      </c>
      <c r="U78" s="8">
        <f t="shared" si="167"/>
        <v>-0.66223860211462071</v>
      </c>
      <c r="V78" s="8">
        <f t="shared" si="167"/>
        <v>-0.37440540095577568</v>
      </c>
      <c r="W78" s="8">
        <f t="shared" si="167"/>
        <v>-0.59950988114065273</v>
      </c>
      <c r="X78" s="8">
        <f t="shared" si="167"/>
        <v>-0.13379690083262036</v>
      </c>
      <c r="Y78" s="8">
        <f t="shared" si="167"/>
        <v>0.67365098971087833</v>
      </c>
      <c r="Z78" s="7" t="str">
        <f t="shared" si="164"/>
        <v>รพ.ท่าอุเทน</v>
      </c>
      <c r="AA78" s="9" t="str">
        <f>+IF(AND(C78&gt;C85),"OK","Not OK")</f>
        <v>Not OK</v>
      </c>
      <c r="AB78" s="9" t="str">
        <f t="shared" ref="AB78:AG78" si="168">+IF(AND(D78&gt;D85),"OK","Not OK")</f>
        <v>Not OK</v>
      </c>
      <c r="AC78" s="9" t="str">
        <f t="shared" si="168"/>
        <v>Not OK</v>
      </c>
      <c r="AD78" s="9" t="str">
        <f t="shared" si="168"/>
        <v>OK</v>
      </c>
      <c r="AE78" s="9" t="str">
        <f t="shared" si="168"/>
        <v>OK</v>
      </c>
      <c r="AF78" s="9" t="str">
        <f t="shared" si="168"/>
        <v>OK</v>
      </c>
      <c r="AG78" s="9" t="str">
        <f t="shared" si="168"/>
        <v>OK</v>
      </c>
    </row>
    <row r="79" spans="1:33" ht="13.5" customHeight="1">
      <c r="A79" s="211" t="s">
        <v>1457</v>
      </c>
      <c r="B79" s="209" t="str">
        <f>'8.คำนวณ'!F53</f>
        <v>รพ.โนนสัง</v>
      </c>
      <c r="C79" s="221">
        <f>'8.คำนวณ'!L53</f>
        <v>875.62230552829567</v>
      </c>
      <c r="D79" s="221">
        <f>'8.คำนวณ'!M53</f>
        <v>214.43246167266381</v>
      </c>
      <c r="E79" s="221">
        <f>'8.คำนวณ'!N53</f>
        <v>633.04361076345424</v>
      </c>
      <c r="F79" s="221">
        <f>'8.คำนวณ'!O53</f>
        <v>1040.5944147741452</v>
      </c>
      <c r="G79" s="221">
        <f>'8.คำนวณ'!P53</f>
        <v>1.7127853943260487</v>
      </c>
      <c r="H79" s="221">
        <f>'8.คำนวณ'!Q53</f>
        <v>21.436797106788962</v>
      </c>
      <c r="I79" s="221">
        <f>'8.คำนวณ'!R53</f>
        <v>546.53223072729259</v>
      </c>
      <c r="J79" s="7" t="str">
        <f t="shared" si="159"/>
        <v>รพ.โนนสัง</v>
      </c>
      <c r="K79" s="42">
        <f>+(C79-C83)*100/C83</f>
        <v>-8.3443406272187133</v>
      </c>
      <c r="L79" s="42">
        <f t="shared" ref="L79:Q79" si="169">+(D79-D83)*100/D83</f>
        <v>18.83583740732308</v>
      </c>
      <c r="M79" s="42">
        <f t="shared" si="169"/>
        <v>20.655949839797447</v>
      </c>
      <c r="N79" s="42">
        <f t="shared" si="169"/>
        <v>-39.689820285838707</v>
      </c>
      <c r="O79" s="42">
        <f t="shared" si="169"/>
        <v>-75.652297550586582</v>
      </c>
      <c r="P79" s="42">
        <f t="shared" si="169"/>
        <v>-25.530247237338944</v>
      </c>
      <c r="Q79" s="42">
        <f t="shared" si="169"/>
        <v>-10.243248661831036</v>
      </c>
      <c r="R79" s="7" t="str">
        <f t="shared" si="161"/>
        <v>รพ.โนนสัง</v>
      </c>
      <c r="S79" s="8">
        <f t="shared" si="162"/>
        <v>-8.3443406272187132E-2</v>
      </c>
      <c r="T79" s="8">
        <f t="shared" si="167"/>
        <v>0.18835837407323081</v>
      </c>
      <c r="U79" s="8">
        <f t="shared" si="167"/>
        <v>0.20655949839797447</v>
      </c>
      <c r="V79" s="8">
        <f t="shared" si="167"/>
        <v>-0.39689820285838706</v>
      </c>
      <c r="W79" s="8">
        <f t="shared" si="167"/>
        <v>-0.75652297550586578</v>
      </c>
      <c r="X79" s="8">
        <f t="shared" si="167"/>
        <v>-0.25530247237338943</v>
      </c>
      <c r="Y79" s="8">
        <f t="shared" si="167"/>
        <v>-0.10243248661831035</v>
      </c>
      <c r="Z79" s="7" t="str">
        <f t="shared" si="164"/>
        <v>รพ.โนนสัง</v>
      </c>
      <c r="AA79" s="9" t="str">
        <f>+IF(AND(C79&gt;C85),"OK","Not OK")</f>
        <v>OK</v>
      </c>
      <c r="AB79" s="9" t="str">
        <f t="shared" ref="AB79:AG79" si="170">+IF(AND(D79&gt;D85),"OK","Not OK")</f>
        <v>OK</v>
      </c>
      <c r="AC79" s="9" t="str">
        <f t="shared" si="170"/>
        <v>OK</v>
      </c>
      <c r="AD79" s="9" t="str">
        <f t="shared" si="170"/>
        <v>OK</v>
      </c>
      <c r="AE79" s="9" t="str">
        <f t="shared" si="170"/>
        <v>OK</v>
      </c>
      <c r="AF79" s="9" t="str">
        <f t="shared" si="170"/>
        <v>OK</v>
      </c>
      <c r="AG79" s="9" t="str">
        <f t="shared" si="170"/>
        <v>OK</v>
      </c>
    </row>
    <row r="80" spans="1:33" ht="13.5" customHeight="1">
      <c r="A80" s="211" t="s">
        <v>53</v>
      </c>
      <c r="B80" s="209" t="str">
        <f>'8.คำนวณ'!F54</f>
        <v>รพ.พรเจริญ</v>
      </c>
      <c r="C80" s="221">
        <f>'8.คำนวณ'!L54</f>
        <v>843.82734325367721</v>
      </c>
      <c r="D80" s="221">
        <f>'8.คำนวณ'!M54</f>
        <v>149.993173777061</v>
      </c>
      <c r="E80" s="221">
        <f>'8.คำนวณ'!N54</f>
        <v>687.60268463073828</v>
      </c>
      <c r="F80" s="221">
        <f>'8.คำนวณ'!O54</f>
        <v>1602.9500454988624</v>
      </c>
      <c r="G80" s="221">
        <f>'8.คำนวณ'!P54</f>
        <v>15.006962289179457</v>
      </c>
      <c r="H80" s="221">
        <f>'8.คำนวณ'!Q54</f>
        <v>60.950920165678554</v>
      </c>
      <c r="I80" s="221">
        <f>'8.คำนวณ'!R54</f>
        <v>510.4782668719152</v>
      </c>
      <c r="J80" s="7" t="str">
        <f t="shared" si="159"/>
        <v>รพ.พรเจริญ</v>
      </c>
      <c r="K80" s="42">
        <f>+(C80-C83)*100/C83</f>
        <v>-11.672474473985696</v>
      </c>
      <c r="L80" s="42">
        <f t="shared" ref="L80:Q80" si="171">+(D80-D83)*100/D83</f>
        <v>-16.875624743846881</v>
      </c>
      <c r="M80" s="42">
        <f t="shared" si="171"/>
        <v>31.054722954177102</v>
      </c>
      <c r="N80" s="42">
        <f t="shared" si="171"/>
        <v>-7.0971322310604812</v>
      </c>
      <c r="O80" s="42">
        <f t="shared" si="171"/>
        <v>113.32798241795032</v>
      </c>
      <c r="P80" s="42">
        <f t="shared" si="171"/>
        <v>111.73871883861268</v>
      </c>
      <c r="Q80" s="42">
        <f t="shared" si="171"/>
        <v>-16.164375516904244</v>
      </c>
      <c r="R80" s="7" t="str">
        <f t="shared" si="161"/>
        <v>รพ.พรเจริญ</v>
      </c>
      <c r="S80" s="8">
        <f t="shared" si="162"/>
        <v>-0.11672474473985696</v>
      </c>
      <c r="T80" s="8">
        <f t="shared" si="167"/>
        <v>-0.16875624743846881</v>
      </c>
      <c r="U80" s="8">
        <f t="shared" si="167"/>
        <v>0.310547229541771</v>
      </c>
      <c r="V80" s="8">
        <f t="shared" si="167"/>
        <v>-7.0971322310604809E-2</v>
      </c>
      <c r="W80" s="8">
        <f t="shared" si="167"/>
        <v>1.1332798241795032</v>
      </c>
      <c r="X80" s="8">
        <f t="shared" si="167"/>
        <v>1.1173871883861268</v>
      </c>
      <c r="Y80" s="8">
        <f t="shared" si="167"/>
        <v>-0.16164375516904245</v>
      </c>
      <c r="Z80" s="7" t="str">
        <f t="shared" si="164"/>
        <v>รพ.พรเจริญ</v>
      </c>
      <c r="AA80" s="9" t="str">
        <f>+IF(AND(C80&gt;C85),"OK","Not OK")</f>
        <v>OK</v>
      </c>
      <c r="AB80" s="9" t="str">
        <f t="shared" ref="AB80:AG80" si="172">+IF(AND(D80&gt;D85),"OK","Not OK")</f>
        <v>OK</v>
      </c>
      <c r="AC80" s="9" t="str">
        <f t="shared" si="172"/>
        <v>OK</v>
      </c>
      <c r="AD80" s="9" t="str">
        <f t="shared" si="172"/>
        <v>OK</v>
      </c>
      <c r="AE80" s="9" t="str">
        <f t="shared" si="172"/>
        <v>OK</v>
      </c>
      <c r="AF80" s="9" t="str">
        <f t="shared" si="172"/>
        <v>OK</v>
      </c>
      <c r="AG80" s="9" t="str">
        <f t="shared" si="172"/>
        <v>OK</v>
      </c>
    </row>
    <row r="81" spans="1:33" ht="13.5" customHeight="1">
      <c r="A81" s="211" t="s">
        <v>49</v>
      </c>
      <c r="B81" s="209" t="str">
        <f>'8.คำนวณ'!F55</f>
        <v>รพ.โพนสวรรค์</v>
      </c>
      <c r="C81" s="221">
        <f>'8.คำนวณ'!L55</f>
        <v>1120.2839784068651</v>
      </c>
      <c r="D81" s="221">
        <f>'8.คำนวณ'!M55</f>
        <v>248.84961547430277</v>
      </c>
      <c r="E81" s="221">
        <f>'8.คำนวณ'!N55</f>
        <v>566.01200175592624</v>
      </c>
      <c r="F81" s="221">
        <f>'8.คำนวณ'!O55</f>
        <v>1714.2661906710309</v>
      </c>
      <c r="G81" s="221">
        <f>'8.คำนวณ'!P55</f>
        <v>13.958179555402969</v>
      </c>
      <c r="H81" s="221">
        <f>'8.คำนวณ'!Q55</f>
        <v>27.779246416616598</v>
      </c>
      <c r="I81" s="221">
        <f>'8.คำนวณ'!R55</f>
        <v>525.56979269657677</v>
      </c>
      <c r="J81" s="7" t="str">
        <f t="shared" si="159"/>
        <v>รพ.โพนสวรรค์</v>
      </c>
      <c r="K81" s="42">
        <f>+(C81-C83)*100/C83</f>
        <v>17.265590514728828</v>
      </c>
      <c r="L81" s="42">
        <f t="shared" ref="L81:Q81" si="173">+(D81-D83)*100/D83</f>
        <v>37.909401462367441</v>
      </c>
      <c r="M81" s="42">
        <f t="shared" si="173"/>
        <v>7.8799541317934976</v>
      </c>
      <c r="N81" s="42">
        <f t="shared" si="173"/>
        <v>-0.64553435094090161</v>
      </c>
      <c r="O81" s="42">
        <f t="shared" si="173"/>
        <v>98.419255369796076</v>
      </c>
      <c r="P81" s="42">
        <f t="shared" si="173"/>
        <v>-3.4970755065213841</v>
      </c>
      <c r="Q81" s="42">
        <f t="shared" si="173"/>
        <v>-13.685900772688104</v>
      </c>
      <c r="R81" s="7" t="str">
        <f t="shared" si="161"/>
        <v>รพ.โพนสวรรค์</v>
      </c>
      <c r="S81" s="8">
        <f t="shared" si="162"/>
        <v>0.17265590514728829</v>
      </c>
      <c r="T81" s="8">
        <f t="shared" si="167"/>
        <v>0.37909401462367442</v>
      </c>
      <c r="U81" s="8">
        <f t="shared" si="167"/>
        <v>7.8799541317934971E-2</v>
      </c>
      <c r="V81" s="8">
        <f t="shared" si="167"/>
        <v>-6.4553435094090164E-3</v>
      </c>
      <c r="W81" s="8">
        <f t="shared" si="167"/>
        <v>0.98419255369796077</v>
      </c>
      <c r="X81" s="8">
        <f t="shared" si="167"/>
        <v>-3.497075506521384E-2</v>
      </c>
      <c r="Y81" s="8">
        <f t="shared" si="167"/>
        <v>-0.13685900772688103</v>
      </c>
      <c r="Z81" s="7" t="str">
        <f t="shared" si="164"/>
        <v>รพ.โพนสวรรค์</v>
      </c>
      <c r="AA81" s="9" t="str">
        <f>+IF(AND(C81&gt;C85),"OK","Not OK")</f>
        <v>OK</v>
      </c>
      <c r="AB81" s="9" t="str">
        <f t="shared" ref="AB81:AG81" si="174">+IF(AND(D81&gt;D85),"OK","Not OK")</f>
        <v>OK</v>
      </c>
      <c r="AC81" s="9" t="str">
        <f t="shared" si="174"/>
        <v>OK</v>
      </c>
      <c r="AD81" s="9" t="str">
        <f t="shared" si="174"/>
        <v>OK</v>
      </c>
      <c r="AE81" s="9" t="str">
        <f t="shared" si="174"/>
        <v>OK</v>
      </c>
      <c r="AF81" s="9" t="str">
        <f t="shared" si="174"/>
        <v>OK</v>
      </c>
      <c r="AG81" s="9" t="str">
        <f t="shared" si="174"/>
        <v>OK</v>
      </c>
    </row>
    <row r="82" spans="1:33" ht="13.5" customHeight="1">
      <c r="A82" s="211" t="s">
        <v>1457</v>
      </c>
      <c r="B82" s="209" t="str">
        <f>'8.คำนวณ'!F56</f>
        <v>รพ.สุวรรณคูหา</v>
      </c>
      <c r="C82" s="221">
        <f>'8.คำนวณ'!L56</f>
        <v>943.51844795290367</v>
      </c>
      <c r="D82" s="221">
        <f>'8.คำนวณ'!M56</f>
        <v>207.52932528001836</v>
      </c>
      <c r="E82" s="221">
        <f>'8.คำนวณ'!N56</f>
        <v>352.7710505836576</v>
      </c>
      <c r="F82" s="221">
        <f>'8.คำนวณ'!O56</f>
        <v>1318.7260402476782</v>
      </c>
      <c r="G82" s="221">
        <f>'8.คำนวณ'!P56</f>
        <v>2.1788295558206441</v>
      </c>
      <c r="H82" s="221">
        <f>'8.คำนวณ'!Q56</f>
        <v>20.238609395831869</v>
      </c>
      <c r="I82" s="221">
        <f>'8.คำนวณ'!R56</f>
        <v>471.75037730800102</v>
      </c>
      <c r="J82" s="7" t="str">
        <f t="shared" si="159"/>
        <v>รพ.สุวรรณคูหา</v>
      </c>
      <c r="K82" s="42">
        <f>+(C82-C83)*100/C83</f>
        <v>-1.2373200962135023</v>
      </c>
      <c r="L82" s="42">
        <f t="shared" ref="L82:Q82" si="175">+(D82-D83)*100/D83</f>
        <v>15.0102039768341</v>
      </c>
      <c r="M82" s="42">
        <f t="shared" si="175"/>
        <v>-32.763042766007707</v>
      </c>
      <c r="N82" s="42">
        <f t="shared" si="175"/>
        <v>-23.570025600854446</v>
      </c>
      <c r="O82" s="42">
        <f t="shared" si="175"/>
        <v>-69.027355155616164</v>
      </c>
      <c r="P82" s="42">
        <f t="shared" si="175"/>
        <v>-29.69265742173982</v>
      </c>
      <c r="Q82" s="42">
        <f t="shared" si="175"/>
        <v>-22.524640031980585</v>
      </c>
      <c r="R82" s="7" t="str">
        <f t="shared" si="161"/>
        <v>รพ.สุวรรณคูหา</v>
      </c>
      <c r="S82" s="8">
        <f t="shared" si="162"/>
        <v>-1.2373200962135022E-2</v>
      </c>
      <c r="T82" s="8">
        <f t="shared" si="167"/>
        <v>0.15010203976834099</v>
      </c>
      <c r="U82" s="8">
        <f t="shared" si="167"/>
        <v>-0.32763042766007705</v>
      </c>
      <c r="V82" s="8">
        <f t="shared" si="167"/>
        <v>-0.23570025600854447</v>
      </c>
      <c r="W82" s="8">
        <f t="shared" si="167"/>
        <v>-0.69027355155616166</v>
      </c>
      <c r="X82" s="8">
        <f t="shared" si="167"/>
        <v>-0.29692657421739821</v>
      </c>
      <c r="Y82" s="8">
        <f t="shared" si="167"/>
        <v>-0.22524640031980586</v>
      </c>
      <c r="Z82" s="7" t="str">
        <f t="shared" si="164"/>
        <v>รพ.สุวรรณคูหา</v>
      </c>
      <c r="AA82" s="9" t="str">
        <f>+IF(AND(C82&gt;C85),"OK","Not OK")</f>
        <v>OK</v>
      </c>
      <c r="AB82" s="9" t="str">
        <f t="shared" ref="AB82:AG82" si="176">+IF(AND(D82&gt;D85),"OK","Not OK")</f>
        <v>OK</v>
      </c>
      <c r="AC82" s="9" t="str">
        <f t="shared" si="176"/>
        <v>OK</v>
      </c>
      <c r="AD82" s="9" t="str">
        <f t="shared" si="176"/>
        <v>OK</v>
      </c>
      <c r="AE82" s="9" t="str">
        <f t="shared" si="176"/>
        <v>OK</v>
      </c>
      <c r="AF82" s="9" t="str">
        <f t="shared" si="176"/>
        <v>OK</v>
      </c>
      <c r="AG82" s="9" t="str">
        <f t="shared" si="176"/>
        <v>OK</v>
      </c>
    </row>
    <row r="83" spans="1:33" ht="13.5" customHeight="1">
      <c r="B83" s="11" t="s">
        <v>140</v>
      </c>
      <c r="C83" s="12">
        <f>AVERAGE(C77:C82)</f>
        <v>955.3390500055981</v>
      </c>
      <c r="D83" s="12">
        <f t="shared" ref="D83:I83" si="177">AVERAGE(D77:D82)</f>
        <v>180.44427198983135</v>
      </c>
      <c r="E83" s="12">
        <f t="shared" si="177"/>
        <v>524.66837450120477</v>
      </c>
      <c r="F83" s="12">
        <f t="shared" si="177"/>
        <v>1725.4042679130098</v>
      </c>
      <c r="G83" s="12">
        <f t="shared" si="177"/>
        <v>7.0346900200733851</v>
      </c>
      <c r="H83" s="12">
        <f t="shared" si="177"/>
        <v>28.785911476178981</v>
      </c>
      <c r="I83" s="12">
        <f t="shared" si="177"/>
        <v>608.90375663014925</v>
      </c>
    </row>
    <row r="84" spans="1:33" ht="13.5" customHeight="1">
      <c r="B84" s="13" t="s">
        <v>264</v>
      </c>
      <c r="C84" s="14">
        <f>+STDEV(C77:C82)</f>
        <v>160.45143065575019</v>
      </c>
      <c r="D84" s="14">
        <f t="shared" ref="D84:I84" si="178">+STDEV(D77:D82)</f>
        <v>50.183195352755391</v>
      </c>
      <c r="E84" s="14">
        <f t="shared" si="178"/>
        <v>215.87079649047848</v>
      </c>
      <c r="F84" s="14">
        <f t="shared" si="178"/>
        <v>955.79621322968592</v>
      </c>
      <c r="G84" s="14">
        <f t="shared" si="178"/>
        <v>6.0237976490624234</v>
      </c>
      <c r="H84" s="14">
        <f t="shared" si="178"/>
        <v>16.172194854019029</v>
      </c>
      <c r="I84" s="14">
        <f t="shared" si="178"/>
        <v>204.16833352349025</v>
      </c>
      <c r="K84" s="4"/>
      <c r="L84" s="4"/>
      <c r="M84" s="4"/>
      <c r="N84" s="4"/>
      <c r="O84" s="4"/>
      <c r="P84" s="4"/>
      <c r="Q84" s="4"/>
      <c r="T84" s="51"/>
      <c r="Y84" s="51"/>
    </row>
    <row r="85" spans="1:33" ht="13.5" customHeight="1">
      <c r="B85" s="13" t="s">
        <v>141</v>
      </c>
      <c r="C85" s="14">
        <f>+C83-C84</f>
        <v>794.88761934984791</v>
      </c>
      <c r="D85" s="14">
        <f t="shared" ref="D85:I85" si="179">+D83-D84</f>
        <v>130.26107663707597</v>
      </c>
      <c r="E85" s="14">
        <f t="shared" si="179"/>
        <v>308.79757801072628</v>
      </c>
      <c r="F85" s="14">
        <f t="shared" si="179"/>
        <v>769.60805468332387</v>
      </c>
      <c r="G85" s="14">
        <f t="shared" si="179"/>
        <v>1.0108923710109616</v>
      </c>
      <c r="H85" s="14">
        <f t="shared" si="179"/>
        <v>12.613716622159952</v>
      </c>
      <c r="I85" s="14">
        <f t="shared" si="179"/>
        <v>404.73542310665903</v>
      </c>
    </row>
    <row r="86" spans="1:33" ht="13.5" customHeight="1">
      <c r="B86" s="447" t="s">
        <v>147</v>
      </c>
      <c r="C86" s="456" t="s">
        <v>131</v>
      </c>
      <c r="D86" s="457"/>
      <c r="E86" s="457"/>
      <c r="F86" s="457"/>
      <c r="G86" s="457"/>
      <c r="H86" s="457"/>
      <c r="I86" s="458"/>
      <c r="J86" s="451" t="s">
        <v>147</v>
      </c>
      <c r="K86" s="453" t="s">
        <v>4</v>
      </c>
      <c r="L86" s="454"/>
      <c r="M86" s="454"/>
      <c r="N86" s="454"/>
      <c r="O86" s="454"/>
      <c r="P86" s="454"/>
      <c r="Q86" s="455"/>
      <c r="R86" s="451" t="s">
        <v>147</v>
      </c>
      <c r="S86" s="448" t="s">
        <v>4</v>
      </c>
      <c r="T86" s="449"/>
      <c r="U86" s="449"/>
      <c r="V86" s="449"/>
      <c r="W86" s="449"/>
      <c r="X86" s="449"/>
      <c r="Y86" s="450"/>
      <c r="Z86" s="451" t="s">
        <v>147</v>
      </c>
      <c r="AA86" s="456" t="s">
        <v>132</v>
      </c>
      <c r="AB86" s="457"/>
      <c r="AC86" s="457"/>
      <c r="AD86" s="457"/>
      <c r="AE86" s="457"/>
      <c r="AF86" s="457"/>
      <c r="AG86" s="458"/>
    </row>
    <row r="87" spans="1:33" ht="13.5" customHeight="1">
      <c r="B87" s="447"/>
      <c r="C87" s="5" t="s">
        <v>133</v>
      </c>
      <c r="D87" s="6" t="s">
        <v>249</v>
      </c>
      <c r="E87" s="5" t="s">
        <v>135</v>
      </c>
      <c r="F87" s="5" t="s">
        <v>136</v>
      </c>
      <c r="G87" s="5" t="s">
        <v>137</v>
      </c>
      <c r="H87" s="5" t="s">
        <v>138</v>
      </c>
      <c r="I87" s="5" t="s">
        <v>139</v>
      </c>
      <c r="J87" s="452"/>
      <c r="K87" s="37" t="s">
        <v>133</v>
      </c>
      <c r="L87" s="38" t="s">
        <v>249</v>
      </c>
      <c r="M87" s="37" t="s">
        <v>135</v>
      </c>
      <c r="N87" s="37" t="s">
        <v>136</v>
      </c>
      <c r="O87" s="37" t="s">
        <v>137</v>
      </c>
      <c r="P87" s="37" t="s">
        <v>138</v>
      </c>
      <c r="Q87" s="37" t="s">
        <v>139</v>
      </c>
      <c r="R87" s="452"/>
      <c r="S87" s="49" t="s">
        <v>133</v>
      </c>
      <c r="T87" s="50" t="s">
        <v>249</v>
      </c>
      <c r="U87" s="49" t="s">
        <v>135</v>
      </c>
      <c r="V87" s="49" t="s">
        <v>136</v>
      </c>
      <c r="W87" s="49" t="s">
        <v>137</v>
      </c>
      <c r="X87" s="49" t="s">
        <v>138</v>
      </c>
      <c r="Y87" s="49" t="s">
        <v>139</v>
      </c>
      <c r="Z87" s="452"/>
      <c r="AA87" s="5" t="s">
        <v>133</v>
      </c>
      <c r="AB87" s="6" t="s">
        <v>249</v>
      </c>
      <c r="AC87" s="5" t="s">
        <v>135</v>
      </c>
      <c r="AD87" s="5" t="s">
        <v>136</v>
      </c>
      <c r="AE87" s="5" t="s">
        <v>137</v>
      </c>
      <c r="AF87" s="5" t="s">
        <v>138</v>
      </c>
      <c r="AG87" s="5" t="s">
        <v>139</v>
      </c>
    </row>
    <row r="88" spans="1:33" ht="13.5" customHeight="1">
      <c r="A88" s="211" t="s">
        <v>1455</v>
      </c>
      <c r="B88" s="209" t="str">
        <f>'8.คำนวณ'!F57</f>
        <v>รพ.วังสามหมอ</v>
      </c>
      <c r="C88" s="221">
        <f>'8.คำนวณ'!L57</f>
        <v>1199.9028159676845</v>
      </c>
      <c r="D88" s="221">
        <f>'8.คำนวณ'!M57</f>
        <v>431.68460377806821</v>
      </c>
      <c r="E88" s="221">
        <f>'8.คำนวณ'!N57</f>
        <v>571.52282090699475</v>
      </c>
      <c r="F88" s="221">
        <f>'8.คำนวณ'!O57</f>
        <v>2170.577607715431</v>
      </c>
      <c r="G88" s="221">
        <f>'8.คำนวณ'!P57</f>
        <v>6.9224181572730341</v>
      </c>
      <c r="H88" s="221">
        <f>'8.คำนวณ'!Q57</f>
        <v>33.585003585892679</v>
      </c>
      <c r="I88" s="221">
        <f>'8.คำนวณ'!R57</f>
        <v>610.69018795295233</v>
      </c>
      <c r="J88" s="7" t="str">
        <f>+B88</f>
        <v>รพ.วังสามหมอ</v>
      </c>
      <c r="K88" s="42">
        <f>+(C88-C95)*100/C95</f>
        <v>32.151062147352071</v>
      </c>
      <c r="L88" s="42">
        <f t="shared" ref="L88:Q88" si="180">+(D88-D95)*100/D95</f>
        <v>46.501882583421192</v>
      </c>
      <c r="M88" s="42">
        <f t="shared" si="180"/>
        <v>-1.4866228980786587</v>
      </c>
      <c r="N88" s="42">
        <f t="shared" si="180"/>
        <v>12.595063227541868</v>
      </c>
      <c r="O88" s="42">
        <f t="shared" si="180"/>
        <v>-23.082754228157306</v>
      </c>
      <c r="P88" s="42">
        <f t="shared" si="180"/>
        <v>-37.914441867599393</v>
      </c>
      <c r="Q88" s="42">
        <f t="shared" si="180"/>
        <v>3.3469365913452123</v>
      </c>
      <c r="R88" s="7" t="str">
        <f>+J88</f>
        <v>รพ.วังสามหมอ</v>
      </c>
      <c r="S88" s="8">
        <f>+K88/100</f>
        <v>0.32151062147352072</v>
      </c>
      <c r="T88" s="8">
        <f t="shared" ref="T88:Y94" si="181">+L88/100</f>
        <v>0.46501882583421195</v>
      </c>
      <c r="U88" s="8">
        <f t="shared" si="181"/>
        <v>-1.4866228980786586E-2</v>
      </c>
      <c r="V88" s="8">
        <f t="shared" si="181"/>
        <v>0.12595063227541867</v>
      </c>
      <c r="W88" s="8">
        <f t="shared" si="181"/>
        <v>-0.23082754228157307</v>
      </c>
      <c r="X88" s="8">
        <f t="shared" si="181"/>
        <v>-0.37914441867599391</v>
      </c>
      <c r="Y88" s="8">
        <f t="shared" si="181"/>
        <v>3.346936591345212E-2</v>
      </c>
      <c r="Z88" s="7" t="str">
        <f>+R88</f>
        <v>รพ.วังสามหมอ</v>
      </c>
      <c r="AA88" s="9" t="str">
        <f>+IF(AND(C88&gt;C97),"OK","Not OK")</f>
        <v>OK</v>
      </c>
      <c r="AB88" s="9" t="str">
        <f t="shared" ref="AB88:AG88" si="182">+IF(AND(D88&gt;D97),"OK","Not OK")</f>
        <v>OK</v>
      </c>
      <c r="AC88" s="9" t="str">
        <f t="shared" si="182"/>
        <v>OK</v>
      </c>
      <c r="AD88" s="9" t="str">
        <f t="shared" si="182"/>
        <v>OK</v>
      </c>
      <c r="AE88" s="9" t="str">
        <f t="shared" si="182"/>
        <v>OK</v>
      </c>
      <c r="AF88" s="9" t="str">
        <f t="shared" si="182"/>
        <v>OK</v>
      </c>
      <c r="AG88" s="9" t="str">
        <f t="shared" si="182"/>
        <v>OK</v>
      </c>
    </row>
    <row r="89" spans="1:33" ht="13.5" customHeight="1">
      <c r="A89" s="211" t="s">
        <v>1455</v>
      </c>
      <c r="B89" s="209" t="str">
        <f>'8.คำนวณ'!F58</f>
        <v>รพ.หนองวัวซอ</v>
      </c>
      <c r="C89" s="221">
        <f>'8.คำนวณ'!L58</f>
        <v>827.68478038326316</v>
      </c>
      <c r="D89" s="221">
        <f>'8.คำนวณ'!M58</f>
        <v>187.9748987744741</v>
      </c>
      <c r="E89" s="221">
        <f>'8.คำนวณ'!N58</f>
        <v>441.00179510844475</v>
      </c>
      <c r="F89" s="221">
        <f>'8.คำนวณ'!O58</f>
        <v>1108.4851985339037</v>
      </c>
      <c r="G89" s="221">
        <f>'8.คำนวณ'!P58</f>
        <v>4.3961451712118107</v>
      </c>
      <c r="H89" s="221">
        <f>'8.คำนวณ'!Q58</f>
        <v>27.276969262027702</v>
      </c>
      <c r="I89" s="221">
        <f>'8.คำนวณ'!R58</f>
        <v>529.95457356276404</v>
      </c>
      <c r="J89" s="7" t="str">
        <f t="shared" ref="J89:J94" si="183">+B89</f>
        <v>รพ.หนองวัวซอ</v>
      </c>
      <c r="K89" s="42">
        <f>+(C89-C95)*100/C95</f>
        <v>-8.8430984615742094</v>
      </c>
      <c r="L89" s="42">
        <f t="shared" ref="L89:Q89" si="184">+(D89-D95)*100/D95</f>
        <v>-36.206488932261536</v>
      </c>
      <c r="M89" s="42">
        <f t="shared" si="184"/>
        <v>-23.984529480035746</v>
      </c>
      <c r="N89" s="42">
        <f t="shared" si="184"/>
        <v>-42.49919442084186</v>
      </c>
      <c r="O89" s="42">
        <f t="shared" si="184"/>
        <v>-51.152997276315588</v>
      </c>
      <c r="P89" s="42">
        <f t="shared" si="184"/>
        <v>-49.575534316611488</v>
      </c>
      <c r="Q89" s="42">
        <f t="shared" si="184"/>
        <v>-10.315929761583472</v>
      </c>
      <c r="R89" s="7" t="str">
        <f t="shared" ref="R89:R94" si="185">+J89</f>
        <v>รพ.หนองวัวซอ</v>
      </c>
      <c r="S89" s="8">
        <f>+K89/100</f>
        <v>-8.84309846157421E-2</v>
      </c>
      <c r="T89" s="8">
        <f t="shared" si="181"/>
        <v>-0.36206488932261538</v>
      </c>
      <c r="U89" s="8">
        <f t="shared" si="181"/>
        <v>-0.23984529480035746</v>
      </c>
      <c r="V89" s="8">
        <f t="shared" si="181"/>
        <v>-0.42499194420841863</v>
      </c>
      <c r="W89" s="8">
        <f t="shared" si="181"/>
        <v>-0.51152997276315593</v>
      </c>
      <c r="X89" s="8">
        <f t="shared" si="181"/>
        <v>-0.49575534316611486</v>
      </c>
      <c r="Y89" s="8">
        <f t="shared" si="181"/>
        <v>-0.10315929761583473</v>
      </c>
      <c r="Z89" s="7" t="str">
        <f t="shared" ref="Z89:Z94" si="186">+R89</f>
        <v>รพ.หนองวัวซอ</v>
      </c>
      <c r="AA89" s="9" t="str">
        <f>+IF(AND(C89&gt;C97),"OK","Not OK")</f>
        <v>OK</v>
      </c>
      <c r="AB89" s="9" t="str">
        <f t="shared" ref="AB89:AG89" si="187">+IF(AND(D89&gt;D97),"OK","Not OK")</f>
        <v>OK</v>
      </c>
      <c r="AC89" s="9" t="str">
        <f t="shared" si="187"/>
        <v>OK</v>
      </c>
      <c r="AD89" s="9" t="str">
        <f t="shared" si="187"/>
        <v>Not OK</v>
      </c>
      <c r="AE89" s="9" t="str">
        <f t="shared" si="187"/>
        <v>Not OK</v>
      </c>
      <c r="AF89" s="9" t="str">
        <f t="shared" si="187"/>
        <v>OK</v>
      </c>
      <c r="AG89" s="9" t="str">
        <f t="shared" si="187"/>
        <v>OK</v>
      </c>
    </row>
    <row r="90" spans="1:33" ht="13.5" customHeight="1">
      <c r="A90" s="211" t="s">
        <v>49</v>
      </c>
      <c r="B90" s="209" t="str">
        <f>'8.คำนวณ'!F59</f>
        <v>รพ.นาแก</v>
      </c>
      <c r="C90" s="221">
        <f>'8.คำนวณ'!L59</f>
        <v>825.2176657689098</v>
      </c>
      <c r="D90" s="221">
        <f>'8.คำนวณ'!M59</f>
        <v>183.49858660192703</v>
      </c>
      <c r="E90" s="221">
        <f>'8.คำนวณ'!N59</f>
        <v>174.89213658146966</v>
      </c>
      <c r="F90" s="221">
        <f>'8.คำนวณ'!O59</f>
        <v>748.72086026936029</v>
      </c>
      <c r="G90" s="221">
        <f>'8.คำนวณ'!P59</f>
        <v>6.3370925268650122</v>
      </c>
      <c r="H90" s="221">
        <f>'8.คำนวณ'!Q59</f>
        <v>23.706586630465004</v>
      </c>
      <c r="I90" s="221">
        <f>'8.คำนวณ'!R59</f>
        <v>628.70808872619682</v>
      </c>
      <c r="J90" s="7" t="str">
        <f t="shared" si="183"/>
        <v>รพ.นาแก</v>
      </c>
      <c r="K90" s="42">
        <f>+(C90-C95)*100/C95</f>
        <v>-9.1148136474937616</v>
      </c>
      <c r="L90" s="42">
        <f t="shared" ref="L90:Q90" si="188">+(D90-D95)*100/D95</f>
        <v>-37.725626178690582</v>
      </c>
      <c r="M90" s="42">
        <f t="shared" si="188"/>
        <v>-69.85384594814839</v>
      </c>
      <c r="N90" s="42">
        <f t="shared" si="188"/>
        <v>-61.161364467157796</v>
      </c>
      <c r="O90" s="42">
        <f t="shared" si="188"/>
        <v>-29.586498201403217</v>
      </c>
      <c r="P90" s="42">
        <f t="shared" si="188"/>
        <v>-56.175777721674315</v>
      </c>
      <c r="Q90" s="42">
        <f t="shared" si="188"/>
        <v>6.3961011029995314</v>
      </c>
      <c r="R90" s="7" t="str">
        <f t="shared" si="185"/>
        <v>รพ.นาแก</v>
      </c>
      <c r="S90" s="8">
        <f>+K90/100</f>
        <v>-9.1148136474937622E-2</v>
      </c>
      <c r="T90" s="8">
        <f t="shared" si="181"/>
        <v>-0.3772562617869058</v>
      </c>
      <c r="U90" s="8">
        <f t="shared" si="181"/>
        <v>-0.69853845948148385</v>
      </c>
      <c r="V90" s="8">
        <f t="shared" si="181"/>
        <v>-0.61161364467157797</v>
      </c>
      <c r="W90" s="8">
        <f t="shared" si="181"/>
        <v>-0.29586498201403216</v>
      </c>
      <c r="X90" s="8">
        <f t="shared" si="181"/>
        <v>-0.56175777721674314</v>
      </c>
      <c r="Y90" s="8">
        <f t="shared" si="181"/>
        <v>6.396101102999531E-2</v>
      </c>
      <c r="Z90" s="7" t="str">
        <f t="shared" si="186"/>
        <v>รพ.นาแก</v>
      </c>
      <c r="AA90" s="9" t="str">
        <f>+IF(AND(C90&gt;C97),"OK","Not OK")</f>
        <v>OK</v>
      </c>
      <c r="AB90" s="9" t="str">
        <f t="shared" ref="AB90:AG90" si="189">+IF(AND(D90&gt;D97),"OK","Not OK")</f>
        <v>OK</v>
      </c>
      <c r="AC90" s="9" t="str">
        <f t="shared" si="189"/>
        <v>Not OK</v>
      </c>
      <c r="AD90" s="9" t="str">
        <f t="shared" si="189"/>
        <v>Not OK</v>
      </c>
      <c r="AE90" s="9" t="str">
        <f t="shared" si="189"/>
        <v>OK</v>
      </c>
      <c r="AF90" s="9" t="str">
        <f t="shared" si="189"/>
        <v>OK</v>
      </c>
      <c r="AG90" s="9" t="str">
        <f t="shared" si="189"/>
        <v>OK</v>
      </c>
    </row>
    <row r="91" spans="1:33" ht="13.5" customHeight="1">
      <c r="A91" s="211" t="s">
        <v>1455</v>
      </c>
      <c r="B91" s="209" t="str">
        <f>'8.คำนวณ'!F60</f>
        <v>รพ.กุดจับ</v>
      </c>
      <c r="C91" s="221">
        <f>'8.คำนวณ'!L60</f>
        <v>795.38950117628292</v>
      </c>
      <c r="D91" s="221">
        <f>'8.คำนวณ'!M60</f>
        <v>320.45075740659513</v>
      </c>
      <c r="E91" s="221">
        <f>'8.คำนวณ'!N60</f>
        <v>500.70213852537489</v>
      </c>
      <c r="F91" s="221">
        <f>'8.คำนวณ'!O60</f>
        <v>2908.2061822585529</v>
      </c>
      <c r="G91" s="221">
        <f>'8.คำนวณ'!P60</f>
        <v>9.7616495098900327</v>
      </c>
      <c r="H91" s="221">
        <f>'8.คำนวณ'!Q60</f>
        <v>24.372123458525103</v>
      </c>
      <c r="I91" s="221">
        <f>'8.คำนวณ'!R60</f>
        <v>500.14133617767857</v>
      </c>
      <c r="J91" s="7" t="str">
        <f t="shared" si="183"/>
        <v>รพ.กุดจับ</v>
      </c>
      <c r="K91" s="42">
        <f>+(C91-C95)*100/C95</f>
        <v>-12.399932725777381</v>
      </c>
      <c r="L91" s="42">
        <f t="shared" ref="L91:Q91" si="190">+(D91-D95)*100/D95</f>
        <v>8.7521742134796003</v>
      </c>
      <c r="M91" s="42">
        <f t="shared" si="190"/>
        <v>-13.693982490481117</v>
      </c>
      <c r="N91" s="42">
        <f t="shared" si="190"/>
        <v>50.858305091784359</v>
      </c>
      <c r="O91" s="42">
        <f t="shared" si="190"/>
        <v>8.4648712967347564</v>
      </c>
      <c r="P91" s="42">
        <f t="shared" si="190"/>
        <v>-54.945459990068194</v>
      </c>
      <c r="Q91" s="42">
        <f t="shared" si="190"/>
        <v>-15.361215922062145</v>
      </c>
      <c r="R91" s="7" t="str">
        <f t="shared" si="185"/>
        <v>รพ.กุดจับ</v>
      </c>
      <c r="S91" s="8">
        <f t="shared" ref="S91:S92" si="191">+K91/100</f>
        <v>-0.12399932725777381</v>
      </c>
      <c r="T91" s="8">
        <f t="shared" si="181"/>
        <v>8.7521742134796007E-2</v>
      </c>
      <c r="U91" s="8">
        <f t="shared" si="181"/>
        <v>-0.13693982490481116</v>
      </c>
      <c r="V91" s="8">
        <f t="shared" si="181"/>
        <v>0.50858305091784362</v>
      </c>
      <c r="W91" s="8">
        <f t="shared" si="181"/>
        <v>8.4648712967347564E-2</v>
      </c>
      <c r="X91" s="8">
        <f t="shared" si="181"/>
        <v>-0.54945459990068191</v>
      </c>
      <c r="Y91" s="8">
        <f t="shared" si="181"/>
        <v>-0.15361215922062146</v>
      </c>
      <c r="Z91" s="7" t="str">
        <f t="shared" si="186"/>
        <v>รพ.กุดจับ</v>
      </c>
      <c r="AA91" s="9" t="str">
        <f>+IF(AND(C91&gt;C97),"OK","Not OK")</f>
        <v>OK</v>
      </c>
      <c r="AB91" s="9" t="str">
        <f t="shared" ref="AB91:AG91" si="192">+IF(AND(D91&gt;D97),"OK","Not OK")</f>
        <v>OK</v>
      </c>
      <c r="AC91" s="9" t="str">
        <f t="shared" si="192"/>
        <v>OK</v>
      </c>
      <c r="AD91" s="9" t="str">
        <f t="shared" si="192"/>
        <v>OK</v>
      </c>
      <c r="AE91" s="9" t="str">
        <f t="shared" si="192"/>
        <v>OK</v>
      </c>
      <c r="AF91" s="9" t="str">
        <f t="shared" si="192"/>
        <v>OK</v>
      </c>
      <c r="AG91" s="9" t="str">
        <f t="shared" si="192"/>
        <v>OK</v>
      </c>
    </row>
    <row r="92" spans="1:33" ht="13.5" customHeight="1">
      <c r="A92" s="211" t="s">
        <v>1455</v>
      </c>
      <c r="B92" s="209" t="str">
        <f>'8.คำนวณ'!F61</f>
        <v>รพ.น้ำโสม</v>
      </c>
      <c r="C92" s="221">
        <f>'8.คำนวณ'!L61</f>
        <v>676.44185070652441</v>
      </c>
      <c r="D92" s="221">
        <f>'8.คำนวณ'!M61</f>
        <v>292.90175278099906</v>
      </c>
      <c r="E92" s="221">
        <f>'8.คำนวณ'!N61</f>
        <v>963.93449879227046</v>
      </c>
      <c r="F92" s="221">
        <f>'8.คำนวณ'!O61</f>
        <v>1865.7127585045469</v>
      </c>
      <c r="G92" s="221">
        <f>'8.คำนวณ'!P61</f>
        <v>7.9201119598810426</v>
      </c>
      <c r="H92" s="221">
        <f>'8.คำนวณ'!Q61</f>
        <v>41.548806927517631</v>
      </c>
      <c r="I92" s="221">
        <f>'8.คำนวณ'!R61</f>
        <v>595.57626916634456</v>
      </c>
      <c r="J92" s="7" t="str">
        <f t="shared" si="183"/>
        <v>รพ.น้ำโสม</v>
      </c>
      <c r="K92" s="42">
        <f>+(C92-C95)*100/C95</f>
        <v>-25.500208965094007</v>
      </c>
      <c r="L92" s="42">
        <f t="shared" ref="L92:Q92" si="193">+(D92-D95)*100/D95</f>
        <v>-0.59720031974819654</v>
      </c>
      <c r="M92" s="42">
        <f t="shared" si="193"/>
        <v>66.153370097057973</v>
      </c>
      <c r="N92" s="42">
        <f t="shared" si="193"/>
        <v>-3.2192881463689194</v>
      </c>
      <c r="O92" s="42">
        <f t="shared" si="193"/>
        <v>-11.997053006884244</v>
      </c>
      <c r="P92" s="42">
        <f t="shared" si="193"/>
        <v>-23.192479011262233</v>
      </c>
      <c r="Q92" s="42">
        <f t="shared" si="193"/>
        <v>0.78921217182886472</v>
      </c>
      <c r="R92" s="7" t="str">
        <f t="shared" si="185"/>
        <v>รพ.น้ำโสม</v>
      </c>
      <c r="S92" s="8">
        <f t="shared" si="191"/>
        <v>-0.25500208965094007</v>
      </c>
      <c r="T92" s="8">
        <f t="shared" si="181"/>
        <v>-5.9720031974819657E-3</v>
      </c>
      <c r="U92" s="8">
        <f t="shared" si="181"/>
        <v>0.66153370097057973</v>
      </c>
      <c r="V92" s="8">
        <f t="shared" si="181"/>
        <v>-3.2192881463689191E-2</v>
      </c>
      <c r="W92" s="8">
        <f t="shared" si="181"/>
        <v>-0.11997053006884244</v>
      </c>
      <c r="X92" s="8">
        <f t="shared" si="181"/>
        <v>-0.23192479011262232</v>
      </c>
      <c r="Y92" s="8">
        <f t="shared" si="181"/>
        <v>7.8921217182886475E-3</v>
      </c>
      <c r="Z92" s="7" t="str">
        <f t="shared" si="186"/>
        <v>รพ.น้ำโสม</v>
      </c>
      <c r="AA92" s="9" t="str">
        <f>+IF(AND(C92&gt;C97),"OK","Not OK")</f>
        <v>Not OK</v>
      </c>
      <c r="AB92" s="9" t="str">
        <f t="shared" ref="AB92:AG92" si="194">+IF(AND(D92&gt;D97),"OK","Not OK")</f>
        <v>OK</v>
      </c>
      <c r="AC92" s="9" t="str">
        <f t="shared" si="194"/>
        <v>OK</v>
      </c>
      <c r="AD92" s="9" t="str">
        <f t="shared" si="194"/>
        <v>OK</v>
      </c>
      <c r="AE92" s="9" t="str">
        <f t="shared" si="194"/>
        <v>OK</v>
      </c>
      <c r="AF92" s="9" t="str">
        <f t="shared" si="194"/>
        <v>OK</v>
      </c>
      <c r="AG92" s="9" t="str">
        <f t="shared" si="194"/>
        <v>OK</v>
      </c>
    </row>
    <row r="93" spans="1:33" ht="13.5" customHeight="1">
      <c r="A93" s="211" t="s">
        <v>51</v>
      </c>
      <c r="B93" s="209" t="str">
        <f>'8.คำนวณ'!F62</f>
        <v>รพ.เชียงคาน</v>
      </c>
      <c r="C93" s="221">
        <f>'8.คำนวณ'!L62</f>
        <v>1111.8744530250021</v>
      </c>
      <c r="D93" s="221">
        <f>'8.คำนวณ'!M62</f>
        <v>166.70156092670024</v>
      </c>
      <c r="E93" s="221">
        <f>'8.คำนวณ'!N62</f>
        <v>439.28911402789174</v>
      </c>
      <c r="F93" s="221">
        <f>'8.คำนวณ'!O62</f>
        <v>2264.4304406288788</v>
      </c>
      <c r="G93" s="221">
        <f>'8.คำนวณ'!P62</f>
        <v>16.984454739585217</v>
      </c>
      <c r="H93" s="221">
        <f>'8.คำนวณ'!Q62</f>
        <v>108.0797169640595</v>
      </c>
      <c r="I93" s="221">
        <f>'8.คำนวณ'!R62</f>
        <v>482.72273572830449</v>
      </c>
      <c r="J93" s="7" t="str">
        <f t="shared" si="183"/>
        <v>รพ.เชียงคาน</v>
      </c>
      <c r="K93" s="42">
        <f>+(C93-C95)*100/C95</f>
        <v>22.456075597473532</v>
      </c>
      <c r="L93" s="42">
        <f t="shared" ref="L93:Q93" si="195">+(D93-D95)*100/D95</f>
        <v>-43.426074750833543</v>
      </c>
      <c r="M93" s="42">
        <f t="shared" si="195"/>
        <v>-24.279744283315321</v>
      </c>
      <c r="N93" s="42">
        <f t="shared" si="195"/>
        <v>17.463521106408457</v>
      </c>
      <c r="O93" s="42">
        <f t="shared" si="195"/>
        <v>88.719815796283413</v>
      </c>
      <c r="P93" s="42">
        <f t="shared" si="195"/>
        <v>99.797196190389087</v>
      </c>
      <c r="Q93" s="42">
        <f t="shared" si="195"/>
        <v>-18.308961000766647</v>
      </c>
      <c r="R93" s="7" t="str">
        <f t="shared" si="185"/>
        <v>รพ.เชียงคาน</v>
      </c>
      <c r="S93" s="8">
        <f>+K93/100</f>
        <v>0.22456075597473532</v>
      </c>
      <c r="T93" s="8">
        <f t="shared" si="181"/>
        <v>-0.43426074750833543</v>
      </c>
      <c r="U93" s="8">
        <f t="shared" si="181"/>
        <v>-0.24279744283315322</v>
      </c>
      <c r="V93" s="8">
        <f t="shared" si="181"/>
        <v>0.17463521106408458</v>
      </c>
      <c r="W93" s="8">
        <f t="shared" si="181"/>
        <v>0.88719815796283408</v>
      </c>
      <c r="X93" s="8">
        <f t="shared" si="181"/>
        <v>0.99797196190389093</v>
      </c>
      <c r="Y93" s="8">
        <f t="shared" si="181"/>
        <v>-0.18308961000766646</v>
      </c>
      <c r="Z93" s="7" t="str">
        <f t="shared" si="186"/>
        <v>รพ.เชียงคาน</v>
      </c>
      <c r="AA93" s="9" t="str">
        <f>+IF(AND(C93&gt;C97),"OK","Not OK")</f>
        <v>OK</v>
      </c>
      <c r="AB93" s="9" t="str">
        <f t="shared" ref="AB93:AG93" si="196">+IF(AND(D93&gt;D97),"OK","Not OK")</f>
        <v>Not OK</v>
      </c>
      <c r="AC93" s="9" t="str">
        <f t="shared" si="196"/>
        <v>OK</v>
      </c>
      <c r="AD93" s="9" t="str">
        <f t="shared" si="196"/>
        <v>OK</v>
      </c>
      <c r="AE93" s="9" t="str">
        <f t="shared" si="196"/>
        <v>OK</v>
      </c>
      <c r="AF93" s="9" t="str">
        <f t="shared" si="196"/>
        <v>OK</v>
      </c>
      <c r="AG93" s="9" t="str">
        <f t="shared" si="196"/>
        <v>Not OK</v>
      </c>
    </row>
    <row r="94" spans="1:33" ht="13.5" customHeight="1">
      <c r="A94" s="211" t="s">
        <v>51</v>
      </c>
      <c r="B94" s="209" t="str">
        <f>'8.คำนวณ'!F63</f>
        <v>รพ.สมเด็จพระยุพราชด่านซ้าย</v>
      </c>
      <c r="C94" s="221">
        <f>'8.คำนวณ'!L63</f>
        <v>919.33623021790368</v>
      </c>
      <c r="D94" s="221">
        <f>'8.คำนวณ'!M63</f>
        <v>479.41814397036893</v>
      </c>
      <c r="E94" s="221">
        <f>'8.คำนวณ'!N63</f>
        <v>969.68947368421084</v>
      </c>
      <c r="F94" s="221">
        <f>'8.คำนวณ'!O63</f>
        <v>2428.2803113167861</v>
      </c>
      <c r="G94" s="221">
        <f>'8.คำนวณ'!P63</f>
        <v>10.676908786921791</v>
      </c>
      <c r="H94" s="221">
        <f>'8.คำนวณ'!Q63</f>
        <v>120.09377402109523</v>
      </c>
      <c r="I94" s="221">
        <f>'8.คำนวณ'!R63</f>
        <v>788.59580739814328</v>
      </c>
      <c r="J94" s="7" t="str">
        <f t="shared" si="183"/>
        <v>รพ.สมเด็จพระยุพราชด่านซ้าย</v>
      </c>
      <c r="K94" s="42">
        <f>+(C94-C95)*100/C95</f>
        <v>1.2509160551136922</v>
      </c>
      <c r="L94" s="42">
        <f t="shared" ref="L94:Q94" si="197">+(D94-D95)*100/D95</f>
        <v>62.701333384633067</v>
      </c>
      <c r="M94" s="42">
        <f t="shared" si="197"/>
        <v>67.145355003001171</v>
      </c>
      <c r="N94" s="42">
        <f t="shared" si="197"/>
        <v>25.96295760863379</v>
      </c>
      <c r="O94" s="42">
        <f t="shared" si="197"/>
        <v>18.63461561974216</v>
      </c>
      <c r="P94" s="42">
        <f t="shared" si="197"/>
        <v>122.0064967168265</v>
      </c>
      <c r="Q94" s="42">
        <f t="shared" si="197"/>
        <v>33.453856818238719</v>
      </c>
      <c r="R94" s="7" t="str">
        <f t="shared" si="185"/>
        <v>รพ.สมเด็จพระยุพราชด่านซ้าย</v>
      </c>
      <c r="S94" s="8">
        <f>+K94/100</f>
        <v>1.2509160551136923E-2</v>
      </c>
      <c r="T94" s="8">
        <f t="shared" si="181"/>
        <v>0.62701333384633062</v>
      </c>
      <c r="U94" s="8">
        <f t="shared" si="181"/>
        <v>0.67145355003001173</v>
      </c>
      <c r="V94" s="8">
        <f t="shared" si="181"/>
        <v>0.25962957608633791</v>
      </c>
      <c r="W94" s="8">
        <f t="shared" si="181"/>
        <v>0.18634615619742159</v>
      </c>
      <c r="X94" s="8">
        <f t="shared" si="181"/>
        <v>1.2200649671682651</v>
      </c>
      <c r="Y94" s="8">
        <f t="shared" si="181"/>
        <v>0.3345385681823872</v>
      </c>
      <c r="Z94" s="7" t="str">
        <f t="shared" si="186"/>
        <v>รพ.สมเด็จพระยุพราชด่านซ้าย</v>
      </c>
      <c r="AA94" s="9" t="str">
        <f>+IF(AND(C94&gt;C97),"OK","Not OK")</f>
        <v>OK</v>
      </c>
      <c r="AB94" s="9" t="str">
        <f t="shared" ref="AB94:AG94" si="198">+IF(AND(D94&gt;D97),"OK","Not OK")</f>
        <v>OK</v>
      </c>
      <c r="AC94" s="9" t="str">
        <f t="shared" si="198"/>
        <v>OK</v>
      </c>
      <c r="AD94" s="9" t="str">
        <f t="shared" si="198"/>
        <v>OK</v>
      </c>
      <c r="AE94" s="9" t="str">
        <f t="shared" si="198"/>
        <v>OK</v>
      </c>
      <c r="AF94" s="9" t="str">
        <f t="shared" si="198"/>
        <v>OK</v>
      </c>
      <c r="AG94" s="9" t="str">
        <f t="shared" si="198"/>
        <v>OK</v>
      </c>
    </row>
    <row r="95" spans="1:33" ht="13.5" customHeight="1">
      <c r="B95" s="11" t="s">
        <v>140</v>
      </c>
      <c r="C95" s="12">
        <f>AVERAGE(C88:C94)</f>
        <v>907.97818532079589</v>
      </c>
      <c r="D95" s="12">
        <f t="shared" ref="D95:I95" si="199">AVERAGE(D88:D94)</f>
        <v>294.66147203416182</v>
      </c>
      <c r="E95" s="12">
        <f t="shared" si="199"/>
        <v>580.14742537523682</v>
      </c>
      <c r="F95" s="12">
        <f t="shared" si="199"/>
        <v>1927.7733370324945</v>
      </c>
      <c r="G95" s="12">
        <f t="shared" si="199"/>
        <v>8.999825835946849</v>
      </c>
      <c r="H95" s="12">
        <f t="shared" si="199"/>
        <v>54.094711549940406</v>
      </c>
      <c r="I95" s="12">
        <f t="shared" si="199"/>
        <v>590.9127141017691</v>
      </c>
      <c r="J95" s="16"/>
      <c r="R95" s="16"/>
      <c r="Z95" s="16"/>
    </row>
    <row r="96" spans="1:33" ht="13.5" customHeight="1">
      <c r="B96" s="13" t="s">
        <v>264</v>
      </c>
      <c r="C96" s="14">
        <f>STDEV(C88:C94)</f>
        <v>185.5192279625289</v>
      </c>
      <c r="D96" s="14">
        <f t="shared" ref="D96:I96" si="200">STDEV(D88:D94)</f>
        <v>124.96099469558905</v>
      </c>
      <c r="E96" s="14">
        <f t="shared" si="200"/>
        <v>291.22038674084979</v>
      </c>
      <c r="F96" s="14">
        <f t="shared" si="200"/>
        <v>758.21028600492775</v>
      </c>
      <c r="G96" s="14">
        <f t="shared" si="200"/>
        <v>4.1010712080134066</v>
      </c>
      <c r="H96" s="14">
        <f t="shared" si="200"/>
        <v>41.58198043342373</v>
      </c>
      <c r="I96" s="14">
        <f t="shared" si="200"/>
        <v>103.74680903097774</v>
      </c>
      <c r="J96" s="16"/>
      <c r="K96" s="43"/>
      <c r="L96" s="43"/>
      <c r="M96" s="43"/>
      <c r="N96" s="43"/>
      <c r="O96" s="43"/>
      <c r="P96" s="43"/>
      <c r="Q96" s="43"/>
      <c r="R96" s="16"/>
      <c r="S96" s="53"/>
      <c r="T96" s="53"/>
      <c r="U96" s="53"/>
      <c r="V96" s="53"/>
      <c r="W96" s="53"/>
      <c r="X96" s="53"/>
      <c r="Y96" s="53"/>
      <c r="Z96" s="16"/>
      <c r="AA96" s="19"/>
      <c r="AB96" s="19"/>
      <c r="AC96" s="19"/>
      <c r="AD96" s="19"/>
      <c r="AE96" s="19"/>
      <c r="AF96" s="19"/>
      <c r="AG96" s="19"/>
    </row>
    <row r="97" spans="1:33" ht="13.5" customHeight="1">
      <c r="B97" s="13" t="s">
        <v>141</v>
      </c>
      <c r="C97" s="14">
        <f>+C95-C96</f>
        <v>722.45895735826696</v>
      </c>
      <c r="D97" s="14">
        <f t="shared" ref="D97:I97" si="201">+D95-D96</f>
        <v>169.70047733857277</v>
      </c>
      <c r="E97" s="14">
        <f t="shared" si="201"/>
        <v>288.92703863438703</v>
      </c>
      <c r="F97" s="14">
        <f t="shared" si="201"/>
        <v>1169.5630510275669</v>
      </c>
      <c r="G97" s="14">
        <f t="shared" si="201"/>
        <v>4.8987546279334424</v>
      </c>
      <c r="H97" s="14">
        <f t="shared" si="201"/>
        <v>12.512731116516676</v>
      </c>
      <c r="I97" s="14">
        <f t="shared" si="201"/>
        <v>487.16590507079138</v>
      </c>
      <c r="J97" s="16"/>
      <c r="K97" s="43"/>
      <c r="L97" s="43"/>
      <c r="M97" s="43"/>
      <c r="N97" s="43"/>
      <c r="O97" s="43"/>
      <c r="P97" s="43"/>
      <c r="Q97" s="43"/>
      <c r="R97" s="16"/>
      <c r="S97" s="53"/>
      <c r="T97" s="53"/>
      <c r="U97" s="53"/>
      <c r="V97" s="53"/>
      <c r="W97" s="53"/>
      <c r="X97" s="53"/>
      <c r="Y97" s="53"/>
      <c r="Z97" s="16"/>
      <c r="AA97" s="19"/>
      <c r="AB97" s="19"/>
      <c r="AC97" s="19"/>
      <c r="AD97" s="19"/>
      <c r="AE97" s="19"/>
      <c r="AF97" s="19"/>
      <c r="AG97" s="19"/>
    </row>
    <row r="98" spans="1:33" ht="13.5" customHeight="1">
      <c r="B98" s="447" t="s">
        <v>148</v>
      </c>
      <c r="C98" s="456" t="s">
        <v>131</v>
      </c>
      <c r="D98" s="457"/>
      <c r="E98" s="457"/>
      <c r="F98" s="457"/>
      <c r="G98" s="457"/>
      <c r="H98" s="457"/>
      <c r="I98" s="458"/>
      <c r="J98" s="447" t="s">
        <v>148</v>
      </c>
      <c r="K98" s="453" t="s">
        <v>4</v>
      </c>
      <c r="L98" s="454"/>
      <c r="M98" s="454"/>
      <c r="N98" s="454"/>
      <c r="O98" s="454"/>
      <c r="P98" s="454"/>
      <c r="Q98" s="455"/>
      <c r="R98" s="447" t="s">
        <v>148</v>
      </c>
      <c r="S98" s="448" t="s">
        <v>4</v>
      </c>
      <c r="T98" s="449"/>
      <c r="U98" s="449"/>
      <c r="V98" s="449"/>
      <c r="W98" s="449"/>
      <c r="X98" s="449"/>
      <c r="Y98" s="450"/>
      <c r="Z98" s="447" t="s">
        <v>148</v>
      </c>
      <c r="AA98" s="456" t="s">
        <v>132</v>
      </c>
      <c r="AB98" s="457"/>
      <c r="AC98" s="457"/>
      <c r="AD98" s="457"/>
      <c r="AE98" s="457"/>
      <c r="AF98" s="457"/>
      <c r="AG98" s="458"/>
    </row>
    <row r="99" spans="1:33" ht="13.5" customHeight="1">
      <c r="B99" s="447"/>
      <c r="C99" s="5" t="s">
        <v>133</v>
      </c>
      <c r="D99" s="6" t="s">
        <v>249</v>
      </c>
      <c r="E99" s="5" t="s">
        <v>135</v>
      </c>
      <c r="F99" s="5" t="s">
        <v>136</v>
      </c>
      <c r="G99" s="5" t="s">
        <v>137</v>
      </c>
      <c r="H99" s="5" t="s">
        <v>138</v>
      </c>
      <c r="I99" s="5" t="s">
        <v>139</v>
      </c>
      <c r="J99" s="447"/>
      <c r="K99" s="37" t="s">
        <v>133</v>
      </c>
      <c r="L99" s="38" t="s">
        <v>249</v>
      </c>
      <c r="M99" s="37" t="s">
        <v>135</v>
      </c>
      <c r="N99" s="37" t="s">
        <v>136</v>
      </c>
      <c r="O99" s="37" t="s">
        <v>137</v>
      </c>
      <c r="P99" s="37" t="s">
        <v>138</v>
      </c>
      <c r="Q99" s="37" t="s">
        <v>139</v>
      </c>
      <c r="R99" s="447"/>
      <c r="S99" s="49" t="s">
        <v>133</v>
      </c>
      <c r="T99" s="50" t="s">
        <v>249</v>
      </c>
      <c r="U99" s="49" t="s">
        <v>135</v>
      </c>
      <c r="V99" s="49" t="s">
        <v>136</v>
      </c>
      <c r="W99" s="49" t="s">
        <v>137</v>
      </c>
      <c r="X99" s="49" t="s">
        <v>138</v>
      </c>
      <c r="Y99" s="49" t="s">
        <v>139</v>
      </c>
      <c r="Z99" s="447"/>
      <c r="AA99" s="5" t="s">
        <v>133</v>
      </c>
      <c r="AB99" s="331" t="s">
        <v>249</v>
      </c>
      <c r="AC99" s="331" t="s">
        <v>135</v>
      </c>
      <c r="AD99" s="331" t="s">
        <v>136</v>
      </c>
      <c r="AE99" s="331" t="s">
        <v>137</v>
      </c>
      <c r="AF99" s="331" t="s">
        <v>138</v>
      </c>
      <c r="AG99" s="331" t="s">
        <v>139</v>
      </c>
    </row>
    <row r="100" spans="1:33" ht="13.5" customHeight="1">
      <c r="A100" s="211" t="s">
        <v>53</v>
      </c>
      <c r="B100" s="209" t="str">
        <f>'8.คำนวณ'!F64</f>
        <v>รพ.โซ่พิสัย</v>
      </c>
      <c r="C100" s="224">
        <f>'8.คำนวณ'!L64</f>
        <v>1177.0794078852157</v>
      </c>
      <c r="D100" s="224">
        <f>'8.คำนวณ'!M64</f>
        <v>226.10290413281237</v>
      </c>
      <c r="E100" s="224">
        <f>'8.คำนวณ'!N64</f>
        <v>1241.7760188542422</v>
      </c>
      <c r="F100" s="224">
        <f>'8.คำนวณ'!O64</f>
        <v>3463.1402328190743</v>
      </c>
      <c r="G100" s="224">
        <f>'8.คำนวณ'!P64</f>
        <v>11.665198739127502</v>
      </c>
      <c r="H100" s="224">
        <f>'8.คำนวณ'!Q64</f>
        <v>25.22216977951588</v>
      </c>
      <c r="I100" s="224">
        <f>'8.คำนวณ'!R64</f>
        <v>446.94635779114719</v>
      </c>
      <c r="J100" s="7" t="str">
        <f t="shared" ref="J100:J106" si="202">+B100</f>
        <v>รพ.โซ่พิสัย</v>
      </c>
      <c r="K100" s="42">
        <f>+(C100-C107)*100/C107</f>
        <v>26.833251276932437</v>
      </c>
      <c r="L100" s="42">
        <f t="shared" ref="L100:Q100" si="203">+(D100-D107)*100/D107</f>
        <v>-38.722517654421708</v>
      </c>
      <c r="M100" s="42">
        <f t="shared" si="203"/>
        <v>20.008037232641062</v>
      </c>
      <c r="N100" s="42">
        <f t="shared" si="203"/>
        <v>23.882148625180672</v>
      </c>
      <c r="O100" s="42">
        <f t="shared" si="203"/>
        <v>-11.449782452919989</v>
      </c>
      <c r="P100" s="42">
        <f t="shared" si="203"/>
        <v>-49.010108465566738</v>
      </c>
      <c r="Q100" s="42">
        <f t="shared" si="203"/>
        <v>-28.897044782934579</v>
      </c>
      <c r="R100" s="7" t="str">
        <f t="shared" ref="R100:R106" si="204">+J100</f>
        <v>รพ.โซ่พิสัย</v>
      </c>
      <c r="S100" s="8">
        <f t="shared" ref="S100:S106" si="205">+K100/100</f>
        <v>0.26833251276932435</v>
      </c>
      <c r="T100" s="8">
        <f t="shared" ref="T100:T106" si="206">+L100/100</f>
        <v>-0.38722517654421706</v>
      </c>
      <c r="U100" s="8">
        <f t="shared" ref="U100:U106" si="207">+M100/100</f>
        <v>0.20008037232641063</v>
      </c>
      <c r="V100" s="8">
        <f t="shared" ref="V100:V106" si="208">+N100/100</f>
        <v>0.23882148625180671</v>
      </c>
      <c r="W100" s="8">
        <f t="shared" ref="W100:W106" si="209">+O100/100</f>
        <v>-0.11449782452919989</v>
      </c>
      <c r="X100" s="8">
        <f t="shared" ref="X100:X106" si="210">+P100/100</f>
        <v>-0.49010108465566737</v>
      </c>
      <c r="Y100" s="8">
        <f t="shared" ref="Y100:Y106" si="211">+Q100/100</f>
        <v>-0.28897044782934578</v>
      </c>
      <c r="Z100" s="7" t="str">
        <f t="shared" ref="Z100:Z106" si="212">+R100</f>
        <v>รพ.โซ่พิสัย</v>
      </c>
      <c r="AA100" s="9" t="str">
        <f>+IF(AND(C100&gt;C109),"OK","Not OK")</f>
        <v>OK</v>
      </c>
      <c r="AB100" s="9" t="str">
        <f t="shared" ref="AB100:AG100" si="213">+IF(AND(D100&gt;D109),"OK","Not OK")</f>
        <v>OK</v>
      </c>
      <c r="AC100" s="9" t="str">
        <f t="shared" si="213"/>
        <v>OK</v>
      </c>
      <c r="AD100" s="9" t="str">
        <f t="shared" si="213"/>
        <v>OK</v>
      </c>
      <c r="AE100" s="9" t="str">
        <f t="shared" si="213"/>
        <v>OK</v>
      </c>
      <c r="AF100" s="9" t="str">
        <f t="shared" si="213"/>
        <v>OK</v>
      </c>
      <c r="AG100" s="9" t="str">
        <f t="shared" si="213"/>
        <v>Not OK</v>
      </c>
    </row>
    <row r="101" spans="1:33" ht="13.5" customHeight="1">
      <c r="A101" s="211" t="s">
        <v>1456</v>
      </c>
      <c r="B101" s="209" t="str">
        <f>'8.คำนวณ'!F65</f>
        <v>รพ.พระอาจารย์มั่น ภูริทัตโต</v>
      </c>
      <c r="C101" s="224">
        <f>'8.คำนวณ'!L65</f>
        <v>1061.2499096110951</v>
      </c>
      <c r="D101" s="224">
        <f>'8.คำนวณ'!M65</f>
        <v>377.66585568810007</v>
      </c>
      <c r="E101" s="224">
        <f>'8.คำนวณ'!N65</f>
        <v>1430.9923129251704</v>
      </c>
      <c r="F101" s="224">
        <f>'8.คำนวณ'!O65</f>
        <v>2757.4976425</v>
      </c>
      <c r="G101" s="224">
        <f>'8.คำนวณ'!P65</f>
        <v>21.516893852783397</v>
      </c>
      <c r="H101" s="224">
        <f>'8.คำนวณ'!Q65</f>
        <v>44.168383255650333</v>
      </c>
      <c r="I101" s="224">
        <f>'8.คำนวณ'!R65</f>
        <v>547.96641392687422</v>
      </c>
      <c r="J101" s="7" t="str">
        <f t="shared" si="202"/>
        <v>รพ.พระอาจารย์มั่น ภูริทัตโต</v>
      </c>
      <c r="K101" s="42">
        <f>+(C101-C107)*100/C107</f>
        <v>14.352333030068358</v>
      </c>
      <c r="L101" s="42">
        <f t="shared" ref="L101:Q101" si="214">+(D101-D107)*100/D107</f>
        <v>2.353452261990697</v>
      </c>
      <c r="M101" s="42">
        <f t="shared" si="214"/>
        <v>38.294326965340169</v>
      </c>
      <c r="N101" s="42">
        <f t="shared" si="214"/>
        <v>-1.3598324594276228</v>
      </c>
      <c r="O101" s="42">
        <f t="shared" si="214"/>
        <v>63.33417665749149</v>
      </c>
      <c r="P101" s="42">
        <f t="shared" si="214"/>
        <v>-10.707877587678466</v>
      </c>
      <c r="Q101" s="42">
        <f t="shared" si="214"/>
        <v>-12.826157522677532</v>
      </c>
      <c r="R101" s="7" t="str">
        <f t="shared" si="204"/>
        <v>รพ.พระอาจารย์มั่น ภูริทัตโต</v>
      </c>
      <c r="S101" s="8">
        <f t="shared" si="205"/>
        <v>0.14352333030068359</v>
      </c>
      <c r="T101" s="8">
        <f t="shared" si="206"/>
        <v>2.3534522619906972E-2</v>
      </c>
      <c r="U101" s="8">
        <f t="shared" si="207"/>
        <v>0.3829432696534017</v>
      </c>
      <c r="V101" s="8">
        <f t="shared" si="208"/>
        <v>-1.3598324594276227E-2</v>
      </c>
      <c r="W101" s="8">
        <f t="shared" si="209"/>
        <v>0.63334176657491492</v>
      </c>
      <c r="X101" s="8">
        <f t="shared" si="210"/>
        <v>-0.10707877587678466</v>
      </c>
      <c r="Y101" s="8">
        <f t="shared" si="211"/>
        <v>-0.12826157522677531</v>
      </c>
      <c r="Z101" s="7" t="str">
        <f t="shared" si="212"/>
        <v>รพ.พระอาจารย์มั่น ภูริทัตโต</v>
      </c>
      <c r="AA101" s="9" t="str">
        <f>+IF(AND(C101&gt;C109),"OK","Not OK")</f>
        <v>OK</v>
      </c>
      <c r="AB101" s="9" t="str">
        <f t="shared" ref="AB101:AG101" si="215">+IF(AND(D101&gt;D109),"OK","Not OK")</f>
        <v>OK</v>
      </c>
      <c r="AC101" s="9" t="str">
        <f t="shared" si="215"/>
        <v>OK</v>
      </c>
      <c r="AD101" s="9" t="str">
        <f t="shared" si="215"/>
        <v>OK</v>
      </c>
      <c r="AE101" s="9" t="str">
        <f t="shared" si="215"/>
        <v>OK</v>
      </c>
      <c r="AF101" s="9" t="str">
        <f t="shared" si="215"/>
        <v>OK</v>
      </c>
      <c r="AG101" s="9" t="str">
        <f t="shared" si="215"/>
        <v>OK</v>
      </c>
    </row>
    <row r="102" spans="1:33" ht="13.5" customHeight="1">
      <c r="A102" s="211" t="s">
        <v>1457</v>
      </c>
      <c r="B102" s="209" t="str">
        <f>'8.คำนวณ'!F66</f>
        <v>รพ.นากลาง</v>
      </c>
      <c r="C102" s="224">
        <f>'8.คำนวณ'!L66</f>
        <v>849.11940986636534</v>
      </c>
      <c r="D102" s="224">
        <f>'8.คำนวณ'!M66</f>
        <v>96.755154244473459</v>
      </c>
      <c r="E102" s="224">
        <f>'8.คำนวณ'!N66</f>
        <v>468.51407653910144</v>
      </c>
      <c r="F102" s="224">
        <f>'8.คำนวณ'!O66</f>
        <v>1182.7111170415556</v>
      </c>
      <c r="G102" s="224">
        <f>'8.คำนวณ'!P66</f>
        <v>2.5570389936448987</v>
      </c>
      <c r="H102" s="224">
        <f>'8.คำนวณ'!Q66</f>
        <v>37.930390721029369</v>
      </c>
      <c r="I102" s="224">
        <f>'8.คำนวณ'!R66</f>
        <v>459.62916636106257</v>
      </c>
      <c r="J102" s="7" t="str">
        <f t="shared" si="202"/>
        <v>รพ.นากลาง</v>
      </c>
      <c r="K102" s="42">
        <f>+(C102-C107)*100/C107</f>
        <v>-8.505259072373935</v>
      </c>
      <c r="L102" s="42">
        <f t="shared" ref="L102:Q102" si="216">+(D102-D107)*100/D107</f>
        <v>-73.777814668949176</v>
      </c>
      <c r="M102" s="42">
        <f t="shared" si="216"/>
        <v>-54.721742176017507</v>
      </c>
      <c r="N102" s="42">
        <f t="shared" si="216"/>
        <v>-57.692503181504883</v>
      </c>
      <c r="O102" s="42">
        <f t="shared" si="216"/>
        <v>-80.589584093056118</v>
      </c>
      <c r="P102" s="42">
        <f t="shared" si="216"/>
        <v>-23.318789555738043</v>
      </c>
      <c r="Q102" s="42">
        <f t="shared" si="216"/>
        <v>-26.879386166741757</v>
      </c>
      <c r="R102" s="7" t="str">
        <f t="shared" si="204"/>
        <v>รพ.นากลาง</v>
      </c>
      <c r="S102" s="8">
        <f t="shared" si="205"/>
        <v>-8.5052590723739344E-2</v>
      </c>
      <c r="T102" s="8">
        <f t="shared" si="206"/>
        <v>-0.73777814668949171</v>
      </c>
      <c r="U102" s="8">
        <f t="shared" si="207"/>
        <v>-0.54721742176017507</v>
      </c>
      <c r="V102" s="8">
        <f t="shared" si="208"/>
        <v>-0.57692503181504884</v>
      </c>
      <c r="W102" s="8">
        <f t="shared" si="209"/>
        <v>-0.80589584093056121</v>
      </c>
      <c r="X102" s="8">
        <f t="shared" si="210"/>
        <v>-0.23318789555738043</v>
      </c>
      <c r="Y102" s="8">
        <f t="shared" si="211"/>
        <v>-0.26879386166741759</v>
      </c>
      <c r="Z102" s="7" t="str">
        <f t="shared" si="212"/>
        <v>รพ.นากลาง</v>
      </c>
      <c r="AA102" s="9" t="str">
        <f>+IF(AND(C102&gt;C109),"OK","Not OK")</f>
        <v>OK</v>
      </c>
      <c r="AB102" s="9" t="str">
        <f t="shared" ref="AB102:AG102" si="217">+IF(AND(D102&gt;D109),"OK","Not OK")</f>
        <v>Not OK</v>
      </c>
      <c r="AC102" s="9" t="str">
        <f t="shared" si="217"/>
        <v>Not OK</v>
      </c>
      <c r="AD102" s="9" t="str">
        <f t="shared" si="217"/>
        <v>Not OK</v>
      </c>
      <c r="AE102" s="9" t="str">
        <f t="shared" si="217"/>
        <v>Not OK</v>
      </c>
      <c r="AF102" s="9" t="str">
        <f t="shared" si="217"/>
        <v>OK</v>
      </c>
      <c r="AG102" s="9" t="str">
        <f t="shared" si="217"/>
        <v>Not OK</v>
      </c>
    </row>
    <row r="103" spans="1:33" ht="13.5" customHeight="1">
      <c r="A103" s="211" t="s">
        <v>1456</v>
      </c>
      <c r="B103" s="209" t="str">
        <f>'8.คำนวณ'!F67</f>
        <v>รพ.อากาศอำนวย</v>
      </c>
      <c r="C103" s="224">
        <f>'8.คำนวณ'!L67</f>
        <v>868.23645622405832</v>
      </c>
      <c r="D103" s="224">
        <f>'8.คำนวณ'!M67</f>
        <v>285.23040633849257</v>
      </c>
      <c r="E103" s="224">
        <f>'8.คำนวณ'!N67</f>
        <v>845.24934905176826</v>
      </c>
      <c r="F103" s="224">
        <f>'8.คำนวณ'!O67</f>
        <v>3261.2224881807037</v>
      </c>
      <c r="G103" s="224">
        <f>'8.คำนวณ'!P67</f>
        <v>8.8303855409521574</v>
      </c>
      <c r="H103" s="224">
        <f>'8.คำนวณ'!Q67</f>
        <v>41.623834542180639</v>
      </c>
      <c r="I103" s="224">
        <f>'8.คำนวณ'!R67</f>
        <v>743.10465262422906</v>
      </c>
      <c r="J103" s="7" t="str">
        <f t="shared" si="202"/>
        <v>รพ.อากาศอำนวย</v>
      </c>
      <c r="K103" s="42">
        <f>+(C103-C107)*100/C107</f>
        <v>-6.4453494960826427</v>
      </c>
      <c r="L103" s="42">
        <f t="shared" ref="L103:Q103" si="218">+(D103-D107)*100/D107</f>
        <v>-22.698024353714441</v>
      </c>
      <c r="M103" s="42">
        <f t="shared" si="218"/>
        <v>-18.313195123977739</v>
      </c>
      <c r="N103" s="42">
        <f t="shared" si="218"/>
        <v>16.659223080814272</v>
      </c>
      <c r="O103" s="42">
        <f t="shared" si="218"/>
        <v>-32.968775057973168</v>
      </c>
      <c r="P103" s="42">
        <f t="shared" si="218"/>
        <v>-15.852013244447955</v>
      </c>
      <c r="Q103" s="42">
        <f t="shared" si="218"/>
        <v>18.217624813543285</v>
      </c>
      <c r="R103" s="7" t="str">
        <f t="shared" si="204"/>
        <v>รพ.อากาศอำนวย</v>
      </c>
      <c r="S103" s="8">
        <f t="shared" si="205"/>
        <v>-6.4453494960826432E-2</v>
      </c>
      <c r="T103" s="8">
        <f t="shared" si="206"/>
        <v>-0.22698024353714441</v>
      </c>
      <c r="U103" s="8">
        <f t="shared" si="207"/>
        <v>-0.18313195123977738</v>
      </c>
      <c r="V103" s="8">
        <f t="shared" si="208"/>
        <v>0.16659223080814273</v>
      </c>
      <c r="W103" s="8">
        <f t="shared" si="209"/>
        <v>-0.32968775057973171</v>
      </c>
      <c r="X103" s="8">
        <f t="shared" si="210"/>
        <v>-0.15852013244447954</v>
      </c>
      <c r="Y103" s="8">
        <f t="shared" si="211"/>
        <v>0.18217624813543284</v>
      </c>
      <c r="Z103" s="7" t="str">
        <f t="shared" si="212"/>
        <v>รพ.อากาศอำนวย</v>
      </c>
      <c r="AA103" s="9" t="str">
        <f>+IF(AND(C103&gt;C109),"OK","Not OK")</f>
        <v>OK</v>
      </c>
      <c r="AB103" s="9" t="str">
        <f t="shared" ref="AB103:AG103" si="219">+IF(AND(D103&gt;D109),"OK","Not OK")</f>
        <v>OK</v>
      </c>
      <c r="AC103" s="9" t="str">
        <f t="shared" si="219"/>
        <v>OK</v>
      </c>
      <c r="AD103" s="9" t="str">
        <f t="shared" si="219"/>
        <v>OK</v>
      </c>
      <c r="AE103" s="9" t="str">
        <f t="shared" si="219"/>
        <v>OK</v>
      </c>
      <c r="AF103" s="9" t="str">
        <f t="shared" si="219"/>
        <v>OK</v>
      </c>
      <c r="AG103" s="9" t="str">
        <f t="shared" si="219"/>
        <v>OK</v>
      </c>
    </row>
    <row r="104" spans="1:33" ht="13.5" customHeight="1">
      <c r="A104" s="211" t="s">
        <v>1456</v>
      </c>
      <c r="B104" s="209" t="str">
        <f>'8.คำนวณ'!F68</f>
        <v>รพ.พังโคน</v>
      </c>
      <c r="C104" s="224">
        <f>'8.คำนวณ'!L68</f>
        <v>1003.1807444195524</v>
      </c>
      <c r="D104" s="224">
        <f>'8.คำนวณ'!M68</f>
        <v>300.39881022429756</v>
      </c>
      <c r="E104" s="224">
        <f>'8.คำนวณ'!N68</f>
        <v>1260.8959024211299</v>
      </c>
      <c r="F104" s="224">
        <f>'8.คำนวณ'!O68</f>
        <v>3312.2710679177835</v>
      </c>
      <c r="G104" s="224">
        <f>'8.คำนวณ'!P68</f>
        <v>27.193008126420999</v>
      </c>
      <c r="H104" s="224">
        <f>'8.คำนวณ'!Q68</f>
        <v>115.23879521869301</v>
      </c>
      <c r="I104" s="224">
        <f>'8.คำนวณ'!R68</f>
        <v>900.23091554427924</v>
      </c>
      <c r="J104" s="7" t="str">
        <f t="shared" si="202"/>
        <v>รพ.พังโคน</v>
      </c>
      <c r="K104" s="42">
        <f>+(C104-C107)*100/C107</f>
        <v>8.0952351904136481</v>
      </c>
      <c r="L104" s="42">
        <f t="shared" ref="L104:Q104" si="220">+(D104-D107)*100/D107</f>
        <v>-18.587145703624035</v>
      </c>
      <c r="M104" s="42">
        <f t="shared" si="220"/>
        <v>21.855825935386292</v>
      </c>
      <c r="N104" s="42">
        <f t="shared" si="220"/>
        <v>18.485313656691822</v>
      </c>
      <c r="O104" s="42">
        <f t="shared" si="220"/>
        <v>106.42141117384823</v>
      </c>
      <c r="P104" s="42">
        <f t="shared" si="220"/>
        <v>132.9701893265389</v>
      </c>
      <c r="Q104" s="42">
        <f t="shared" si="220"/>
        <v>43.214229978966259</v>
      </c>
      <c r="R104" s="7" t="str">
        <f t="shared" si="204"/>
        <v>รพ.พังโคน</v>
      </c>
      <c r="S104" s="8">
        <f t="shared" si="205"/>
        <v>8.095235190413648E-2</v>
      </c>
      <c r="T104" s="8">
        <f t="shared" si="206"/>
        <v>-0.18587145703624036</v>
      </c>
      <c r="U104" s="8">
        <f t="shared" si="207"/>
        <v>0.21855825935386292</v>
      </c>
      <c r="V104" s="8">
        <f t="shared" si="208"/>
        <v>0.18485313656691824</v>
      </c>
      <c r="W104" s="8">
        <f t="shared" si="209"/>
        <v>1.0642141117384822</v>
      </c>
      <c r="X104" s="8">
        <f t="shared" si="210"/>
        <v>1.329701893265389</v>
      </c>
      <c r="Y104" s="8">
        <f t="shared" si="211"/>
        <v>0.43214229978966257</v>
      </c>
      <c r="Z104" s="7" t="str">
        <f t="shared" si="212"/>
        <v>รพ.พังโคน</v>
      </c>
      <c r="AA104" s="9" t="str">
        <f>+IF(AND(C104&gt;C109),"OK","Not OK")</f>
        <v>OK</v>
      </c>
      <c r="AB104" s="9" t="str">
        <f t="shared" ref="AB104:AG104" si="221">+IF(AND(D104&gt;D109),"OK","Not OK")</f>
        <v>OK</v>
      </c>
      <c r="AC104" s="9" t="str">
        <f t="shared" si="221"/>
        <v>OK</v>
      </c>
      <c r="AD104" s="9" t="str">
        <f t="shared" si="221"/>
        <v>OK</v>
      </c>
      <c r="AE104" s="9" t="str">
        <f t="shared" si="221"/>
        <v>OK</v>
      </c>
      <c r="AF104" s="9" t="str">
        <f t="shared" si="221"/>
        <v>OK</v>
      </c>
      <c r="AG104" s="9" t="str">
        <f t="shared" si="221"/>
        <v>OK</v>
      </c>
    </row>
    <row r="105" spans="1:33" ht="13.5" customHeight="1">
      <c r="A105" s="211" t="s">
        <v>1456</v>
      </c>
      <c r="B105" s="209" t="str">
        <f>'8.คำนวณ'!F69</f>
        <v>รพ.พระอาจารย์ฝั้นอาจาโร</v>
      </c>
      <c r="C105" s="224">
        <f>'8.คำนวณ'!L69</f>
        <v>635.13462889156267</v>
      </c>
      <c r="D105" s="224">
        <f>'8.คำนวณ'!M69</f>
        <v>673.94215483531377</v>
      </c>
      <c r="E105" s="224">
        <f>'8.คำนวณ'!N69</f>
        <v>509.73060265577112</v>
      </c>
      <c r="F105" s="224">
        <f>'8.คำนวณ'!O69</f>
        <v>2839.1441837331768</v>
      </c>
      <c r="G105" s="224">
        <f>'8.คำนวณ'!P69</f>
        <v>11.808395956218165</v>
      </c>
      <c r="H105" s="224">
        <f>'8.คำนวณ'!Q69</f>
        <v>32.522821977613667</v>
      </c>
      <c r="I105" s="224">
        <f>'8.คำนวณ'!R69</f>
        <v>661.00324052489088</v>
      </c>
      <c r="J105" s="7" t="str">
        <f t="shared" si="202"/>
        <v>รพ.พระอาจารย์ฝั้นอาจาโร</v>
      </c>
      <c r="K105" s="42">
        <f>+(C105-C107)*100/C107</f>
        <v>-31.562654616807016</v>
      </c>
      <c r="L105" s="42">
        <f t="shared" ref="L105:Q105" si="222">+(D105-D107)*100/D107</f>
        <v>82.649040503274023</v>
      </c>
      <c r="M105" s="42">
        <f t="shared" si="222"/>
        <v>-50.738484063678321</v>
      </c>
      <c r="N105" s="42">
        <f t="shared" si="222"/>
        <v>1.560796875742809</v>
      </c>
      <c r="O105" s="42">
        <f t="shared" si="222"/>
        <v>-10.362776135317976</v>
      </c>
      <c r="P105" s="42">
        <f t="shared" si="222"/>
        <v>-34.250891991892949</v>
      </c>
      <c r="Q105" s="42">
        <f t="shared" si="222"/>
        <v>5.1564309454304968</v>
      </c>
      <c r="R105" s="7" t="str">
        <f t="shared" si="204"/>
        <v>รพ.พระอาจารย์ฝั้นอาจาโร</v>
      </c>
      <c r="S105" s="8">
        <f t="shared" si="205"/>
        <v>-0.31562654616807018</v>
      </c>
      <c r="T105" s="8">
        <f t="shared" si="206"/>
        <v>0.82649040503274018</v>
      </c>
      <c r="U105" s="8">
        <f t="shared" si="207"/>
        <v>-0.50738484063678324</v>
      </c>
      <c r="V105" s="8">
        <f t="shared" si="208"/>
        <v>1.5607968757428091E-2</v>
      </c>
      <c r="W105" s="8">
        <f t="shared" si="209"/>
        <v>-0.10362776135317976</v>
      </c>
      <c r="X105" s="8">
        <f t="shared" si="210"/>
        <v>-0.34250891991892951</v>
      </c>
      <c r="Y105" s="8">
        <f t="shared" si="211"/>
        <v>5.1564309454304971E-2</v>
      </c>
      <c r="Z105" s="7" t="str">
        <f t="shared" si="212"/>
        <v>รพ.พระอาจารย์ฝั้นอาจาโร</v>
      </c>
      <c r="AA105" s="9" t="str">
        <f>+IF(AND(C105&gt;C109),"OK","Not OK")</f>
        <v>Not OK</v>
      </c>
      <c r="AB105" s="9" t="str">
        <f t="shared" ref="AB105:AG105" si="223">+IF(AND(D105&gt;D109),"OK","Not OK")</f>
        <v>OK</v>
      </c>
      <c r="AC105" s="9" t="str">
        <f t="shared" si="223"/>
        <v>Not OK</v>
      </c>
      <c r="AD105" s="9" t="str">
        <f t="shared" si="223"/>
        <v>OK</v>
      </c>
      <c r="AE105" s="9" t="str">
        <f t="shared" si="223"/>
        <v>OK</v>
      </c>
      <c r="AF105" s="9" t="str">
        <f t="shared" si="223"/>
        <v>OK</v>
      </c>
      <c r="AG105" s="9" t="str">
        <f t="shared" si="223"/>
        <v>OK</v>
      </c>
    </row>
    <row r="106" spans="1:33" ht="13.5" customHeight="1">
      <c r="A106" s="211" t="s">
        <v>49</v>
      </c>
      <c r="B106" s="209" t="str">
        <f>'8.คำนวณ'!F70</f>
        <v>รพ.ศรีสงคราม</v>
      </c>
      <c r="C106" s="224">
        <f>'8.คำนวณ'!L70</f>
        <v>902.36831502041116</v>
      </c>
      <c r="D106" s="224">
        <f>'8.คำนวณ'!M70</f>
        <v>622.77899126321017</v>
      </c>
      <c r="E106" s="224">
        <f>'8.คำนวณ'!N70</f>
        <v>1486.0500529500755</v>
      </c>
      <c r="F106" s="224">
        <f>'8.คำนวณ'!O70</f>
        <v>2752.5967148710533</v>
      </c>
      <c r="G106" s="224">
        <f>'8.คำนวณ'!P70</f>
        <v>8.6438620357136706</v>
      </c>
      <c r="H106" s="224">
        <f>'8.คำนวณ'!Q70</f>
        <v>49.548878136138995</v>
      </c>
      <c r="I106" s="224">
        <f>'8.คำนวณ'!R70</f>
        <v>641.25212391743935</v>
      </c>
      <c r="J106" s="7" t="str">
        <f t="shared" si="202"/>
        <v>รพ.ศรีสงคราม</v>
      </c>
      <c r="K106" s="42">
        <f>+(C106-C107)*100/C107</f>
        <v>-2.7675563121509521</v>
      </c>
      <c r="L106" s="42">
        <f t="shared" ref="L106:Q106" si="224">+(D106-D107)*100/D107</f>
        <v>68.783009615444598</v>
      </c>
      <c r="M106" s="42">
        <f t="shared" si="224"/>
        <v>43.615231230306051</v>
      </c>
      <c r="N106" s="42">
        <f t="shared" si="224"/>
        <v>-1.5351465974971052</v>
      </c>
      <c r="O106" s="42">
        <f t="shared" si="224"/>
        <v>-34.384670092072462</v>
      </c>
      <c r="P106" s="42">
        <f t="shared" si="224"/>
        <v>0.16949151878531074</v>
      </c>
      <c r="Q106" s="42">
        <f t="shared" si="224"/>
        <v>2.0143027344139393</v>
      </c>
      <c r="R106" s="7" t="str">
        <f t="shared" si="204"/>
        <v>รพ.ศรีสงคราม</v>
      </c>
      <c r="S106" s="8">
        <f t="shared" si="205"/>
        <v>-2.7675563121509521E-2</v>
      </c>
      <c r="T106" s="8">
        <f t="shared" si="206"/>
        <v>0.68783009615444601</v>
      </c>
      <c r="U106" s="8">
        <f t="shared" si="207"/>
        <v>0.43615231230306051</v>
      </c>
      <c r="V106" s="8">
        <f t="shared" si="208"/>
        <v>-1.5351465974971052E-2</v>
      </c>
      <c r="W106" s="8">
        <f t="shared" si="209"/>
        <v>-0.34384670092072461</v>
      </c>
      <c r="X106" s="8">
        <f t="shared" si="210"/>
        <v>1.6949151878531074E-3</v>
      </c>
      <c r="Y106" s="8">
        <f t="shared" si="211"/>
        <v>2.0143027344139391E-2</v>
      </c>
      <c r="Z106" s="7" t="str">
        <f t="shared" si="212"/>
        <v>รพ.ศรีสงคราม</v>
      </c>
      <c r="AA106" s="9" t="str">
        <f>+IF(AND(C106&gt;C109),"OK","Not OK")</f>
        <v>OK</v>
      </c>
      <c r="AB106" s="9" t="str">
        <f t="shared" ref="AB106:AG106" si="225">+IF(AND(D106&gt;D109),"OK","Not OK")</f>
        <v>OK</v>
      </c>
      <c r="AC106" s="9" t="str">
        <f t="shared" si="225"/>
        <v>OK</v>
      </c>
      <c r="AD106" s="9" t="str">
        <f t="shared" si="225"/>
        <v>OK</v>
      </c>
      <c r="AE106" s="9" t="str">
        <f t="shared" si="225"/>
        <v>OK</v>
      </c>
      <c r="AF106" s="9" t="str">
        <f t="shared" si="225"/>
        <v>OK</v>
      </c>
      <c r="AG106" s="9" t="str">
        <f t="shared" si="225"/>
        <v>OK</v>
      </c>
    </row>
    <row r="107" spans="1:33" ht="13.5" customHeight="1">
      <c r="B107" s="11" t="s">
        <v>140</v>
      </c>
      <c r="C107" s="12">
        <f>AVERAGE(C100:C106)</f>
        <v>928.05269598832308</v>
      </c>
      <c r="D107" s="12">
        <f t="shared" ref="D107:I107" si="226">AVERAGE(D100:D106)</f>
        <v>368.98203953238573</v>
      </c>
      <c r="E107" s="12">
        <f t="shared" si="226"/>
        <v>1034.7440450567512</v>
      </c>
      <c r="F107" s="12">
        <f t="shared" si="226"/>
        <v>2795.5119210090497</v>
      </c>
      <c r="G107" s="12">
        <f t="shared" si="226"/>
        <v>13.173540463551541</v>
      </c>
      <c r="H107" s="12">
        <f t="shared" si="226"/>
        <v>49.465039090117408</v>
      </c>
      <c r="I107" s="12">
        <f t="shared" si="226"/>
        <v>628.59041009856026</v>
      </c>
    </row>
    <row r="108" spans="1:33" ht="13.5" customHeight="1">
      <c r="B108" s="13" t="s">
        <v>264</v>
      </c>
      <c r="C108" s="215">
        <f>STDEV(C100:C106)</f>
        <v>174.00629886639331</v>
      </c>
      <c r="D108" s="215">
        <f t="shared" ref="D108:I108" si="227">STDEV(D100:D106)</f>
        <v>209.65403768570647</v>
      </c>
      <c r="E108" s="215">
        <f t="shared" si="227"/>
        <v>425.60945225179194</v>
      </c>
      <c r="F108" s="215">
        <f t="shared" si="227"/>
        <v>767.67733227536507</v>
      </c>
      <c r="G108" s="215">
        <f t="shared" si="227"/>
        <v>8.3903398661122885</v>
      </c>
      <c r="H108" s="215">
        <f t="shared" si="227"/>
        <v>30.065308419436352</v>
      </c>
      <c r="I108" s="215">
        <f t="shared" si="227"/>
        <v>161.32559153039111</v>
      </c>
    </row>
    <row r="109" spans="1:33" ht="13.5" customHeight="1">
      <c r="B109" s="13" t="s">
        <v>141</v>
      </c>
      <c r="C109" s="215">
        <f>+C107-C108</f>
        <v>754.04639712192977</v>
      </c>
      <c r="D109" s="215">
        <f t="shared" ref="D109:I109" si="228">+D107-D108</f>
        <v>159.32800184667926</v>
      </c>
      <c r="E109" s="215">
        <f t="shared" si="228"/>
        <v>609.13459280495931</v>
      </c>
      <c r="F109" s="215">
        <f t="shared" si="228"/>
        <v>2027.8345887336845</v>
      </c>
      <c r="G109" s="215">
        <f t="shared" si="228"/>
        <v>4.7832005974392526</v>
      </c>
      <c r="H109" s="215">
        <f t="shared" si="228"/>
        <v>19.399730670681055</v>
      </c>
      <c r="I109" s="215">
        <f t="shared" si="228"/>
        <v>467.26481856816918</v>
      </c>
    </row>
    <row r="110" spans="1:33" ht="13.5" customHeight="1">
      <c r="B110" s="447" t="s">
        <v>149</v>
      </c>
      <c r="C110" s="456" t="s">
        <v>131</v>
      </c>
      <c r="D110" s="457"/>
      <c r="E110" s="457"/>
      <c r="F110" s="457"/>
      <c r="G110" s="457"/>
      <c r="H110" s="457"/>
      <c r="I110" s="458"/>
      <c r="J110" s="447" t="s">
        <v>149</v>
      </c>
      <c r="K110" s="453" t="s">
        <v>4</v>
      </c>
      <c r="L110" s="454"/>
      <c r="M110" s="454"/>
      <c r="N110" s="454"/>
      <c r="O110" s="454"/>
      <c r="P110" s="454"/>
      <c r="Q110" s="455"/>
      <c r="R110" s="447" t="s">
        <v>149</v>
      </c>
      <c r="S110" s="448" t="s">
        <v>4</v>
      </c>
      <c r="T110" s="449"/>
      <c r="U110" s="449"/>
      <c r="V110" s="449"/>
      <c r="W110" s="449"/>
      <c r="X110" s="449"/>
      <c r="Y110" s="450"/>
      <c r="Z110" s="447" t="s">
        <v>149</v>
      </c>
      <c r="AA110" s="456" t="s">
        <v>132</v>
      </c>
      <c r="AB110" s="457"/>
      <c r="AC110" s="457"/>
      <c r="AD110" s="457"/>
      <c r="AE110" s="457"/>
      <c r="AF110" s="457"/>
      <c r="AG110" s="458"/>
    </row>
    <row r="111" spans="1:33" ht="13.5" customHeight="1">
      <c r="B111" s="447"/>
      <c r="C111" s="5" t="s">
        <v>133</v>
      </c>
      <c r="D111" s="6" t="s">
        <v>249</v>
      </c>
      <c r="E111" s="5" t="s">
        <v>135</v>
      </c>
      <c r="F111" s="5" t="s">
        <v>136</v>
      </c>
      <c r="G111" s="5" t="s">
        <v>137</v>
      </c>
      <c r="H111" s="5" t="s">
        <v>138</v>
      </c>
      <c r="I111" s="5" t="s">
        <v>139</v>
      </c>
      <c r="J111" s="447"/>
      <c r="K111" s="37" t="s">
        <v>133</v>
      </c>
      <c r="L111" s="38" t="s">
        <v>249</v>
      </c>
      <c r="M111" s="37" t="s">
        <v>135</v>
      </c>
      <c r="N111" s="37" t="s">
        <v>136</v>
      </c>
      <c r="O111" s="37" t="s">
        <v>137</v>
      </c>
      <c r="P111" s="37" t="s">
        <v>138</v>
      </c>
      <c r="Q111" s="37" t="s">
        <v>139</v>
      </c>
      <c r="R111" s="447"/>
      <c r="S111" s="49" t="s">
        <v>133</v>
      </c>
      <c r="T111" s="50" t="s">
        <v>249</v>
      </c>
      <c r="U111" s="49" t="s">
        <v>135</v>
      </c>
      <c r="V111" s="49" t="s">
        <v>136</v>
      </c>
      <c r="W111" s="49" t="s">
        <v>137</v>
      </c>
      <c r="X111" s="49" t="s">
        <v>138</v>
      </c>
      <c r="Y111" s="49" t="s">
        <v>139</v>
      </c>
      <c r="Z111" s="447"/>
      <c r="AA111" s="5" t="s">
        <v>133</v>
      </c>
      <c r="AB111" s="6" t="s">
        <v>249</v>
      </c>
      <c r="AC111" s="5" t="s">
        <v>135</v>
      </c>
      <c r="AD111" s="5" t="s">
        <v>136</v>
      </c>
      <c r="AE111" s="5" t="s">
        <v>137</v>
      </c>
      <c r="AF111" s="5" t="s">
        <v>138</v>
      </c>
      <c r="AG111" s="5" t="s">
        <v>139</v>
      </c>
    </row>
    <row r="112" spans="1:33" ht="13.5" customHeight="1">
      <c r="A112" s="211" t="s">
        <v>53</v>
      </c>
      <c r="B112" s="209" t="str">
        <f>'8.คำนวณ'!F71</f>
        <v>รพ.เซกา</v>
      </c>
      <c r="C112" s="221">
        <f>'8.คำนวณ'!L71</f>
        <v>1138.7746965356555</v>
      </c>
      <c r="D112" s="221">
        <f>'8.คำนวณ'!M71</f>
        <v>364.70737462281807</v>
      </c>
      <c r="E112" s="221">
        <f>'8.คำนวณ'!N71</f>
        <v>868.32548333333341</v>
      </c>
      <c r="F112" s="221">
        <f>'8.คำนวณ'!O71</f>
        <v>2784.725824099723</v>
      </c>
      <c r="G112" s="221">
        <f>'8.คำนวณ'!P71</f>
        <v>9.6271665009234262</v>
      </c>
      <c r="H112" s="221">
        <f>'8.คำนวณ'!Q71</f>
        <v>71.591008666003688</v>
      </c>
      <c r="I112" s="221">
        <f>'8.คำนวณ'!R71</f>
        <v>649.41887609335015</v>
      </c>
      <c r="J112" s="7" t="str">
        <f>+B112</f>
        <v>รพ.เซกา</v>
      </c>
      <c r="K112" s="42">
        <f>+(C112-C118)*100/C118</f>
        <v>14.26972054439115</v>
      </c>
      <c r="L112" s="42">
        <f t="shared" ref="L112:Q112" si="229">+(D112-D118)*100/D118</f>
        <v>41.665420051901648</v>
      </c>
      <c r="M112" s="42">
        <f t="shared" si="229"/>
        <v>15.964204384236771</v>
      </c>
      <c r="N112" s="42">
        <f t="shared" si="229"/>
        <v>4.8236871100434726</v>
      </c>
      <c r="O112" s="42">
        <f t="shared" si="229"/>
        <v>-30.538843937828887</v>
      </c>
      <c r="P112" s="42">
        <f t="shared" si="229"/>
        <v>-19.93679139787438</v>
      </c>
      <c r="Q112" s="42">
        <f t="shared" si="229"/>
        <v>5.96201807487141</v>
      </c>
      <c r="R112" s="7" t="str">
        <f>+J112</f>
        <v>รพ.เซกา</v>
      </c>
      <c r="S112" s="8">
        <f>+K112/100</f>
        <v>0.14269720544391151</v>
      </c>
      <c r="T112" s="8">
        <f t="shared" ref="T112:Y117" si="230">+L112/100</f>
        <v>0.41665420051901647</v>
      </c>
      <c r="U112" s="8">
        <f t="shared" si="230"/>
        <v>0.15964204384236771</v>
      </c>
      <c r="V112" s="8">
        <f t="shared" si="230"/>
        <v>4.8236871100434724E-2</v>
      </c>
      <c r="W112" s="8">
        <f t="shared" si="230"/>
        <v>-0.30538843937828886</v>
      </c>
      <c r="X112" s="8">
        <f t="shared" si="230"/>
        <v>-0.19936791397874379</v>
      </c>
      <c r="Y112" s="8">
        <f t="shared" si="230"/>
        <v>5.9620180748714099E-2</v>
      </c>
      <c r="Z112" s="7" t="str">
        <f>+R112</f>
        <v>รพ.เซกา</v>
      </c>
      <c r="AA112" s="9" t="str">
        <f>+IF(AND(C112&gt;C120),"OK","Not OK")</f>
        <v>OK</v>
      </c>
      <c r="AB112" s="9" t="str">
        <f t="shared" ref="AB112:AF112" si="231">+IF(AND(D112&gt;D120),"OK","Not OK")</f>
        <v>OK</v>
      </c>
      <c r="AC112" s="9" t="str">
        <f t="shared" si="231"/>
        <v>OK</v>
      </c>
      <c r="AD112" s="9" t="str">
        <f t="shared" si="231"/>
        <v>OK</v>
      </c>
      <c r="AE112" s="9" t="str">
        <f t="shared" si="231"/>
        <v>OK</v>
      </c>
      <c r="AF112" s="9" t="str">
        <f t="shared" si="231"/>
        <v>OK</v>
      </c>
      <c r="AG112" s="9" t="str">
        <f>+IF(AND(I112&gt;I120),"OK","Not OK")</f>
        <v>OK</v>
      </c>
    </row>
    <row r="113" spans="1:33" ht="13.5" customHeight="1">
      <c r="A113" s="211" t="s">
        <v>1457</v>
      </c>
      <c r="B113" s="209" t="str">
        <f>'8.คำนวณ'!F72</f>
        <v>รพ.ศรีบุญเรือง</v>
      </c>
      <c r="C113" s="221">
        <f>'8.คำนวณ'!L72</f>
        <v>938.04613597160085</v>
      </c>
      <c r="D113" s="221">
        <f>'8.คำนวณ'!M72</f>
        <v>89.597176195595111</v>
      </c>
      <c r="E113" s="221">
        <f>'8.คำนวณ'!N72</f>
        <v>529.42249055307468</v>
      </c>
      <c r="F113" s="221">
        <f>'8.คำนวณ'!O72</f>
        <v>1114.5513157066414</v>
      </c>
      <c r="G113" s="221">
        <f>'8.คำนวณ'!P72</f>
        <v>8.1803113031632773</v>
      </c>
      <c r="H113" s="221">
        <f>'8.คำนวณ'!Q72</f>
        <v>38.32017999307719</v>
      </c>
      <c r="I113" s="221">
        <f>'8.คำนวณ'!R72</f>
        <v>437.68888365290866</v>
      </c>
      <c r="J113" s="7" t="str">
        <f t="shared" ref="J113:J117" si="232">+B113</f>
        <v>รพ.ศรีบุญเรือง</v>
      </c>
      <c r="K113" s="42">
        <f>+(C113-C118)*100/C118</f>
        <v>-5.8722764552886231</v>
      </c>
      <c r="L113" s="42">
        <f t="shared" ref="L113:Q113" si="233">+(D113-D118)*100/D118</f>
        <v>-65.197244463893284</v>
      </c>
      <c r="M113" s="42">
        <f t="shared" si="233"/>
        <v>-29.296031178967002</v>
      </c>
      <c r="N113" s="42">
        <f t="shared" si="233"/>
        <v>-58.045644072162546</v>
      </c>
      <c r="O113" s="42">
        <f t="shared" si="233"/>
        <v>-40.978076985407455</v>
      </c>
      <c r="P113" s="42">
        <f t="shared" si="233"/>
        <v>-57.144945690454371</v>
      </c>
      <c r="Q113" s="42">
        <f t="shared" si="233"/>
        <v>-28.584771542530319</v>
      </c>
      <c r="R113" s="7" t="str">
        <f t="shared" ref="R113:R117" si="234">+J113</f>
        <v>รพ.ศรีบุญเรือง</v>
      </c>
      <c r="S113" s="8">
        <f>+K113/100</f>
        <v>-5.8722764552886234E-2</v>
      </c>
      <c r="T113" s="8">
        <f t="shared" si="230"/>
        <v>-0.65197244463893289</v>
      </c>
      <c r="U113" s="8">
        <f t="shared" si="230"/>
        <v>-0.29296031178967002</v>
      </c>
      <c r="V113" s="8">
        <f t="shared" si="230"/>
        <v>-0.5804564407216255</v>
      </c>
      <c r="W113" s="8">
        <f t="shared" si="230"/>
        <v>-0.40978076985407452</v>
      </c>
      <c r="X113" s="8">
        <f t="shared" si="230"/>
        <v>-0.57144945690454374</v>
      </c>
      <c r="Y113" s="8">
        <f t="shared" si="230"/>
        <v>-0.28584771542530318</v>
      </c>
      <c r="Z113" s="7" t="str">
        <f t="shared" ref="Z113:Z117" si="235">+R113</f>
        <v>รพ.ศรีบุญเรือง</v>
      </c>
      <c r="AA113" s="9" t="str">
        <f>+IF(AND(C113&gt;C120),"OK","Not OK")</f>
        <v>OK</v>
      </c>
      <c r="AB113" s="9" t="str">
        <f t="shared" ref="AB113:AG113" si="236">+IF(AND(D113&gt;D120),"OK","Not OK")</f>
        <v>Not OK</v>
      </c>
      <c r="AC113" s="9" t="str">
        <f t="shared" si="236"/>
        <v>OK</v>
      </c>
      <c r="AD113" s="9" t="str">
        <f t="shared" si="236"/>
        <v>Not OK</v>
      </c>
      <c r="AE113" s="9" t="str">
        <f t="shared" si="236"/>
        <v>OK</v>
      </c>
      <c r="AF113" s="9" t="str">
        <f t="shared" si="236"/>
        <v>OK</v>
      </c>
      <c r="AG113" s="9" t="str">
        <f t="shared" si="236"/>
        <v>Not OK</v>
      </c>
    </row>
    <row r="114" spans="1:33" ht="13.2" customHeight="1">
      <c r="A114" s="211" t="s">
        <v>45</v>
      </c>
      <c r="B114" s="209" t="str">
        <f>'8.คำนวณ'!F73</f>
        <v>รพ.โพนพิสัย</v>
      </c>
      <c r="C114" s="221">
        <f>'8.คำนวณ'!L73</f>
        <v>952.18248511470688</v>
      </c>
      <c r="D114" s="221">
        <f>'8.คำนวณ'!M73</f>
        <v>389.42556787178916</v>
      </c>
      <c r="E114" s="221">
        <f>'8.คำนวณ'!N73</f>
        <v>549.98489330922212</v>
      </c>
      <c r="F114" s="221">
        <f>'8.คำนวณ'!O73</f>
        <v>2592.0457467532465</v>
      </c>
      <c r="G114" s="221">
        <f>'8.คำนวณ'!P73</f>
        <v>16.341109223472785</v>
      </c>
      <c r="H114" s="221">
        <f>'8.คำนวณ'!Q73</f>
        <v>99.723818456383768</v>
      </c>
      <c r="I114" s="221">
        <f>'8.คำนวณ'!R73</f>
        <v>802.90721426242726</v>
      </c>
      <c r="J114" s="7" t="str">
        <f t="shared" si="232"/>
        <v>รพ.โพนพิสัย</v>
      </c>
      <c r="K114" s="42">
        <f>+(C114-C118)*100/C118</f>
        <v>-4.4537722761785181</v>
      </c>
      <c r="L114" s="42">
        <f t="shared" ref="L114:Q114" si="237">+(D114-D118)*100/D118</f>
        <v>51.266852524061164</v>
      </c>
      <c r="M114" s="42">
        <f t="shared" si="237"/>
        <v>-26.549938012737179</v>
      </c>
      <c r="N114" s="42">
        <f t="shared" si="237"/>
        <v>-2.429248157519424</v>
      </c>
      <c r="O114" s="42">
        <f t="shared" si="237"/>
        <v>17.903054641441191</v>
      </c>
      <c r="P114" s="42">
        <f t="shared" si="237"/>
        <v>11.525302247423248</v>
      </c>
      <c r="Q114" s="42">
        <f t="shared" si="237"/>
        <v>31.005845197962113</v>
      </c>
      <c r="R114" s="7" t="str">
        <f t="shared" si="234"/>
        <v>รพ.โพนพิสัย</v>
      </c>
      <c r="S114" s="8">
        <f>+K114/100</f>
        <v>-4.4537722761785178E-2</v>
      </c>
      <c r="T114" s="8">
        <f t="shared" si="230"/>
        <v>0.51266852524061168</v>
      </c>
      <c r="U114" s="8">
        <f t="shared" si="230"/>
        <v>-0.26549938012737179</v>
      </c>
      <c r="V114" s="8">
        <f t="shared" si="230"/>
        <v>-2.4292481575194241E-2</v>
      </c>
      <c r="W114" s="8">
        <f t="shared" si="230"/>
        <v>0.17903054641441191</v>
      </c>
      <c r="X114" s="8">
        <f t="shared" si="230"/>
        <v>0.11525302247423248</v>
      </c>
      <c r="Y114" s="8">
        <f t="shared" si="230"/>
        <v>0.31005845197962112</v>
      </c>
      <c r="Z114" s="7" t="str">
        <f t="shared" si="235"/>
        <v>รพ.โพนพิสัย</v>
      </c>
      <c r="AA114" s="9" t="str">
        <f>+IF(AND(C114&gt;C120),"OK","Not OK")</f>
        <v>OK</v>
      </c>
      <c r="AB114" s="9" t="str">
        <f t="shared" ref="AB114:AG114" si="238">+IF(AND(D114&gt;D120),"OK","Not OK")</f>
        <v>OK</v>
      </c>
      <c r="AC114" s="9" t="str">
        <f t="shared" si="238"/>
        <v>OK</v>
      </c>
      <c r="AD114" s="9" t="str">
        <f t="shared" si="238"/>
        <v>OK</v>
      </c>
      <c r="AE114" s="9" t="str">
        <f t="shared" si="238"/>
        <v>OK</v>
      </c>
      <c r="AF114" s="9" t="str">
        <f t="shared" si="238"/>
        <v>OK</v>
      </c>
      <c r="AG114" s="9" t="str">
        <f t="shared" si="238"/>
        <v>OK</v>
      </c>
    </row>
    <row r="115" spans="1:33" ht="13.5" customHeight="1">
      <c r="A115" s="211" t="s">
        <v>1455</v>
      </c>
      <c r="B115" s="209" t="str">
        <f>'8.คำนวณ'!F74</f>
        <v>รพ.เพ็ญ</v>
      </c>
      <c r="C115" s="221">
        <f>'8.คำนวณ'!L74</f>
        <v>898.00556785747165</v>
      </c>
      <c r="D115" s="221">
        <f>'8.คำนวณ'!M74</f>
        <v>167.23461329527669</v>
      </c>
      <c r="E115" s="221">
        <f>'8.คำนวณ'!N74</f>
        <v>1134.5758010118043</v>
      </c>
      <c r="F115" s="221">
        <f>'8.คำนวณ'!O74</f>
        <v>2350.4019949856729</v>
      </c>
      <c r="G115" s="221">
        <f>'8.คำนวณ'!P74</f>
        <v>12.087991142695298</v>
      </c>
      <c r="H115" s="221">
        <f>'8.คำนวณ'!Q74</f>
        <v>51.981713785467839</v>
      </c>
      <c r="I115" s="221">
        <f>'8.คำนวณ'!R74</f>
        <v>441.41830034066845</v>
      </c>
      <c r="J115" s="7" t="str">
        <f t="shared" si="232"/>
        <v>รพ.เพ็ญ</v>
      </c>
      <c r="K115" s="42">
        <f>+(C115-C118)*100/C118</f>
        <v>-9.8901252385109899</v>
      </c>
      <c r="L115" s="42">
        <f t="shared" ref="L115:Q115" si="239">+(D115-D118)*100/D118</f>
        <v>-35.040080381718582</v>
      </c>
      <c r="M115" s="42">
        <f t="shared" si="239"/>
        <v>51.521730737268676</v>
      </c>
      <c r="N115" s="42">
        <f t="shared" si="239"/>
        <v>-11.525292302393222</v>
      </c>
      <c r="O115" s="42">
        <f t="shared" si="239"/>
        <v>-12.783700254860827</v>
      </c>
      <c r="P115" s="42">
        <f t="shared" si="239"/>
        <v>-41.866683095384033</v>
      </c>
      <c r="Q115" s="42">
        <f t="shared" si="239"/>
        <v>-27.976263639504218</v>
      </c>
      <c r="R115" s="7" t="str">
        <f t="shared" si="234"/>
        <v>รพ.เพ็ญ</v>
      </c>
      <c r="S115" s="8">
        <f>+K115/100</f>
        <v>-9.8901252385109897E-2</v>
      </c>
      <c r="T115" s="8">
        <f t="shared" si="230"/>
        <v>-0.3504008038171858</v>
      </c>
      <c r="U115" s="8">
        <f t="shared" si="230"/>
        <v>0.51521730737268678</v>
      </c>
      <c r="V115" s="8">
        <f t="shared" si="230"/>
        <v>-0.11525292302393222</v>
      </c>
      <c r="W115" s="8">
        <f t="shared" si="230"/>
        <v>-0.12783700254860828</v>
      </c>
      <c r="X115" s="8">
        <f t="shared" si="230"/>
        <v>-0.41866683095384033</v>
      </c>
      <c r="Y115" s="8">
        <f t="shared" si="230"/>
        <v>-0.27976263639504217</v>
      </c>
      <c r="Z115" s="7" t="str">
        <f t="shared" si="235"/>
        <v>รพ.เพ็ญ</v>
      </c>
      <c r="AA115" s="9" t="str">
        <f>+IF(AND(C115&gt;C120),"OK","Not OK")</f>
        <v>OK</v>
      </c>
      <c r="AB115" s="9" t="str">
        <f t="shared" ref="AB115:AG115" si="240">+IF(AND(D115&gt;D120),"OK","Not OK")</f>
        <v>OK</v>
      </c>
      <c r="AC115" s="9" t="str">
        <f t="shared" si="240"/>
        <v>OK</v>
      </c>
      <c r="AD115" s="9" t="str">
        <f t="shared" si="240"/>
        <v>OK</v>
      </c>
      <c r="AE115" s="9" t="str">
        <f t="shared" si="240"/>
        <v>OK</v>
      </c>
      <c r="AF115" s="9" t="str">
        <f t="shared" si="240"/>
        <v>OK</v>
      </c>
      <c r="AG115" s="9" t="str">
        <f t="shared" si="240"/>
        <v>Not OK</v>
      </c>
    </row>
    <row r="116" spans="1:33" ht="13.5" customHeight="1">
      <c r="A116" s="211" t="s">
        <v>49</v>
      </c>
      <c r="B116" s="209" t="str">
        <f>'8.คำนวณ'!F75</f>
        <v>รพ.สมเด็จพระยุพราชธาตุพนม</v>
      </c>
      <c r="C116" s="221">
        <f>'8.คำนวณ'!L75</f>
        <v>1198.412178293004</v>
      </c>
      <c r="D116" s="221">
        <f>'8.คำนวณ'!M75</f>
        <v>315.17770881846718</v>
      </c>
      <c r="E116" s="221">
        <f>'8.คำนวณ'!N75</f>
        <v>769.79341115947739</v>
      </c>
      <c r="F116" s="221">
        <f>'8.คำนวณ'!O75</f>
        <v>5103.6014522148307</v>
      </c>
      <c r="G116" s="221">
        <f>'8.คำนวณ'!P75</f>
        <v>23.983700626116768</v>
      </c>
      <c r="H116" s="221">
        <f>'8.คำนวณ'!Q75</f>
        <v>207.82502142743002</v>
      </c>
      <c r="I116" s="221">
        <f>'8.คำนวณ'!R75</f>
        <v>754.0788471533192</v>
      </c>
      <c r="J116" s="7" t="str">
        <f t="shared" si="232"/>
        <v>รพ.สมเด็จพระยุพราชธาตุพนม</v>
      </c>
      <c r="K116" s="42">
        <f>+(C116-C118)*100/C118</f>
        <v>20.254010847920974</v>
      </c>
      <c r="L116" s="42">
        <f t="shared" ref="L116:Q116" si="241">+(D116-D118)*100/D118</f>
        <v>22.4263220806574</v>
      </c>
      <c r="M116" s="42">
        <f t="shared" si="241"/>
        <v>2.8053214822764789</v>
      </c>
      <c r="N116" s="42">
        <f t="shared" si="241"/>
        <v>92.111667558613107</v>
      </c>
      <c r="O116" s="42">
        <f t="shared" si="241"/>
        <v>73.045264354708451</v>
      </c>
      <c r="P116" s="42">
        <f t="shared" si="241"/>
        <v>132.41938273160491</v>
      </c>
      <c r="Q116" s="42">
        <f t="shared" si="241"/>
        <v>23.038795719347885</v>
      </c>
      <c r="R116" s="7" t="str">
        <f t="shared" si="234"/>
        <v>รพ.สมเด็จพระยุพราชธาตุพนม</v>
      </c>
      <c r="S116" s="8">
        <f t="shared" ref="S116:S117" si="242">+K116/100</f>
        <v>0.20254010847920972</v>
      </c>
      <c r="T116" s="8">
        <f t="shared" si="230"/>
        <v>0.22426322080657399</v>
      </c>
      <c r="U116" s="8">
        <f t="shared" si="230"/>
        <v>2.805321482276479E-2</v>
      </c>
      <c r="V116" s="8">
        <f t="shared" si="230"/>
        <v>0.92111667558613108</v>
      </c>
      <c r="W116" s="8">
        <f t="shared" si="230"/>
        <v>0.7304526435470845</v>
      </c>
      <c r="X116" s="8">
        <f t="shared" si="230"/>
        <v>1.3241938273160492</v>
      </c>
      <c r="Y116" s="8">
        <f t="shared" si="230"/>
        <v>0.23038795719347885</v>
      </c>
      <c r="Z116" s="7" t="str">
        <f t="shared" si="235"/>
        <v>รพ.สมเด็จพระยุพราชธาตุพนม</v>
      </c>
      <c r="AA116" s="9" t="str">
        <f>+IF(AND(C116&gt;C120),"OK","Not OK")</f>
        <v>OK</v>
      </c>
      <c r="AB116" s="9" t="str">
        <f t="shared" ref="AB116:AG116" si="243">+IF(AND(D116&gt;D120),"OK","Not OK")</f>
        <v>OK</v>
      </c>
      <c r="AC116" s="9" t="str">
        <f t="shared" si="243"/>
        <v>OK</v>
      </c>
      <c r="AD116" s="9" t="str">
        <f t="shared" si="243"/>
        <v>OK</v>
      </c>
      <c r="AE116" s="9" t="str">
        <f t="shared" si="243"/>
        <v>OK</v>
      </c>
      <c r="AF116" s="9" t="str">
        <f t="shared" si="243"/>
        <v>OK</v>
      </c>
      <c r="AG116" s="9" t="str">
        <f t="shared" si="243"/>
        <v>OK</v>
      </c>
    </row>
    <row r="117" spans="1:33" ht="13.5" customHeight="1">
      <c r="A117" s="211" t="s">
        <v>51</v>
      </c>
      <c r="B117" s="209" t="str">
        <f>'8.คำนวณ'!F76</f>
        <v>รพ.วังสะพุง</v>
      </c>
      <c r="C117" s="221">
        <f>'8.คำนวณ'!L76</f>
        <v>853.98288213955482</v>
      </c>
      <c r="D117" s="221">
        <f>'8.คำนวณ'!M76</f>
        <v>218.51415001066931</v>
      </c>
      <c r="E117" s="221">
        <f>'8.คำนวณ'!N76</f>
        <v>640.6230056406124</v>
      </c>
      <c r="F117" s="221">
        <f>'8.คำนวณ'!O76</f>
        <v>1994.1577706846917</v>
      </c>
      <c r="G117" s="221">
        <f>'8.คำนวณ'!P76</f>
        <v>12.938427853773826</v>
      </c>
      <c r="H117" s="221">
        <f>'8.คำนวณ'!Q76</f>
        <v>67.06692313201485</v>
      </c>
      <c r="I117" s="221">
        <f>'8.คำนวณ'!R76</f>
        <v>591.76142174644951</v>
      </c>
      <c r="J117" s="7" t="str">
        <f t="shared" si="232"/>
        <v>รพ.วังสะพุง</v>
      </c>
      <c r="K117" s="42">
        <f>+(C117-C118)*100/C118</f>
        <v>-14.307557422334025</v>
      </c>
      <c r="L117" s="42">
        <f t="shared" ref="L117:Q117" si="244">+(D117-D118)*100/D118</f>
        <v>-15.121269811008233</v>
      </c>
      <c r="M117" s="42">
        <f t="shared" si="244"/>
        <v>-14.445287412077715</v>
      </c>
      <c r="N117" s="42">
        <f t="shared" si="244"/>
        <v>-24.935170136581366</v>
      </c>
      <c r="O117" s="42">
        <f t="shared" si="244"/>
        <v>-6.6476978180525501</v>
      </c>
      <c r="P117" s="42">
        <f t="shared" si="244"/>
        <v>-24.996264795315291</v>
      </c>
      <c r="Q117" s="42">
        <f t="shared" si="244"/>
        <v>-3.4456238101469636</v>
      </c>
      <c r="R117" s="7" t="str">
        <f t="shared" si="234"/>
        <v>รพ.วังสะพุง</v>
      </c>
      <c r="S117" s="8">
        <f t="shared" si="242"/>
        <v>-0.14307557422334025</v>
      </c>
      <c r="T117" s="8">
        <f t="shared" si="230"/>
        <v>-0.15121269811008234</v>
      </c>
      <c r="U117" s="8">
        <f t="shared" si="230"/>
        <v>-0.14445287412077715</v>
      </c>
      <c r="V117" s="8">
        <f t="shared" si="230"/>
        <v>-0.24935170136581367</v>
      </c>
      <c r="W117" s="8">
        <f t="shared" si="230"/>
        <v>-6.6476978180525503E-2</v>
      </c>
      <c r="X117" s="8">
        <f t="shared" si="230"/>
        <v>-0.2499626479531529</v>
      </c>
      <c r="Y117" s="8">
        <f t="shared" si="230"/>
        <v>-3.4456238101469638E-2</v>
      </c>
      <c r="Z117" s="7" t="str">
        <f t="shared" si="235"/>
        <v>รพ.วังสะพุง</v>
      </c>
      <c r="AA117" s="9" t="str">
        <f>+IF(AND(C117&gt;C120),"OK","Not OK")</f>
        <v>Not OK</v>
      </c>
      <c r="AB117" s="9" t="str">
        <f t="shared" ref="AB117:AG117" si="245">+IF(AND(D117&gt;D120),"OK","Not OK")</f>
        <v>OK</v>
      </c>
      <c r="AC117" s="9" t="str">
        <f t="shared" si="245"/>
        <v>OK</v>
      </c>
      <c r="AD117" s="9" t="str">
        <f t="shared" si="245"/>
        <v>OK</v>
      </c>
      <c r="AE117" s="9" t="str">
        <f t="shared" si="245"/>
        <v>OK</v>
      </c>
      <c r="AF117" s="9" t="str">
        <f t="shared" si="245"/>
        <v>OK</v>
      </c>
      <c r="AG117" s="9" t="str">
        <f t="shared" si="245"/>
        <v>OK</v>
      </c>
    </row>
    <row r="118" spans="1:33" ht="13.5" customHeight="1">
      <c r="B118" s="11" t="s">
        <v>140</v>
      </c>
      <c r="C118" s="12">
        <f>AVERAGE(C112:C117)</f>
        <v>996.56732431866567</v>
      </c>
      <c r="D118" s="12">
        <f t="shared" ref="D118:I118" si="246">AVERAGE(D112:D117)</f>
        <v>257.44276513576921</v>
      </c>
      <c r="E118" s="12">
        <f t="shared" si="246"/>
        <v>748.78751416792068</v>
      </c>
      <c r="F118" s="12">
        <f t="shared" si="246"/>
        <v>2656.5806840741343</v>
      </c>
      <c r="G118" s="12">
        <f t="shared" si="246"/>
        <v>13.859784441690898</v>
      </c>
      <c r="H118" s="12">
        <f t="shared" si="246"/>
        <v>89.418110910062879</v>
      </c>
      <c r="I118" s="12">
        <f t="shared" si="246"/>
        <v>612.87892387485397</v>
      </c>
    </row>
    <row r="119" spans="1:33" ht="13.5" customHeight="1">
      <c r="B119" s="13" t="s">
        <v>264</v>
      </c>
      <c r="C119" s="14">
        <f>STDEV(C112:C117)</f>
        <v>138.85515346125362</v>
      </c>
      <c r="D119" s="14">
        <f t="shared" ref="D119:I119" si="247">STDEV(D112:D117)</f>
        <v>118.39220400788058</v>
      </c>
      <c r="E119" s="14">
        <f t="shared" si="247"/>
        <v>229.30601064836173</v>
      </c>
      <c r="F119" s="14">
        <f t="shared" si="247"/>
        <v>1335.5823189532132</v>
      </c>
      <c r="G119" s="14">
        <f t="shared" si="247"/>
        <v>5.7063170399512853</v>
      </c>
      <c r="H119" s="14">
        <f t="shared" si="247"/>
        <v>61.573155854601495</v>
      </c>
      <c r="I119" s="14">
        <f t="shared" si="247"/>
        <v>153.57055844232647</v>
      </c>
    </row>
    <row r="120" spans="1:33" ht="13.5" customHeight="1">
      <c r="B120" s="13" t="s">
        <v>141</v>
      </c>
      <c r="C120" s="14">
        <f>+C118-C119</f>
        <v>857.71217085741205</v>
      </c>
      <c r="D120" s="14">
        <f t="shared" ref="D120:I120" si="248">+D118-D119</f>
        <v>139.05056112788861</v>
      </c>
      <c r="E120" s="14">
        <f t="shared" si="248"/>
        <v>519.48150351955894</v>
      </c>
      <c r="F120" s="14">
        <f t="shared" si="248"/>
        <v>1320.9983651209211</v>
      </c>
      <c r="G120" s="14">
        <f t="shared" si="248"/>
        <v>8.1534674017396132</v>
      </c>
      <c r="H120" s="14">
        <f t="shared" si="248"/>
        <v>27.844955055461384</v>
      </c>
      <c r="I120" s="14">
        <f t="shared" si="248"/>
        <v>459.30836543252747</v>
      </c>
    </row>
    <row r="121" spans="1:33" ht="13.5" customHeight="1">
      <c r="B121" s="447" t="s">
        <v>150</v>
      </c>
      <c r="C121" s="456" t="s">
        <v>131</v>
      </c>
      <c r="D121" s="457"/>
      <c r="E121" s="457"/>
      <c r="F121" s="457"/>
      <c r="G121" s="457"/>
      <c r="H121" s="457"/>
      <c r="I121" s="458"/>
      <c r="J121" s="447" t="s">
        <v>150</v>
      </c>
      <c r="K121" s="453" t="s">
        <v>4</v>
      </c>
      <c r="L121" s="454"/>
      <c r="M121" s="454"/>
      <c r="N121" s="454"/>
      <c r="O121" s="454"/>
      <c r="P121" s="454"/>
      <c r="Q121" s="455"/>
      <c r="R121" s="447" t="s">
        <v>150</v>
      </c>
      <c r="S121" s="448" t="s">
        <v>4</v>
      </c>
      <c r="T121" s="449"/>
      <c r="U121" s="449"/>
      <c r="V121" s="449"/>
      <c r="W121" s="449"/>
      <c r="X121" s="449"/>
      <c r="Y121" s="450"/>
      <c r="Z121" s="447" t="s">
        <v>150</v>
      </c>
      <c r="AA121" s="456" t="s">
        <v>132</v>
      </c>
      <c r="AB121" s="457"/>
      <c r="AC121" s="457"/>
      <c r="AD121" s="457"/>
      <c r="AE121" s="457"/>
      <c r="AF121" s="457"/>
      <c r="AG121" s="458"/>
    </row>
    <row r="122" spans="1:33" ht="13.5" customHeight="1">
      <c r="B122" s="447"/>
      <c r="C122" s="5" t="s">
        <v>133</v>
      </c>
      <c r="D122" s="6" t="s">
        <v>249</v>
      </c>
      <c r="E122" s="5" t="s">
        <v>135</v>
      </c>
      <c r="F122" s="5" t="s">
        <v>136</v>
      </c>
      <c r="G122" s="5" t="s">
        <v>137</v>
      </c>
      <c r="H122" s="5" t="s">
        <v>138</v>
      </c>
      <c r="I122" s="5" t="s">
        <v>139</v>
      </c>
      <c r="J122" s="447"/>
      <c r="K122" s="37" t="s">
        <v>133</v>
      </c>
      <c r="L122" s="38" t="s">
        <v>249</v>
      </c>
      <c r="M122" s="37" t="s">
        <v>135</v>
      </c>
      <c r="N122" s="37" t="s">
        <v>136</v>
      </c>
      <c r="O122" s="37" t="s">
        <v>137</v>
      </c>
      <c r="P122" s="37" t="s">
        <v>138</v>
      </c>
      <c r="Q122" s="37" t="s">
        <v>139</v>
      </c>
      <c r="R122" s="447"/>
      <c r="S122" s="49" t="s">
        <v>133</v>
      </c>
      <c r="T122" s="50" t="s">
        <v>249</v>
      </c>
      <c r="U122" s="49" t="s">
        <v>135</v>
      </c>
      <c r="V122" s="49" t="s">
        <v>136</v>
      </c>
      <c r="W122" s="49" t="s">
        <v>137</v>
      </c>
      <c r="X122" s="49" t="s">
        <v>138</v>
      </c>
      <c r="Y122" s="49" t="s">
        <v>139</v>
      </c>
      <c r="Z122" s="447"/>
      <c r="AA122" s="5" t="s">
        <v>133</v>
      </c>
      <c r="AB122" s="6" t="s">
        <v>249</v>
      </c>
      <c r="AC122" s="5" t="s">
        <v>135</v>
      </c>
      <c r="AD122" s="5" t="s">
        <v>136</v>
      </c>
      <c r="AE122" s="5" t="s">
        <v>137</v>
      </c>
      <c r="AF122" s="5" t="s">
        <v>138</v>
      </c>
      <c r="AG122" s="5" t="s">
        <v>139</v>
      </c>
    </row>
    <row r="123" spans="1:33" ht="13.5" customHeight="1">
      <c r="A123" s="211" t="s">
        <v>1455</v>
      </c>
      <c r="B123" s="209" t="str">
        <f>'8.คำนวณ'!F77</f>
        <v>รพ.หนองหาน</v>
      </c>
      <c r="C123" s="223">
        <f>'8.คำนวณ'!L77</f>
        <v>1140.9571454506977</v>
      </c>
      <c r="D123" s="223">
        <f>'8.คำนวณ'!M77</f>
        <v>271.30186638896004</v>
      </c>
      <c r="E123" s="223">
        <f>'8.คำนวณ'!N77</f>
        <v>672.17259652100131</v>
      </c>
      <c r="F123" s="223">
        <f>'8.คำนวณ'!O77</f>
        <v>2942.4166133066533</v>
      </c>
      <c r="G123" s="223">
        <f>'8.คำนวณ'!P77</f>
        <v>37.716672296626001</v>
      </c>
      <c r="H123" s="223">
        <f>'8.คำนวณ'!Q77</f>
        <v>103.34087996264357</v>
      </c>
      <c r="I123" s="223">
        <f>'8.คำนวณ'!R77</f>
        <v>554.65279462704518</v>
      </c>
      <c r="J123" s="7" t="str">
        <f>+B123</f>
        <v>รพ.หนองหาน</v>
      </c>
      <c r="K123" s="42">
        <f>+(C123-C126)*100/C126</f>
        <v>5.0880414020024958</v>
      </c>
      <c r="L123" s="42">
        <f>+(D123-$D126)*100/$D126</f>
        <v>-6.1561029812767432</v>
      </c>
      <c r="M123" s="42">
        <f>+(E123-E126)*100/E126</f>
        <v>-26.07082020181323</v>
      </c>
      <c r="N123" s="42">
        <f>+(F123-F126)*100/F126</f>
        <v>1.1438986417669376E-2</v>
      </c>
      <c r="O123" s="42">
        <f>+(G123-G126)*100/G126</f>
        <v>10.639317416327314</v>
      </c>
      <c r="P123" s="42">
        <f>+(H123-H126)*100/H126</f>
        <v>18.036621681436522</v>
      </c>
      <c r="Q123" s="42">
        <f>+(I123-I126)*100/I126</f>
        <v>7.5935543139986423</v>
      </c>
      <c r="R123" s="7" t="str">
        <f>+J123</f>
        <v>รพ.หนองหาน</v>
      </c>
      <c r="S123" s="8">
        <f>+K123/100</f>
        <v>5.088041402002496E-2</v>
      </c>
      <c r="T123" s="8">
        <f t="shared" ref="T123:Y123" si="249">+L123/100</f>
        <v>-6.1561029812767433E-2</v>
      </c>
      <c r="U123" s="8">
        <f t="shared" si="249"/>
        <v>-0.26070820201813233</v>
      </c>
      <c r="V123" s="8">
        <f t="shared" si="249"/>
        <v>1.1438986417669377E-4</v>
      </c>
      <c r="W123" s="8">
        <f t="shared" si="249"/>
        <v>0.10639317416327314</v>
      </c>
      <c r="X123" s="8">
        <f t="shared" si="249"/>
        <v>0.18036621681436521</v>
      </c>
      <c r="Y123" s="8">
        <f t="shared" si="249"/>
        <v>7.5935543139986419E-2</v>
      </c>
      <c r="Z123" s="7" t="str">
        <f>+R123</f>
        <v>รพ.หนองหาน</v>
      </c>
      <c r="AA123" s="9" t="str">
        <f t="shared" ref="AA123:AG123" si="250">+IF(AND(C123&gt;C128),"OK","Not OK")</f>
        <v>OK</v>
      </c>
      <c r="AB123" s="9" t="str">
        <f t="shared" si="250"/>
        <v>OK</v>
      </c>
      <c r="AC123" s="9" t="str">
        <f t="shared" si="250"/>
        <v>OK</v>
      </c>
      <c r="AD123" s="9" t="str">
        <f t="shared" si="250"/>
        <v>OK</v>
      </c>
      <c r="AE123" s="9" t="str">
        <f t="shared" si="250"/>
        <v>OK</v>
      </c>
      <c r="AF123" s="9" t="str">
        <f t="shared" si="250"/>
        <v>OK</v>
      </c>
      <c r="AG123" s="9" t="str">
        <f t="shared" si="250"/>
        <v>OK</v>
      </c>
    </row>
    <row r="124" spans="1:33" ht="13.5" customHeight="1">
      <c r="A124" s="211" t="s">
        <v>1455</v>
      </c>
      <c r="B124" s="209" t="str">
        <f>'8.คำนวณ'!F78</f>
        <v>รพ.สมเด็จพระยุพราชบ้านดุง</v>
      </c>
      <c r="C124" s="223">
        <f>'8.คำนวณ'!L78</f>
        <v>1086.5132883756132</v>
      </c>
      <c r="D124" s="223">
        <f>'8.คำนวณ'!M78</f>
        <v>382.12617389411264</v>
      </c>
      <c r="E124" s="223">
        <f>'8.คำนวณ'!N78</f>
        <v>853.18880379285213</v>
      </c>
      <c r="F124" s="223">
        <f>'8.คำนวณ'!O78</f>
        <v>3026.3835478601759</v>
      </c>
      <c r="G124" s="223">
        <f>'8.คำนวณ'!P78</f>
        <v>19.231185660991276</v>
      </c>
      <c r="H124" s="223">
        <f>'8.คำนวณ'!Q78</f>
        <v>85.32528306826363</v>
      </c>
      <c r="I124" s="223">
        <f>'8.คำนวณ'!R78</f>
        <v>447.3081901493868</v>
      </c>
      <c r="J124" s="209" t="str">
        <f>+B124</f>
        <v>รพ.สมเด็จพระยุพราชบ้านดุง</v>
      </c>
      <c r="K124" s="42">
        <f t="shared" ref="K124:Q124" si="251">+(C124-C126)*100/C126</f>
        <v>7.3481188935833885E-2</v>
      </c>
      <c r="L124" s="42">
        <f t="shared" si="251"/>
        <v>32.17826249549563</v>
      </c>
      <c r="M124" s="42">
        <f t="shared" si="251"/>
        <v>-6.1616781108526908</v>
      </c>
      <c r="N124" s="42">
        <f t="shared" si="251"/>
        <v>2.8654379456401591</v>
      </c>
      <c r="O124" s="42">
        <f t="shared" si="251"/>
        <v>-43.586612363226038</v>
      </c>
      <c r="P124" s="42">
        <f t="shared" si="251"/>
        <v>-2.5409096474614969</v>
      </c>
      <c r="Q124" s="42">
        <f t="shared" si="251"/>
        <v>-13.22954014088049</v>
      </c>
      <c r="R124" s="7" t="str">
        <f t="shared" ref="R124:R125" si="252">+J124</f>
        <v>รพ.สมเด็จพระยุพราชบ้านดุง</v>
      </c>
      <c r="S124" s="8">
        <f t="shared" ref="S124:S125" si="253">+K124/100</f>
        <v>7.3481188935833885E-4</v>
      </c>
      <c r="T124" s="8">
        <f t="shared" ref="T124:T125" si="254">+L124/100</f>
        <v>0.3217826249549563</v>
      </c>
      <c r="U124" s="8">
        <f t="shared" ref="U124:U125" si="255">+M124/100</f>
        <v>-6.1616781108526905E-2</v>
      </c>
      <c r="V124" s="8">
        <f t="shared" ref="V124:V125" si="256">+N124/100</f>
        <v>2.8654379456401591E-2</v>
      </c>
      <c r="W124" s="8">
        <f t="shared" ref="W124:W125" si="257">+O124/100</f>
        <v>-0.4358661236322604</v>
      </c>
      <c r="X124" s="8">
        <f t="shared" ref="X124:X125" si="258">+P124/100</f>
        <v>-2.5409096474614968E-2</v>
      </c>
      <c r="Y124" s="8">
        <f t="shared" ref="Y124:Y125" si="259">+Q124/100</f>
        <v>-0.13229540140880489</v>
      </c>
      <c r="Z124" s="7" t="str">
        <f t="shared" ref="Z124:Z125" si="260">+R124</f>
        <v>รพ.สมเด็จพระยุพราชบ้านดุง</v>
      </c>
      <c r="AA124" s="9" t="str">
        <f t="shared" ref="AA124:AG124" si="261">+IF(AND(C124&gt;C128),"OK","Not OK")</f>
        <v>OK</v>
      </c>
      <c r="AB124" s="9" t="str">
        <f t="shared" si="261"/>
        <v>OK</v>
      </c>
      <c r="AC124" s="9" t="str">
        <f t="shared" si="261"/>
        <v>OK</v>
      </c>
      <c r="AD124" s="9" t="str">
        <f t="shared" si="261"/>
        <v>OK</v>
      </c>
      <c r="AE124" s="9" t="str">
        <f t="shared" si="261"/>
        <v>Not OK</v>
      </c>
      <c r="AF124" s="9" t="str">
        <f t="shared" si="261"/>
        <v>OK</v>
      </c>
      <c r="AG124" s="9" t="str">
        <f t="shared" si="261"/>
        <v>Not OK</v>
      </c>
    </row>
    <row r="125" spans="1:33" ht="13.5" customHeight="1">
      <c r="A125" s="211" t="s">
        <v>1455</v>
      </c>
      <c r="B125" s="209" t="str">
        <f>'8.คำนวณ'!F79</f>
        <v>รพ.บ้านผือ</v>
      </c>
      <c r="C125" s="223">
        <f>'8.คำนวณ'!L79</f>
        <v>1029.6760413451912</v>
      </c>
      <c r="D125" s="223">
        <f>'8.คำนวณ'!M79</f>
        <v>213.86927475116318</v>
      </c>
      <c r="E125" s="223">
        <f>'8.คำนวณ'!N79</f>
        <v>1202.2730669800235</v>
      </c>
      <c r="F125" s="223">
        <f>'8.คำนวณ'!O79</f>
        <v>2857.4400463346019</v>
      </c>
      <c r="G125" s="223">
        <f>'8.คำนวณ'!P79</f>
        <v>45.321407193489108</v>
      </c>
      <c r="H125" s="223">
        <f>'8.คำนวณ'!Q79</f>
        <v>73.983373588868474</v>
      </c>
      <c r="I125" s="223">
        <f>'8.คำนวณ'!R79</f>
        <v>544.5613831203251</v>
      </c>
      <c r="J125" s="7" t="str">
        <f t="shared" ref="J125" si="262">+B125</f>
        <v>รพ.บ้านผือ</v>
      </c>
      <c r="K125" s="42">
        <f t="shared" ref="K125:Q125" si="263">+(C125-C126)*100/C126</f>
        <v>-5.16152259093833</v>
      </c>
      <c r="L125" s="42">
        <f t="shared" si="263"/>
        <v>-26.022159514218881</v>
      </c>
      <c r="M125" s="42">
        <f t="shared" si="263"/>
        <v>32.23249831266596</v>
      </c>
      <c r="N125" s="42">
        <f t="shared" si="263"/>
        <v>-2.8768769320578902</v>
      </c>
      <c r="O125" s="42">
        <f t="shared" si="263"/>
        <v>32.947294946898737</v>
      </c>
      <c r="P125" s="42">
        <f t="shared" si="263"/>
        <v>-15.495712033975042</v>
      </c>
      <c r="Q125" s="42">
        <f t="shared" si="263"/>
        <v>5.6359858268817922</v>
      </c>
      <c r="R125" s="7" t="str">
        <f t="shared" si="252"/>
        <v>รพ.บ้านผือ</v>
      </c>
      <c r="S125" s="8">
        <f t="shared" si="253"/>
        <v>-5.1615225909383299E-2</v>
      </c>
      <c r="T125" s="8">
        <f t="shared" si="254"/>
        <v>-0.26022159514218879</v>
      </c>
      <c r="U125" s="8">
        <f t="shared" si="255"/>
        <v>0.32232498312665958</v>
      </c>
      <c r="V125" s="8">
        <f t="shared" si="256"/>
        <v>-2.8768769320578903E-2</v>
      </c>
      <c r="W125" s="8">
        <f t="shared" si="257"/>
        <v>0.32947294946898736</v>
      </c>
      <c r="X125" s="8">
        <f t="shared" si="258"/>
        <v>-0.15495712033975043</v>
      </c>
      <c r="Y125" s="8">
        <f t="shared" si="259"/>
        <v>5.6359858268817925E-2</v>
      </c>
      <c r="Z125" s="7" t="str">
        <f t="shared" si="260"/>
        <v>รพ.บ้านผือ</v>
      </c>
      <c r="AA125" s="9" t="str">
        <f t="shared" ref="AA125:AG125" si="264">+IF(AND(C125&gt;C128),"OK","Not OK")</f>
        <v>Not OK</v>
      </c>
      <c r="AB125" s="9" t="str">
        <f t="shared" si="264"/>
        <v>OK</v>
      </c>
      <c r="AC125" s="9" t="str">
        <f t="shared" si="264"/>
        <v>OK</v>
      </c>
      <c r="AD125" s="9" t="str">
        <f t="shared" si="264"/>
        <v>Not OK</v>
      </c>
      <c r="AE125" s="9" t="str">
        <f t="shared" si="264"/>
        <v>OK</v>
      </c>
      <c r="AF125" s="9" t="str">
        <f t="shared" si="264"/>
        <v>OK</v>
      </c>
      <c r="AG125" s="9" t="str">
        <f t="shared" si="264"/>
        <v>OK</v>
      </c>
    </row>
    <row r="126" spans="1:33" ht="13.5" customHeight="1">
      <c r="B126" s="11" t="s">
        <v>140</v>
      </c>
      <c r="C126" s="12">
        <f>AVERAGE(C123:C125)</f>
        <v>1085.715491723834</v>
      </c>
      <c r="D126" s="12">
        <f t="shared" ref="D126:I126" si="265">AVERAGE(D123:D125)</f>
        <v>289.09910501141195</v>
      </c>
      <c r="E126" s="12">
        <f t="shared" si="265"/>
        <v>909.21148909795886</v>
      </c>
      <c r="F126" s="12">
        <f t="shared" si="265"/>
        <v>2942.0800691671443</v>
      </c>
      <c r="G126" s="12">
        <f t="shared" si="265"/>
        <v>34.089755050368794</v>
      </c>
      <c r="H126" s="12">
        <f t="shared" si="265"/>
        <v>87.549845539925229</v>
      </c>
      <c r="I126" s="12">
        <f t="shared" si="265"/>
        <v>515.50745596558579</v>
      </c>
    </row>
    <row r="127" spans="1:33" ht="13.5" customHeight="1">
      <c r="B127" s="13" t="s">
        <v>264</v>
      </c>
      <c r="C127" s="215">
        <f>STDEV(C123:C125)</f>
        <v>55.644841561085769</v>
      </c>
      <c r="D127" s="215">
        <f t="shared" ref="D127:I127" si="266">STDEV(D123:D125)</f>
        <v>85.528663641135594</v>
      </c>
      <c r="E127" s="215">
        <f t="shared" si="266"/>
        <v>269.45413922746781</v>
      </c>
      <c r="F127" s="215">
        <f t="shared" si="266"/>
        <v>84.472253571209905</v>
      </c>
      <c r="G127" s="215">
        <f t="shared" si="266"/>
        <v>13.417928731257364</v>
      </c>
      <c r="H127" s="215">
        <f t="shared" si="266"/>
        <v>14.804637913988419</v>
      </c>
      <c r="I127" s="215">
        <f t="shared" si="266"/>
        <v>59.277432804996764</v>
      </c>
    </row>
    <row r="128" spans="1:33" ht="13.5" customHeight="1">
      <c r="B128" s="13" t="s">
        <v>141</v>
      </c>
      <c r="C128" s="215">
        <f>+C126-C127</f>
        <v>1030.0706501627483</v>
      </c>
      <c r="D128" s="215">
        <f t="shared" ref="D128:I128" si="267">+D126-D127</f>
        <v>203.57044137027634</v>
      </c>
      <c r="E128" s="215">
        <f t="shared" si="267"/>
        <v>639.757349870491</v>
      </c>
      <c r="F128" s="215">
        <f t="shared" si="267"/>
        <v>2857.6078155959344</v>
      </c>
      <c r="G128" s="215">
        <f t="shared" si="267"/>
        <v>20.671826319111432</v>
      </c>
      <c r="H128" s="215">
        <f t="shared" si="267"/>
        <v>72.745207625936814</v>
      </c>
      <c r="I128" s="215">
        <f t="shared" si="267"/>
        <v>456.23002316058904</v>
      </c>
    </row>
    <row r="129" spans="1:33" ht="13.5" customHeight="1">
      <c r="B129" s="447" t="s">
        <v>151</v>
      </c>
      <c r="C129" s="456" t="s">
        <v>131</v>
      </c>
      <c r="D129" s="457"/>
      <c r="E129" s="457"/>
      <c r="F129" s="457"/>
      <c r="G129" s="457"/>
      <c r="H129" s="457"/>
      <c r="I129" s="458"/>
      <c r="J129" s="447" t="s">
        <v>151</v>
      </c>
      <c r="K129" s="453" t="s">
        <v>4</v>
      </c>
      <c r="L129" s="454"/>
      <c r="M129" s="454"/>
      <c r="N129" s="454"/>
      <c r="O129" s="454"/>
      <c r="P129" s="454"/>
      <c r="Q129" s="455"/>
      <c r="R129" s="447" t="s">
        <v>151</v>
      </c>
      <c r="S129" s="448" t="s">
        <v>4</v>
      </c>
      <c r="T129" s="449"/>
      <c r="U129" s="449"/>
      <c r="V129" s="449"/>
      <c r="W129" s="449"/>
      <c r="X129" s="449"/>
      <c r="Y129" s="450"/>
      <c r="Z129" s="447" t="s">
        <v>151</v>
      </c>
      <c r="AA129" s="456" t="s">
        <v>132</v>
      </c>
      <c r="AB129" s="457"/>
      <c r="AC129" s="457"/>
      <c r="AD129" s="457"/>
      <c r="AE129" s="457"/>
      <c r="AF129" s="457"/>
      <c r="AG129" s="458"/>
    </row>
    <row r="130" spans="1:33" ht="13.5" customHeight="1">
      <c r="B130" s="447"/>
      <c r="C130" s="5" t="s">
        <v>133</v>
      </c>
      <c r="D130" s="6" t="s">
        <v>249</v>
      </c>
      <c r="E130" s="5" t="s">
        <v>135</v>
      </c>
      <c r="F130" s="5" t="s">
        <v>136</v>
      </c>
      <c r="G130" s="5" t="s">
        <v>137</v>
      </c>
      <c r="H130" s="5" t="s">
        <v>138</v>
      </c>
      <c r="I130" s="5" t="s">
        <v>139</v>
      </c>
      <c r="J130" s="447"/>
      <c r="K130" s="37" t="s">
        <v>133</v>
      </c>
      <c r="L130" s="38" t="s">
        <v>249</v>
      </c>
      <c r="M130" s="37" t="s">
        <v>135</v>
      </c>
      <c r="N130" s="37" t="s">
        <v>136</v>
      </c>
      <c r="O130" s="37" t="s">
        <v>137</v>
      </c>
      <c r="P130" s="37" t="s">
        <v>138</v>
      </c>
      <c r="Q130" s="37" t="s">
        <v>139</v>
      </c>
      <c r="R130" s="447"/>
      <c r="S130" s="49" t="s">
        <v>133</v>
      </c>
      <c r="T130" s="50" t="s">
        <v>249</v>
      </c>
      <c r="U130" s="49" t="s">
        <v>135</v>
      </c>
      <c r="V130" s="49" t="s">
        <v>136</v>
      </c>
      <c r="W130" s="49" t="s">
        <v>137</v>
      </c>
      <c r="X130" s="49" t="s">
        <v>138</v>
      </c>
      <c r="Y130" s="49" t="s">
        <v>139</v>
      </c>
      <c r="Z130" s="447"/>
      <c r="AA130" s="5" t="s">
        <v>133</v>
      </c>
      <c r="AB130" s="6" t="s">
        <v>249</v>
      </c>
      <c r="AC130" s="5" t="s">
        <v>135</v>
      </c>
      <c r="AD130" s="5" t="s">
        <v>136</v>
      </c>
      <c r="AE130" s="5" t="s">
        <v>137</v>
      </c>
      <c r="AF130" s="5" t="s">
        <v>138</v>
      </c>
      <c r="AG130" s="5" t="s">
        <v>139</v>
      </c>
    </row>
    <row r="131" spans="1:33" ht="13.5" customHeight="1">
      <c r="A131" s="211" t="s">
        <v>45</v>
      </c>
      <c r="B131" s="209" t="str">
        <f>'8.คำนวณ'!F80</f>
        <v>รพ.สมเด็จพระยุพราชท่าบ่อ</v>
      </c>
      <c r="C131" s="221">
        <f>'8.คำนวณ'!L80</f>
        <v>1503.4196154408542</v>
      </c>
      <c r="D131" s="221">
        <f>'8.คำนวณ'!M80</f>
        <v>976.49216389660592</v>
      </c>
      <c r="E131" s="221">
        <f>'8.คำนวณ'!N80</f>
        <v>1792.2148766788766</v>
      </c>
      <c r="F131" s="221">
        <f>'8.คำนวณ'!O80</f>
        <v>8152.5048189287891</v>
      </c>
      <c r="G131" s="221">
        <f>'8.คำนวณ'!P80</f>
        <v>32.925524706010009</v>
      </c>
      <c r="H131" s="221">
        <f>'8.คำนวณ'!Q80</f>
        <v>638.20789249528661</v>
      </c>
      <c r="I131" s="221">
        <f>'8.คำนวณ'!R80</f>
        <v>1490.8476448798558</v>
      </c>
      <c r="J131" s="7" t="str">
        <f>+B131</f>
        <v>รพ.สมเด็จพระยุพราชท่าบ่อ</v>
      </c>
      <c r="K131" s="42">
        <f>+(C131-C136)*100/C136</f>
        <v>13.087083433892104</v>
      </c>
      <c r="L131" s="42">
        <f t="shared" ref="L131:Q131" si="268">+(D131-D136)*100/D136</f>
        <v>27.802721158344458</v>
      </c>
      <c r="M131" s="42">
        <f t="shared" si="268"/>
        <v>8.8482833240880421</v>
      </c>
      <c r="N131" s="42">
        <f t="shared" si="268"/>
        <v>39.845975616601919</v>
      </c>
      <c r="O131" s="42">
        <f t="shared" si="268"/>
        <v>-35.329059097488972</v>
      </c>
      <c r="P131" s="42">
        <f t="shared" si="268"/>
        <v>117.2407728018317</v>
      </c>
      <c r="Q131" s="42">
        <f t="shared" si="268"/>
        <v>47.606330873825392</v>
      </c>
      <c r="R131" s="7" t="str">
        <f>+J131</f>
        <v>รพ.สมเด็จพระยุพราชท่าบ่อ</v>
      </c>
      <c r="S131" s="8">
        <f>+K131/100</f>
        <v>0.13087083433892105</v>
      </c>
      <c r="T131" s="8">
        <f t="shared" ref="T131:Y135" si="269">+L131/100</f>
        <v>0.27802721158344457</v>
      </c>
      <c r="U131" s="8">
        <f t="shared" si="269"/>
        <v>8.8482833240880424E-2</v>
      </c>
      <c r="V131" s="8">
        <f t="shared" si="269"/>
        <v>0.3984597561660192</v>
      </c>
      <c r="W131" s="8">
        <f t="shared" si="269"/>
        <v>-0.35329059097488974</v>
      </c>
      <c r="X131" s="8">
        <f t="shared" si="269"/>
        <v>1.1724077280183169</v>
      </c>
      <c r="Y131" s="8">
        <f t="shared" si="269"/>
        <v>0.47606330873825392</v>
      </c>
      <c r="Z131" s="7" t="str">
        <f>+R131</f>
        <v>รพ.สมเด็จพระยุพราชท่าบ่อ</v>
      </c>
      <c r="AA131" s="9" t="str">
        <f>+IF(AND(C131&gt;C138),"OK","Not OK")</f>
        <v>OK</v>
      </c>
      <c r="AB131" s="9" t="str">
        <f>+IF(AND(D131&gt;D138),"OK","Not OK")</f>
        <v>OK</v>
      </c>
      <c r="AC131" s="9" t="str">
        <f>+IF(AND(E131&gt;E138),"OK","Not OK")</f>
        <v>OK</v>
      </c>
      <c r="AD131" s="9" t="str">
        <f t="shared" ref="AD131:AE131" si="270">+IF(AND(F131&gt;F138),"OK","Not OK")</f>
        <v>OK</v>
      </c>
      <c r="AE131" s="9" t="str">
        <f t="shared" si="270"/>
        <v>Not OK</v>
      </c>
      <c r="AF131" s="9" t="str">
        <f>+IF(AND(H131&gt;H138),"OK","Not OK")</f>
        <v>OK</v>
      </c>
      <c r="AG131" s="9" t="str">
        <f>+IF(AND(I131&gt;I138),"OK","Not OK")</f>
        <v>OK</v>
      </c>
    </row>
    <row r="132" spans="1:33" ht="13.5" customHeight="1">
      <c r="A132" s="211" t="s">
        <v>1456</v>
      </c>
      <c r="B132" s="209" t="str">
        <f>'8.คำนวณ'!F81</f>
        <v>รพ.วานรนิวาส</v>
      </c>
      <c r="C132" s="221">
        <f>'8.คำนวณ'!L81</f>
        <v>1167.4703707085266</v>
      </c>
      <c r="D132" s="221">
        <f>'8.คำนวณ'!M81</f>
        <v>765.62477333978677</v>
      </c>
      <c r="E132" s="221">
        <f>'8.คำนวณ'!N81</f>
        <v>2714.5279028955829</v>
      </c>
      <c r="F132" s="221">
        <f>'8.คำนวณ'!O81</f>
        <v>4924.2440711175614</v>
      </c>
      <c r="G132" s="221">
        <f>'8.คำนวณ'!P81</f>
        <v>62.297316949631323</v>
      </c>
      <c r="H132" s="221">
        <f>'8.คำนวณ'!Q81</f>
        <v>191.9436587670339</v>
      </c>
      <c r="I132" s="221">
        <f>'8.คำนวณ'!R81</f>
        <v>680.25897906651846</v>
      </c>
      <c r="J132" s="7" t="str">
        <f t="shared" ref="J132:J135" si="271">+B132</f>
        <v>รพ.วานรนิวาส</v>
      </c>
      <c r="K132" s="42">
        <f>+(C132-C136)*100/C136</f>
        <v>-12.182987462088155</v>
      </c>
      <c r="L132" s="42">
        <f t="shared" ref="L132:Q132" si="272">+(D132-D136)*100/D136</f>
        <v>0.20452087255664017</v>
      </c>
      <c r="M132" s="42">
        <f t="shared" si="272"/>
        <v>64.863993771246129</v>
      </c>
      <c r="N132" s="42">
        <f t="shared" si="272"/>
        <v>-15.530780834277701</v>
      </c>
      <c r="O132" s="42">
        <f t="shared" si="272"/>
        <v>22.361788879835544</v>
      </c>
      <c r="P132" s="42">
        <f t="shared" si="272"/>
        <v>-34.663940613568208</v>
      </c>
      <c r="Q132" s="42">
        <f t="shared" si="272"/>
        <v>-32.648696673445087</v>
      </c>
      <c r="R132" s="7" t="str">
        <f>+J132</f>
        <v>รพ.วานรนิวาส</v>
      </c>
      <c r="S132" s="8">
        <f>+K132/100</f>
        <v>-0.12182987462088155</v>
      </c>
      <c r="T132" s="8">
        <f t="shared" si="269"/>
        <v>2.0452087255664018E-3</v>
      </c>
      <c r="U132" s="8">
        <f t="shared" si="269"/>
        <v>0.64863993771246131</v>
      </c>
      <c r="V132" s="8">
        <f t="shared" si="269"/>
        <v>-0.15530780834277702</v>
      </c>
      <c r="W132" s="8">
        <f t="shared" si="269"/>
        <v>0.22361788879835542</v>
      </c>
      <c r="X132" s="8">
        <f t="shared" si="269"/>
        <v>-0.34663940613568206</v>
      </c>
      <c r="Y132" s="8">
        <f t="shared" si="269"/>
        <v>-0.32648696673445088</v>
      </c>
      <c r="Z132" s="7" t="str">
        <f>+R132</f>
        <v>รพ.วานรนิวาส</v>
      </c>
      <c r="AA132" s="9" t="str">
        <f t="shared" ref="AA132:AG132" si="273">+IF(AND(C132&gt;C138),"OK","Not OK")</f>
        <v>OK</v>
      </c>
      <c r="AB132" s="9" t="str">
        <f t="shared" si="273"/>
        <v>OK</v>
      </c>
      <c r="AC132" s="9" t="str">
        <f t="shared" si="273"/>
        <v>OK</v>
      </c>
      <c r="AD132" s="9" t="str">
        <f t="shared" si="273"/>
        <v>OK</v>
      </c>
      <c r="AE132" s="9" t="str">
        <f t="shared" si="273"/>
        <v>OK</v>
      </c>
      <c r="AF132" s="9" t="str">
        <f t="shared" si="273"/>
        <v>OK</v>
      </c>
      <c r="AG132" s="9" t="str">
        <f t="shared" si="273"/>
        <v>Not OK</v>
      </c>
    </row>
    <row r="133" spans="1:33" ht="13.5" customHeight="1">
      <c r="A133" s="211" t="s">
        <v>53</v>
      </c>
      <c r="B133" s="209" t="str">
        <f>'8.คำนวณ'!F82</f>
        <v>รพ.บึงกาฬ</v>
      </c>
      <c r="C133" s="221">
        <f>'8.คำนวณ'!L82</f>
        <v>1425.8938215519531</v>
      </c>
      <c r="D133" s="221">
        <f>'8.คำนวณ'!M82</f>
        <v>1048.1992006377891</v>
      </c>
      <c r="E133" s="221">
        <f>'8.คำนวณ'!N82</f>
        <v>1079.4599629243423</v>
      </c>
      <c r="F133" s="221">
        <f>'8.คำนวณ'!O82</f>
        <v>6273.387626639239</v>
      </c>
      <c r="G133" s="221">
        <f>'8.คำนวณ'!P82</f>
        <v>61.600935843376824</v>
      </c>
      <c r="H133" s="221">
        <f>'8.คำนวณ'!Q82</f>
        <v>253.19798632092699</v>
      </c>
      <c r="I133" s="221">
        <f>'8.คำนวณ'!R82</f>
        <v>1091.2265619186819</v>
      </c>
      <c r="J133" s="7" t="str">
        <f t="shared" si="271"/>
        <v>รพ.บึงกาฬ</v>
      </c>
      <c r="K133" s="42">
        <f>+(C133-C136)*100/C136</f>
        <v>7.2556004388920421</v>
      </c>
      <c r="L133" s="42">
        <f t="shared" ref="L133:Q133" si="274">+(D133-D136)*100/D136</f>
        <v>37.187696031214969</v>
      </c>
      <c r="M133" s="42">
        <f t="shared" si="274"/>
        <v>-34.440135828394205</v>
      </c>
      <c r="N133" s="42">
        <f t="shared" si="274"/>
        <v>7.6120815079454855</v>
      </c>
      <c r="O133" s="42">
        <f t="shared" si="274"/>
        <v>20.993986186626238</v>
      </c>
      <c r="P133" s="42">
        <f t="shared" si="274"/>
        <v>-13.81346600844172</v>
      </c>
      <c r="Q133" s="42">
        <f t="shared" si="274"/>
        <v>8.0405160849660877</v>
      </c>
      <c r="R133" s="7" t="str">
        <f>+J133</f>
        <v>รพ.บึงกาฬ</v>
      </c>
      <c r="S133" s="8">
        <f>+K133/100</f>
        <v>7.2556004388920417E-2</v>
      </c>
      <c r="T133" s="8">
        <f t="shared" si="269"/>
        <v>0.37187696031214967</v>
      </c>
      <c r="U133" s="8">
        <f t="shared" si="269"/>
        <v>-0.34440135828394203</v>
      </c>
      <c r="V133" s="8">
        <f t="shared" si="269"/>
        <v>7.6120815079454854E-2</v>
      </c>
      <c r="W133" s="8">
        <f t="shared" si="269"/>
        <v>0.20993986186626237</v>
      </c>
      <c r="X133" s="8">
        <f t="shared" si="269"/>
        <v>-0.13813466008441722</v>
      </c>
      <c r="Y133" s="8">
        <f t="shared" si="269"/>
        <v>8.0405160849660873E-2</v>
      </c>
      <c r="Z133" s="7" t="str">
        <f>+R133</f>
        <v>รพ.บึงกาฬ</v>
      </c>
      <c r="AA133" s="9" t="str">
        <f t="shared" ref="AA133:AG133" si="275">+IF(AND(C133&gt;C138),"OK","Not OK")</f>
        <v>OK</v>
      </c>
      <c r="AB133" s="9" t="str">
        <f t="shared" si="275"/>
        <v>OK</v>
      </c>
      <c r="AC133" s="9" t="str">
        <f t="shared" si="275"/>
        <v>OK</v>
      </c>
      <c r="AD133" s="9" t="str">
        <f t="shared" si="275"/>
        <v>OK</v>
      </c>
      <c r="AE133" s="9" t="str">
        <f t="shared" si="275"/>
        <v>OK</v>
      </c>
      <c r="AF133" s="9" t="str">
        <f t="shared" si="275"/>
        <v>OK</v>
      </c>
      <c r="AG133" s="9" t="str">
        <f t="shared" si="275"/>
        <v>OK</v>
      </c>
    </row>
    <row r="134" spans="1:33" ht="13.5" customHeight="1">
      <c r="A134" s="211" t="s">
        <v>1455</v>
      </c>
      <c r="B134" s="209" t="str">
        <f>'8.คำนวณ'!F83</f>
        <v>รพ.กุมภวาปี</v>
      </c>
      <c r="C134" s="221">
        <f>'8.คำนวณ'!L83</f>
        <v>1511.1453622619285</v>
      </c>
      <c r="D134" s="221">
        <f>'8.คำนวณ'!M83</f>
        <v>573.36998686923232</v>
      </c>
      <c r="E134" s="221">
        <f>'8.คำนวณ'!N83</f>
        <v>1082.2687555370985</v>
      </c>
      <c r="F134" s="221">
        <f>'8.คำนวณ'!O83</f>
        <v>4868.3769791314162</v>
      </c>
      <c r="G134" s="221">
        <f>'8.คำนวณ'!P83</f>
        <v>59.311162344684064</v>
      </c>
      <c r="H134" s="221">
        <f>'8.คำนวณ'!Q83</f>
        <v>175.86510272784773</v>
      </c>
      <c r="I134" s="221">
        <f>'8.คำนวณ'!R83</f>
        <v>1018.8099166748477</v>
      </c>
      <c r="J134" s="7" t="str">
        <f t="shared" si="271"/>
        <v>รพ.กุมภวาปี</v>
      </c>
      <c r="K134" s="42">
        <f>+(C134-C136)*100/C136</f>
        <v>13.668213390140394</v>
      </c>
      <c r="L134" s="42">
        <f t="shared" ref="L134:Q134" si="276">+(D134-D136)*100/D136</f>
        <v>-24.957672717001902</v>
      </c>
      <c r="M134" s="42">
        <f t="shared" si="276"/>
        <v>-34.269546766730777</v>
      </c>
      <c r="N134" s="42">
        <f t="shared" si="276"/>
        <v>-16.489110593927141</v>
      </c>
      <c r="O134" s="42">
        <f t="shared" si="276"/>
        <v>16.496508684405431</v>
      </c>
      <c r="P134" s="42">
        <f t="shared" si="276"/>
        <v>-40.13695024031167</v>
      </c>
      <c r="Q134" s="42">
        <f t="shared" si="276"/>
        <v>0.87066520493519284</v>
      </c>
      <c r="R134" s="7" t="str">
        <f>+J134</f>
        <v>รพ.กุมภวาปี</v>
      </c>
      <c r="S134" s="8">
        <f>+K134/100</f>
        <v>0.13668213390140393</v>
      </c>
      <c r="T134" s="8">
        <f t="shared" si="269"/>
        <v>-0.24957672717001902</v>
      </c>
      <c r="U134" s="8">
        <f t="shared" si="269"/>
        <v>-0.34269546766730774</v>
      </c>
      <c r="V134" s="8">
        <f t="shared" si="269"/>
        <v>-0.16489110593927139</v>
      </c>
      <c r="W134" s="8">
        <f t="shared" si="269"/>
        <v>0.16496508684405431</v>
      </c>
      <c r="X134" s="8">
        <f t="shared" si="269"/>
        <v>-0.4013695024031167</v>
      </c>
      <c r="Y134" s="8">
        <f t="shared" si="269"/>
        <v>8.7066520493519275E-3</v>
      </c>
      <c r="Z134" s="7" t="str">
        <f>+R134</f>
        <v>รพ.กุมภวาปี</v>
      </c>
      <c r="AA134" s="9" t="str">
        <f t="shared" ref="AA134:AG134" si="277">+IF(AND(C134&gt;C138),"OK","Not OK")</f>
        <v>OK</v>
      </c>
      <c r="AB134" s="9" t="str">
        <f t="shared" si="277"/>
        <v>OK</v>
      </c>
      <c r="AC134" s="9" t="str">
        <f t="shared" si="277"/>
        <v>OK</v>
      </c>
      <c r="AD134" s="9" t="str">
        <f t="shared" si="277"/>
        <v>OK</v>
      </c>
      <c r="AE134" s="9" t="str">
        <f t="shared" si="277"/>
        <v>OK</v>
      </c>
      <c r="AF134" s="9" t="str">
        <f t="shared" si="277"/>
        <v>OK</v>
      </c>
      <c r="AG134" s="9" t="str">
        <f t="shared" si="277"/>
        <v>OK</v>
      </c>
    </row>
    <row r="135" spans="1:33" ht="13.5" customHeight="1">
      <c r="A135" s="211" t="s">
        <v>1456</v>
      </c>
      <c r="B135" s="209" t="str">
        <f>'8.คำนวณ'!F84</f>
        <v>รพ.สมเด็จพระยุพราชสว่างแดนดิน</v>
      </c>
      <c r="C135" s="221">
        <f>'8.คำนวณ'!L84</f>
        <v>1039.2473677520991</v>
      </c>
      <c r="D135" s="221">
        <f>'8.คำนวณ'!M84</f>
        <v>456.62440951647841</v>
      </c>
      <c r="E135" s="221">
        <f>'8.คำนวณ'!N84</f>
        <v>1564.1566240938903</v>
      </c>
      <c r="F135" s="221">
        <f>'8.คำนวณ'!O84</f>
        <v>4929.6431922219972</v>
      </c>
      <c r="G135" s="221">
        <f>'8.คำนวณ'!P84</f>
        <v>38.427033791751597</v>
      </c>
      <c r="H135" s="221">
        <f>'8.คำนวณ'!Q84</f>
        <v>209.68064178556645</v>
      </c>
      <c r="I135" s="221">
        <f>'8.คำนวณ'!R84</f>
        <v>768.93718891534354</v>
      </c>
      <c r="J135" s="7" t="str">
        <f t="shared" si="271"/>
        <v>รพ.สมเด็จพระยุพราชสว่างแดนดิน</v>
      </c>
      <c r="K135" s="42">
        <f>+(C135-C136)*100/C136</f>
        <v>-21.827909800836352</v>
      </c>
      <c r="L135" s="42">
        <f t="shared" ref="L135:Q135" si="278">+(D135-D136)*100/D136</f>
        <v>-40.237265345114132</v>
      </c>
      <c r="M135" s="42">
        <f t="shared" si="278"/>
        <v>-5.0025945002091783</v>
      </c>
      <c r="N135" s="42">
        <f t="shared" si="278"/>
        <v>-15.43816569634256</v>
      </c>
      <c r="O135" s="42">
        <f t="shared" si="278"/>
        <v>-24.523224653378239</v>
      </c>
      <c r="P135" s="42">
        <f t="shared" si="278"/>
        <v>-28.626415939510004</v>
      </c>
      <c r="Q135" s="42">
        <f t="shared" si="278"/>
        <v>-23.868815490281637</v>
      </c>
      <c r="R135" s="7" t="str">
        <f>+J135</f>
        <v>รพ.สมเด็จพระยุพราชสว่างแดนดิน</v>
      </c>
      <c r="S135" s="8">
        <f>+K135/100</f>
        <v>-0.21827909800836351</v>
      </c>
      <c r="T135" s="8">
        <f t="shared" si="269"/>
        <v>-0.40237265345114132</v>
      </c>
      <c r="U135" s="8">
        <f t="shared" si="269"/>
        <v>-5.002594500209178E-2</v>
      </c>
      <c r="V135" s="8">
        <f t="shared" si="269"/>
        <v>-0.1543816569634256</v>
      </c>
      <c r="W135" s="8">
        <f t="shared" si="269"/>
        <v>-0.24523224653378239</v>
      </c>
      <c r="X135" s="8">
        <f t="shared" si="269"/>
        <v>-0.28626415939510003</v>
      </c>
      <c r="Y135" s="8">
        <f t="shared" si="269"/>
        <v>-0.23868815490281636</v>
      </c>
      <c r="Z135" s="7" t="str">
        <f>+R135</f>
        <v>รพ.สมเด็จพระยุพราชสว่างแดนดิน</v>
      </c>
      <c r="AA135" s="9" t="str">
        <f t="shared" ref="AA135:AG135" si="279">+IF(AND(C135&gt;C138),"OK","Not OK")</f>
        <v>Not OK</v>
      </c>
      <c r="AB135" s="9" t="str">
        <f t="shared" si="279"/>
        <v>Not OK</v>
      </c>
      <c r="AC135" s="9" t="str">
        <f t="shared" si="279"/>
        <v>OK</v>
      </c>
      <c r="AD135" s="9" t="str">
        <f t="shared" si="279"/>
        <v>OK</v>
      </c>
      <c r="AE135" s="9" t="str">
        <f t="shared" si="279"/>
        <v>OK</v>
      </c>
      <c r="AF135" s="9" t="str">
        <f t="shared" si="279"/>
        <v>OK</v>
      </c>
      <c r="AG135" s="9" t="str">
        <f t="shared" si="279"/>
        <v>OK</v>
      </c>
    </row>
    <row r="136" spans="1:33" ht="13.5" customHeight="1">
      <c r="B136" s="11" t="s">
        <v>140</v>
      </c>
      <c r="C136" s="12">
        <f>AVERAGE(C131:C135)</f>
        <v>1329.4353075430722</v>
      </c>
      <c r="D136" s="12">
        <f t="shared" ref="D136:I136" si="280">AVERAGE(D131:D135)</f>
        <v>764.06210685197846</v>
      </c>
      <c r="E136" s="12">
        <f t="shared" si="280"/>
        <v>1646.5256244259581</v>
      </c>
      <c r="F136" s="12">
        <f t="shared" si="280"/>
        <v>5829.6313376078006</v>
      </c>
      <c r="G136" s="12">
        <f t="shared" si="280"/>
        <v>50.912394727090764</v>
      </c>
      <c r="H136" s="12">
        <f t="shared" si="280"/>
        <v>293.77905641933228</v>
      </c>
      <c r="I136" s="12">
        <f t="shared" si="280"/>
        <v>1010.0160582910496</v>
      </c>
      <c r="J136" s="16"/>
      <c r="K136" s="43"/>
      <c r="L136" s="43"/>
      <c r="M136" s="43"/>
      <c r="N136" s="43"/>
      <c r="O136" s="43"/>
      <c r="P136" s="43"/>
      <c r="Q136" s="43"/>
      <c r="R136" s="16"/>
      <c r="S136" s="53"/>
      <c r="T136" s="53"/>
      <c r="U136" s="53"/>
      <c r="V136" s="53"/>
      <c r="W136" s="53"/>
      <c r="X136" s="53"/>
      <c r="Y136" s="53"/>
      <c r="Z136" s="16"/>
      <c r="AA136" s="19"/>
      <c r="AB136" s="19"/>
      <c r="AC136" s="19"/>
      <c r="AD136" s="19"/>
      <c r="AE136" s="19"/>
      <c r="AF136" s="19"/>
      <c r="AG136" s="19"/>
    </row>
    <row r="137" spans="1:33" ht="13.5" customHeight="1">
      <c r="B137" s="13" t="s">
        <v>264</v>
      </c>
      <c r="C137" s="14">
        <f>STDEV(C131:C135)</f>
        <v>213.91295511805194</v>
      </c>
      <c r="D137" s="14">
        <f t="shared" ref="D137:I137" si="281">STDEV(D131:D135)</f>
        <v>253.34969976992829</v>
      </c>
      <c r="E137" s="14">
        <f t="shared" si="281"/>
        <v>672.418797290155</v>
      </c>
      <c r="F137" s="14">
        <f t="shared" si="281"/>
        <v>1427.0928105879057</v>
      </c>
      <c r="G137" s="14">
        <f t="shared" si="281"/>
        <v>14.08733822926739</v>
      </c>
      <c r="H137" s="14">
        <f t="shared" si="281"/>
        <v>194.69510677276949</v>
      </c>
      <c r="I137" s="14">
        <f t="shared" si="281"/>
        <v>318.09206413568313</v>
      </c>
      <c r="J137" s="16"/>
      <c r="K137" s="43"/>
      <c r="L137" s="43"/>
      <c r="M137" s="43"/>
      <c r="N137" s="43"/>
      <c r="O137" s="43"/>
      <c r="P137" s="43"/>
      <c r="Q137" s="43"/>
      <c r="R137" s="16"/>
      <c r="S137" s="53"/>
      <c r="T137" s="53"/>
      <c r="U137" s="53"/>
      <c r="V137" s="53"/>
      <c r="W137" s="53"/>
      <c r="X137" s="53"/>
      <c r="Y137" s="53"/>
      <c r="Z137" s="16"/>
      <c r="AA137" s="19"/>
      <c r="AB137" s="19"/>
      <c r="AC137" s="19"/>
      <c r="AD137" s="19"/>
      <c r="AE137" s="19"/>
      <c r="AF137" s="19"/>
      <c r="AG137" s="19"/>
    </row>
    <row r="138" spans="1:33" ht="13.5" customHeight="1">
      <c r="B138" s="13" t="s">
        <v>141</v>
      </c>
      <c r="C138" s="14">
        <f>+C136-C137</f>
        <v>1115.5223524250202</v>
      </c>
      <c r="D138" s="14">
        <f t="shared" ref="D138:I138" si="282">+D136-D137</f>
        <v>510.71240708205016</v>
      </c>
      <c r="E138" s="14">
        <f t="shared" si="282"/>
        <v>974.10682713580309</v>
      </c>
      <c r="F138" s="14">
        <f t="shared" si="282"/>
        <v>4402.5385270198949</v>
      </c>
      <c r="G138" s="14">
        <f t="shared" si="282"/>
        <v>36.825056497823375</v>
      </c>
      <c r="H138" s="14">
        <f t="shared" si="282"/>
        <v>99.083949646562786</v>
      </c>
      <c r="I138" s="14">
        <f t="shared" si="282"/>
        <v>691.92399415536647</v>
      </c>
      <c r="J138" s="16"/>
      <c r="K138" s="43"/>
      <c r="L138" s="43"/>
      <c r="M138" s="43"/>
      <c r="N138" s="43"/>
      <c r="O138" s="43"/>
      <c r="P138" s="43"/>
      <c r="Q138" s="43"/>
      <c r="R138" s="16"/>
      <c r="S138" s="53"/>
      <c r="T138" s="53"/>
      <c r="U138" s="53"/>
      <c r="V138" s="53"/>
      <c r="W138" s="53"/>
      <c r="X138" s="53"/>
      <c r="Y138" s="53"/>
      <c r="Z138" s="16"/>
      <c r="AA138" s="19"/>
      <c r="AB138" s="19"/>
      <c r="AC138" s="19"/>
      <c r="AD138" s="19"/>
      <c r="AE138" s="19"/>
      <c r="AF138" s="19"/>
      <c r="AG138" s="19"/>
    </row>
    <row r="139" spans="1:33" ht="13.5" customHeight="1">
      <c r="B139" s="447" t="s">
        <v>152</v>
      </c>
      <c r="C139" s="456" t="s">
        <v>131</v>
      </c>
      <c r="D139" s="457"/>
      <c r="E139" s="457"/>
      <c r="F139" s="457"/>
      <c r="G139" s="457"/>
      <c r="H139" s="457"/>
      <c r="I139" s="458"/>
      <c r="J139" s="447" t="s">
        <v>152</v>
      </c>
      <c r="K139" s="453" t="s">
        <v>4</v>
      </c>
      <c r="L139" s="454"/>
      <c r="M139" s="454"/>
      <c r="N139" s="454"/>
      <c r="O139" s="454"/>
      <c r="P139" s="454"/>
      <c r="Q139" s="455"/>
      <c r="R139" s="447" t="s">
        <v>152</v>
      </c>
      <c r="S139" s="448" t="s">
        <v>4</v>
      </c>
      <c r="T139" s="449"/>
      <c r="U139" s="449"/>
      <c r="V139" s="449"/>
      <c r="W139" s="449"/>
      <c r="X139" s="449"/>
      <c r="Y139" s="450"/>
      <c r="Z139" s="447" t="s">
        <v>152</v>
      </c>
      <c r="AA139" s="456" t="s">
        <v>132</v>
      </c>
      <c r="AB139" s="457"/>
      <c r="AC139" s="457"/>
      <c r="AD139" s="457"/>
      <c r="AE139" s="457"/>
      <c r="AF139" s="457"/>
      <c r="AG139" s="458"/>
    </row>
    <row r="140" spans="1:33" ht="13.5" customHeight="1">
      <c r="B140" s="447"/>
      <c r="C140" s="5" t="s">
        <v>133</v>
      </c>
      <c r="D140" s="6" t="s">
        <v>249</v>
      </c>
      <c r="E140" s="5" t="s">
        <v>135</v>
      </c>
      <c r="F140" s="5" t="s">
        <v>136</v>
      </c>
      <c r="G140" s="5" t="s">
        <v>137</v>
      </c>
      <c r="H140" s="5" t="s">
        <v>138</v>
      </c>
      <c r="I140" s="5" t="s">
        <v>139</v>
      </c>
      <c r="J140" s="447"/>
      <c r="K140" s="37" t="s">
        <v>133</v>
      </c>
      <c r="L140" s="38" t="s">
        <v>249</v>
      </c>
      <c r="M140" s="37" t="s">
        <v>135</v>
      </c>
      <c r="N140" s="37" t="s">
        <v>136</v>
      </c>
      <c r="O140" s="37" t="s">
        <v>137</v>
      </c>
      <c r="P140" s="37" t="s">
        <v>138</v>
      </c>
      <c r="Q140" s="37" t="s">
        <v>139</v>
      </c>
      <c r="R140" s="447"/>
      <c r="S140" s="49" t="s">
        <v>133</v>
      </c>
      <c r="T140" s="50" t="s">
        <v>249</v>
      </c>
      <c r="U140" s="49" t="s">
        <v>135</v>
      </c>
      <c r="V140" s="49" t="s">
        <v>136</v>
      </c>
      <c r="W140" s="49" t="s">
        <v>137</v>
      </c>
      <c r="X140" s="49" t="s">
        <v>138</v>
      </c>
      <c r="Y140" s="49" t="s">
        <v>139</v>
      </c>
      <c r="Z140" s="447"/>
      <c r="AA140" s="5" t="s">
        <v>133</v>
      </c>
      <c r="AB140" s="6" t="s">
        <v>249</v>
      </c>
      <c r="AC140" s="5" t="s">
        <v>135</v>
      </c>
      <c r="AD140" s="5" t="s">
        <v>136</v>
      </c>
      <c r="AE140" s="5" t="s">
        <v>137</v>
      </c>
      <c r="AF140" s="5" t="s">
        <v>138</v>
      </c>
      <c r="AG140" s="5" t="s">
        <v>139</v>
      </c>
    </row>
    <row r="141" spans="1:33" ht="13.5" customHeight="1">
      <c r="A141" s="211" t="s">
        <v>1457</v>
      </c>
      <c r="B141" s="209" t="str">
        <f>'8.คำนวณ'!F85</f>
        <v>รพ.หนองบัวลำภู</v>
      </c>
      <c r="C141" s="221">
        <f>'8.คำนวณ'!L85</f>
        <v>1082.4159957230686</v>
      </c>
      <c r="D141" s="221">
        <f>'8.คำนวณ'!M85</f>
        <v>1481.0533624402271</v>
      </c>
      <c r="E141" s="221">
        <f>'8.คำนวณ'!N85</f>
        <v>1763.899937400811</v>
      </c>
      <c r="F141" s="221">
        <f>'8.คำนวณ'!O85</f>
        <v>5311.4229853398492</v>
      </c>
      <c r="G141" s="221">
        <f>'8.คำนวณ'!P85</f>
        <v>31.359348313198264</v>
      </c>
      <c r="H141" s="221">
        <f>'8.คำนวณ'!Q85</f>
        <v>191.5048174524828</v>
      </c>
      <c r="I141" s="221">
        <f>'8.คำนวณ'!R85</f>
        <v>1251.4065486550437</v>
      </c>
      <c r="J141" s="7" t="str">
        <f>+B141</f>
        <v>รพ.หนองบัวลำภู</v>
      </c>
      <c r="K141" s="46">
        <f>+(C141-C145)*100/C145</f>
        <v>-20.493328295634139</v>
      </c>
      <c r="L141" s="46">
        <f t="shared" ref="L141:Q141" si="283">+(D141-D145)*100/D145</f>
        <v>28.651327202127998</v>
      </c>
      <c r="M141" s="46">
        <f t="shared" si="283"/>
        <v>-46.425963645004757</v>
      </c>
      <c r="N141" s="46">
        <f t="shared" si="283"/>
        <v>-37.529886276003921</v>
      </c>
      <c r="O141" s="46">
        <f t="shared" si="283"/>
        <v>-59.718037478043783</v>
      </c>
      <c r="P141" s="46">
        <f t="shared" si="283"/>
        <v>-59.789669050523493</v>
      </c>
      <c r="Q141" s="46">
        <f t="shared" si="283"/>
        <v>-20.672199899793124</v>
      </c>
      <c r="R141" s="7" t="str">
        <f>+J141</f>
        <v>รพ.หนองบัวลำภู</v>
      </c>
      <c r="S141" s="8">
        <f>+K141/100</f>
        <v>-0.20493328295634139</v>
      </c>
      <c r="T141" s="8">
        <f t="shared" ref="T141:Y144" si="284">+L141/100</f>
        <v>0.28651327202127996</v>
      </c>
      <c r="U141" s="8">
        <f t="shared" si="284"/>
        <v>-0.46425963645004759</v>
      </c>
      <c r="V141" s="8">
        <f t="shared" si="284"/>
        <v>-0.37529886276003921</v>
      </c>
      <c r="W141" s="8">
        <f t="shared" si="284"/>
        <v>-0.59718037478043784</v>
      </c>
      <c r="X141" s="8">
        <f t="shared" si="284"/>
        <v>-0.59789669050523497</v>
      </c>
      <c r="Y141" s="8">
        <f t="shared" si="284"/>
        <v>-0.20672199899793126</v>
      </c>
      <c r="Z141" s="7" t="str">
        <f>+R141</f>
        <v>รพ.หนองบัวลำภู</v>
      </c>
      <c r="AA141" s="9" t="str">
        <f>+IF(AND(C141&gt;C147),"OK","Not OK")</f>
        <v>OK</v>
      </c>
      <c r="AB141" s="9" t="str">
        <f t="shared" ref="AB141:AG141" si="285">+IF(AND(D141&gt;D147),"OK","Not OK")</f>
        <v>OK</v>
      </c>
      <c r="AC141" s="9" t="str">
        <f t="shared" si="285"/>
        <v>OK</v>
      </c>
      <c r="AD141" s="9" t="str">
        <f t="shared" si="285"/>
        <v>Not OK</v>
      </c>
      <c r="AE141" s="9" t="str">
        <f t="shared" si="285"/>
        <v>Not OK</v>
      </c>
      <c r="AF141" s="9" t="str">
        <f t="shared" si="285"/>
        <v>Not OK</v>
      </c>
      <c r="AG141" s="9" t="str">
        <f t="shared" si="285"/>
        <v>OK</v>
      </c>
    </row>
    <row r="142" spans="1:33" ht="13.5" customHeight="1">
      <c r="A142" s="211" t="s">
        <v>49</v>
      </c>
      <c r="B142" s="209" t="str">
        <f>'8.คำนวณ'!F86</f>
        <v>รพ.นครพนม</v>
      </c>
      <c r="C142" s="221">
        <f>'8.คำนวณ'!L86</f>
        <v>862.53635252265769</v>
      </c>
      <c r="D142" s="221">
        <f>'8.คำนวณ'!M86</f>
        <v>845.23431755084368</v>
      </c>
      <c r="E142" s="221">
        <f>'8.คำนวณ'!N86</f>
        <v>2987.5055616395493</v>
      </c>
      <c r="F142" s="221">
        <f>'8.คำนวณ'!O86</f>
        <v>10689.973456996304</v>
      </c>
      <c r="G142" s="221">
        <f>'8.คำนวณ'!P86</f>
        <v>92.62716029693209</v>
      </c>
      <c r="H142" s="221">
        <f>'8.คำนวณ'!Q86</f>
        <v>409.14119256123257</v>
      </c>
      <c r="I142" s="221">
        <f>'8.คำนวณ'!R86</f>
        <v>1538.2472541103173</v>
      </c>
      <c r="J142" s="7" t="str">
        <f t="shared" ref="J142:J144" si="286">+B142</f>
        <v>รพ.นครพนม</v>
      </c>
      <c r="K142" s="42">
        <f>+(C142-C145)*100/C145</f>
        <v>-36.644141546255057</v>
      </c>
      <c r="L142" s="42">
        <f t="shared" ref="L142:Q142" si="287">+(D142-D145)*100/D145</f>
        <v>-26.57893394837788</v>
      </c>
      <c r="M142" s="42">
        <f t="shared" si="287"/>
        <v>-9.2620118770042641</v>
      </c>
      <c r="N142" s="42">
        <f t="shared" si="287"/>
        <v>25.729745005862963</v>
      </c>
      <c r="O142" s="42">
        <f t="shared" si="287"/>
        <v>18.982185545797538</v>
      </c>
      <c r="P142" s="42">
        <f t="shared" si="287"/>
        <v>-14.092486148382449</v>
      </c>
      <c r="Q142" s="42">
        <f t="shared" si="287"/>
        <v>-2.4891065098682197</v>
      </c>
      <c r="R142" s="7" t="str">
        <f>+J142</f>
        <v>รพ.นครพนม</v>
      </c>
      <c r="S142" s="8">
        <f>+K142/100</f>
        <v>-0.36644141546255055</v>
      </c>
      <c r="T142" s="8">
        <f t="shared" si="284"/>
        <v>-0.26578933948377881</v>
      </c>
      <c r="U142" s="8">
        <f t="shared" si="284"/>
        <v>-9.2620118770042642E-2</v>
      </c>
      <c r="V142" s="8">
        <f t="shared" si="284"/>
        <v>0.25729745005862964</v>
      </c>
      <c r="W142" s="8">
        <f t="shared" si="284"/>
        <v>0.18982185545797539</v>
      </c>
      <c r="X142" s="8">
        <f t="shared" si="284"/>
        <v>-0.14092486148382449</v>
      </c>
      <c r="Y142" s="8">
        <f t="shared" si="284"/>
        <v>-2.4891065098682198E-2</v>
      </c>
      <c r="Z142" s="7" t="str">
        <f>+R142</f>
        <v>รพ.นครพนม</v>
      </c>
      <c r="AA142" s="9" t="str">
        <f>+IF(AND(C142&gt;C147),"OK","Not OK")</f>
        <v>OK</v>
      </c>
      <c r="AB142" s="9" t="str">
        <f t="shared" ref="AB142:AG142" si="288">+IF(AND(D142&gt;D147),"OK","Not OK")</f>
        <v>Not OK</v>
      </c>
      <c r="AC142" s="9" t="str">
        <f t="shared" si="288"/>
        <v>OK</v>
      </c>
      <c r="AD142" s="9" t="str">
        <f t="shared" si="288"/>
        <v>OK</v>
      </c>
      <c r="AE142" s="9" t="str">
        <f t="shared" si="288"/>
        <v>OK</v>
      </c>
      <c r="AF142" s="9" t="str">
        <f t="shared" si="288"/>
        <v>OK</v>
      </c>
      <c r="AG142" s="9" t="str">
        <f t="shared" si="288"/>
        <v>OK</v>
      </c>
    </row>
    <row r="143" spans="1:33" ht="13.5" customHeight="1">
      <c r="A143" s="211" t="s">
        <v>45</v>
      </c>
      <c r="B143" s="209" t="str">
        <f>'8.คำนวณ'!F87</f>
        <v>รพ.หนองคาย</v>
      </c>
      <c r="C143" s="221">
        <f>'8.คำนวณ'!L87</f>
        <v>1229.9787598397022</v>
      </c>
      <c r="D143" s="221">
        <f>'8.คำนวณ'!M87</f>
        <v>1080.7202946543582</v>
      </c>
      <c r="E143" s="221">
        <f>'8.คำนวณ'!N87</f>
        <v>2348.814619521685</v>
      </c>
      <c r="F143" s="221">
        <f>'8.คำนวณ'!O87</f>
        <v>9709.3855727883911</v>
      </c>
      <c r="G143" s="221">
        <f>'8.คำนวณ'!P87</f>
        <v>55.766970297029701</v>
      </c>
      <c r="H143" s="221">
        <f>'8.คำนวณ'!Q87</f>
        <v>646.81635025186733</v>
      </c>
      <c r="I143" s="221">
        <f>'8.คำนวณ'!R87</f>
        <v>1487.2478727458135</v>
      </c>
      <c r="J143" s="7" t="str">
        <f t="shared" si="286"/>
        <v>รพ.หนองคาย</v>
      </c>
      <c r="K143" s="42">
        <f>+(C143-C145)*100/C145</f>
        <v>-9.6544047313415753</v>
      </c>
      <c r="L143" s="42">
        <f t="shared" ref="L143:Q143" si="289">+(D143-D145)*100/D145</f>
        <v>-6.1235038739738288</v>
      </c>
      <c r="M143" s="42">
        <f t="shared" si="289"/>
        <v>-28.660647268447924</v>
      </c>
      <c r="N143" s="42">
        <f t="shared" si="289"/>
        <v>14.196595262014897</v>
      </c>
      <c r="O143" s="42">
        <f t="shared" si="289"/>
        <v>-28.365762418521047</v>
      </c>
      <c r="P143" s="42">
        <f t="shared" si="289"/>
        <v>35.812246674230607</v>
      </c>
      <c r="Q143" s="42">
        <f t="shared" si="289"/>
        <v>-5.7220037121928149</v>
      </c>
      <c r="R143" s="7" t="str">
        <f>+J143</f>
        <v>รพ.หนองคาย</v>
      </c>
      <c r="S143" s="8">
        <f>+K143/100</f>
        <v>-9.654404731341576E-2</v>
      </c>
      <c r="T143" s="8">
        <f t="shared" si="284"/>
        <v>-6.123503873973829E-2</v>
      </c>
      <c r="U143" s="8">
        <f t="shared" si="284"/>
        <v>-0.28660647268447925</v>
      </c>
      <c r="V143" s="8">
        <f t="shared" si="284"/>
        <v>0.14196595262014897</v>
      </c>
      <c r="W143" s="8">
        <f t="shared" si="284"/>
        <v>-0.28365762418521046</v>
      </c>
      <c r="X143" s="8">
        <f t="shared" si="284"/>
        <v>0.35812246674230608</v>
      </c>
      <c r="Y143" s="8">
        <f t="shared" si="284"/>
        <v>-5.722003712192815E-2</v>
      </c>
      <c r="Z143" s="7" t="str">
        <f>+R143</f>
        <v>รพ.หนองคาย</v>
      </c>
      <c r="AA143" s="9" t="str">
        <f>+IF(AND(C143&gt;C147),"OK","Not OK")</f>
        <v>OK</v>
      </c>
      <c r="AB143" s="9" t="str">
        <f t="shared" ref="AB143:AG143" si="290">+IF(AND(D143&gt;D147),"OK","Not OK")</f>
        <v>OK</v>
      </c>
      <c r="AC143" s="9" t="str">
        <f t="shared" si="290"/>
        <v>OK</v>
      </c>
      <c r="AD143" s="9" t="str">
        <f t="shared" si="290"/>
        <v>OK</v>
      </c>
      <c r="AE143" s="9" t="str">
        <f t="shared" si="290"/>
        <v>OK</v>
      </c>
      <c r="AF143" s="9" t="str">
        <f t="shared" si="290"/>
        <v>OK</v>
      </c>
      <c r="AG143" s="9" t="str">
        <f t="shared" si="290"/>
        <v>OK</v>
      </c>
    </row>
    <row r="144" spans="1:33" ht="13.5" customHeight="1">
      <c r="A144" s="211" t="s">
        <v>51</v>
      </c>
      <c r="B144" s="209" t="str">
        <f>'8.คำนวณ'!F88</f>
        <v>รพ.เลย</v>
      </c>
      <c r="C144" s="221">
        <f>'8.คำนวณ'!L88</f>
        <v>2270.7301050911306</v>
      </c>
      <c r="D144" s="221">
        <f>'8.คำนวณ'!M88</f>
        <v>1197.851981795749</v>
      </c>
      <c r="E144" s="221">
        <f>'8.คำนวณ'!N88</f>
        <v>6069.5916590143879</v>
      </c>
      <c r="F144" s="221">
        <f>'8.คำนวณ'!O88</f>
        <v>8298.5877056135778</v>
      </c>
      <c r="G144" s="221">
        <f>'8.คำนวณ'!P88</f>
        <v>131.64493715665947</v>
      </c>
      <c r="H144" s="221">
        <f>'8.คำนวณ'!Q88</f>
        <v>657.56863978368199</v>
      </c>
      <c r="I144" s="221">
        <f>'8.คำนวณ'!R88</f>
        <v>2033.1512798173083</v>
      </c>
      <c r="J144" s="7" t="str">
        <f t="shared" si="286"/>
        <v>รพ.เลย</v>
      </c>
      <c r="K144" s="42">
        <f>+(C144-C145)*100/C145</f>
        <v>66.791874573230729</v>
      </c>
      <c r="L144" s="42">
        <f t="shared" ref="L144:Q144" si="291">+(D144-D145)*100/D145</f>
        <v>4.0511106202237226</v>
      </c>
      <c r="M144" s="42">
        <f t="shared" si="291"/>
        <v>84.348622790456943</v>
      </c>
      <c r="N144" s="42">
        <f t="shared" si="291"/>
        <v>-2.3964539918739973</v>
      </c>
      <c r="O144" s="42">
        <f t="shared" si="291"/>
        <v>69.101614350767292</v>
      </c>
      <c r="P144" s="42">
        <f t="shared" si="291"/>
        <v>38.06990852467537</v>
      </c>
      <c r="Q144" s="42">
        <f t="shared" si="291"/>
        <v>28.883310121854187</v>
      </c>
      <c r="R144" s="7" t="str">
        <f>+J144</f>
        <v>รพ.เลย</v>
      </c>
      <c r="S144" s="8">
        <f>+K144/100</f>
        <v>0.66791874573230725</v>
      </c>
      <c r="T144" s="8">
        <f t="shared" si="284"/>
        <v>4.0511106202237225E-2</v>
      </c>
      <c r="U144" s="8">
        <f t="shared" si="284"/>
        <v>0.8434862279045694</v>
      </c>
      <c r="V144" s="8">
        <f t="shared" si="284"/>
        <v>-2.3964539918739973E-2</v>
      </c>
      <c r="W144" s="8">
        <f t="shared" si="284"/>
        <v>0.69101614350767293</v>
      </c>
      <c r="X144" s="8">
        <f t="shared" si="284"/>
        <v>0.38069908524675372</v>
      </c>
      <c r="Y144" s="8">
        <f t="shared" si="284"/>
        <v>0.28883310121854189</v>
      </c>
      <c r="Z144" s="7" t="str">
        <f>+R144</f>
        <v>รพ.เลย</v>
      </c>
      <c r="AA144" s="9" t="str">
        <f>+IF(AND(C144&gt;C147),"OK","Not OK")</f>
        <v>OK</v>
      </c>
      <c r="AB144" s="9" t="str">
        <f t="shared" ref="AB144:AG144" si="292">+IF(AND(D144&gt;D147),"OK","Not OK")</f>
        <v>OK</v>
      </c>
      <c r="AC144" s="9" t="str">
        <f t="shared" si="292"/>
        <v>OK</v>
      </c>
      <c r="AD144" s="9" t="str">
        <f t="shared" si="292"/>
        <v>OK</v>
      </c>
      <c r="AE144" s="9" t="str">
        <f t="shared" si="292"/>
        <v>OK</v>
      </c>
      <c r="AF144" s="9" t="str">
        <f t="shared" si="292"/>
        <v>OK</v>
      </c>
      <c r="AG144" s="9" t="str">
        <f t="shared" si="292"/>
        <v>OK</v>
      </c>
    </row>
    <row r="145" spans="1:33" ht="13.5" customHeight="1">
      <c r="B145" s="11" t="s">
        <v>140</v>
      </c>
      <c r="C145" s="12">
        <f>AVERAGE(C141:C144)</f>
        <v>1361.4153032941399</v>
      </c>
      <c r="D145" s="12">
        <f t="shared" ref="D145:I145" si="293">AVERAGE(D141:D144)</f>
        <v>1151.2149891102945</v>
      </c>
      <c r="E145" s="12">
        <f t="shared" si="293"/>
        <v>3292.4529443941083</v>
      </c>
      <c r="F145" s="12">
        <f t="shared" si="293"/>
        <v>8502.3424301845316</v>
      </c>
      <c r="G145" s="12">
        <f t="shared" si="293"/>
        <v>77.849604015954881</v>
      </c>
      <c r="H145" s="12">
        <f t="shared" si="293"/>
        <v>476.25775001231614</v>
      </c>
      <c r="I145" s="12">
        <f t="shared" si="293"/>
        <v>1577.5132388321206</v>
      </c>
      <c r="L145" s="40"/>
      <c r="Q145" s="40"/>
      <c r="T145" s="51"/>
      <c r="Y145" s="51"/>
      <c r="AB145" s="4"/>
      <c r="AG145" s="4"/>
    </row>
    <row r="146" spans="1:33" ht="13.5" customHeight="1">
      <c r="B146" s="13" t="s">
        <v>264</v>
      </c>
      <c r="C146" s="14">
        <f>STDEV(C141:C144)</f>
        <v>624.72655214644169</v>
      </c>
      <c r="D146" s="14">
        <f t="shared" ref="D146:I146" si="294">STDEV(D141:D144)</f>
        <v>264.29909504327827</v>
      </c>
      <c r="E146" s="14">
        <f t="shared" si="294"/>
        <v>1917.6739321243604</v>
      </c>
      <c r="F146" s="14">
        <f t="shared" si="294"/>
        <v>2342.802136249762</v>
      </c>
      <c r="G146" s="14">
        <f t="shared" si="294"/>
        <v>43.822751414566781</v>
      </c>
      <c r="H146" s="14">
        <f t="shared" si="294"/>
        <v>221.77521634218533</v>
      </c>
      <c r="I146" s="14">
        <f t="shared" si="294"/>
        <v>328.45154469720319</v>
      </c>
      <c r="L146" s="40"/>
      <c r="Q146" s="40"/>
      <c r="T146" s="51"/>
      <c r="Y146" s="51"/>
      <c r="AB146" s="4"/>
      <c r="AG146" s="4"/>
    </row>
    <row r="147" spans="1:33" ht="13.5" customHeight="1">
      <c r="B147" s="13" t="s">
        <v>141</v>
      </c>
      <c r="C147" s="14">
        <f>+C145-C146</f>
        <v>736.68875114769821</v>
      </c>
      <c r="D147" s="14">
        <f t="shared" ref="D147:I147" si="295">+D145-D146</f>
        <v>886.91589406701621</v>
      </c>
      <c r="E147" s="14">
        <f t="shared" si="295"/>
        <v>1374.7790122697479</v>
      </c>
      <c r="F147" s="14">
        <f t="shared" si="295"/>
        <v>6159.5402939347696</v>
      </c>
      <c r="G147" s="14">
        <f t="shared" si="295"/>
        <v>34.0268526013881</v>
      </c>
      <c r="H147" s="14">
        <f t="shared" si="295"/>
        <v>254.48253367013081</v>
      </c>
      <c r="I147" s="14">
        <f t="shared" si="295"/>
        <v>1249.0616941349174</v>
      </c>
      <c r="L147" s="40"/>
      <c r="Q147" s="40"/>
      <c r="T147" s="51"/>
      <c r="Y147" s="51"/>
      <c r="AB147" s="4"/>
      <c r="AG147" s="4"/>
    </row>
    <row r="148" spans="1:33" ht="13.5" customHeight="1">
      <c r="B148" s="447" t="s">
        <v>153</v>
      </c>
      <c r="C148" s="456" t="s">
        <v>131</v>
      </c>
      <c r="D148" s="457"/>
      <c r="E148" s="457"/>
      <c r="F148" s="457"/>
      <c r="G148" s="457"/>
      <c r="H148" s="457"/>
      <c r="I148" s="458"/>
      <c r="J148" s="447" t="s">
        <v>153</v>
      </c>
      <c r="K148" s="453" t="s">
        <v>4</v>
      </c>
      <c r="L148" s="454"/>
      <c r="M148" s="454"/>
      <c r="N148" s="454"/>
      <c r="O148" s="454"/>
      <c r="P148" s="454"/>
      <c r="Q148" s="455"/>
      <c r="R148" s="447" t="s">
        <v>153</v>
      </c>
      <c r="S148" s="448" t="s">
        <v>4</v>
      </c>
      <c r="T148" s="449"/>
      <c r="U148" s="449"/>
      <c r="V148" s="449"/>
      <c r="W148" s="449"/>
      <c r="X148" s="449"/>
      <c r="Y148" s="450"/>
      <c r="Z148" s="447" t="s">
        <v>153</v>
      </c>
      <c r="AA148" s="456" t="s">
        <v>132</v>
      </c>
      <c r="AB148" s="457"/>
      <c r="AC148" s="457"/>
      <c r="AD148" s="457"/>
      <c r="AE148" s="457"/>
      <c r="AF148" s="457"/>
      <c r="AG148" s="458"/>
    </row>
    <row r="149" spans="1:33" ht="13.5" customHeight="1">
      <c r="B149" s="447"/>
      <c r="C149" s="5" t="s">
        <v>133</v>
      </c>
      <c r="D149" s="6" t="s">
        <v>249</v>
      </c>
      <c r="E149" s="5" t="s">
        <v>135</v>
      </c>
      <c r="F149" s="5" t="s">
        <v>136</v>
      </c>
      <c r="G149" s="5" t="s">
        <v>137</v>
      </c>
      <c r="H149" s="5" t="s">
        <v>138</v>
      </c>
      <c r="I149" s="5" t="s">
        <v>139</v>
      </c>
      <c r="J149" s="447"/>
      <c r="K149" s="37" t="s">
        <v>133</v>
      </c>
      <c r="L149" s="38" t="s">
        <v>249</v>
      </c>
      <c r="M149" s="37" t="s">
        <v>135</v>
      </c>
      <c r="N149" s="37" t="s">
        <v>136</v>
      </c>
      <c r="O149" s="37" t="s">
        <v>137</v>
      </c>
      <c r="P149" s="37" t="s">
        <v>138</v>
      </c>
      <c r="Q149" s="37" t="s">
        <v>139</v>
      </c>
      <c r="R149" s="447"/>
      <c r="S149" s="49" t="s">
        <v>133</v>
      </c>
      <c r="T149" s="50" t="s">
        <v>249</v>
      </c>
      <c r="U149" s="49" t="s">
        <v>135</v>
      </c>
      <c r="V149" s="49" t="s">
        <v>136</v>
      </c>
      <c r="W149" s="49" t="s">
        <v>137</v>
      </c>
      <c r="X149" s="49" t="s">
        <v>138</v>
      </c>
      <c r="Y149" s="49" t="s">
        <v>139</v>
      </c>
      <c r="Z149" s="447"/>
      <c r="AA149" s="5" t="s">
        <v>133</v>
      </c>
      <c r="AB149" s="6" t="s">
        <v>249</v>
      </c>
      <c r="AC149" s="5" t="s">
        <v>135</v>
      </c>
      <c r="AD149" s="5" t="s">
        <v>136</v>
      </c>
      <c r="AE149" s="5" t="s">
        <v>137</v>
      </c>
      <c r="AF149" s="5" t="s">
        <v>138</v>
      </c>
      <c r="AG149" s="5" t="s">
        <v>139</v>
      </c>
    </row>
    <row r="150" spans="1:33" ht="13.5" customHeight="1">
      <c r="A150" s="211" t="s">
        <v>1456</v>
      </c>
      <c r="B150" s="209" t="str">
        <f>'8.คำนวณ'!F89</f>
        <v>รพ.สกลนคร</v>
      </c>
      <c r="C150" s="45">
        <f>'8.คำนวณ'!L89</f>
        <v>2860.9931137463991</v>
      </c>
      <c r="D150" s="45">
        <f>'8.คำนวณ'!M89</f>
        <v>1862.7018385628546</v>
      </c>
      <c r="E150" s="45">
        <f>'8.คำนวณ'!N89</f>
        <v>4868.3553778035266</v>
      </c>
      <c r="F150" s="45">
        <f>'8.คำนวณ'!O89</f>
        <v>12825.1907285002</v>
      </c>
      <c r="G150" s="45">
        <f>'8.คำนวณ'!P89</f>
        <v>102.32138905045264</v>
      </c>
      <c r="H150" s="45">
        <f>'8.คำนวณ'!Q89</f>
        <v>380.28599187707238</v>
      </c>
      <c r="I150" s="45">
        <f>'8.คำนวณ'!R89</f>
        <v>2035.9014182903159</v>
      </c>
      <c r="J150" s="7" t="str">
        <f>+B150</f>
        <v>รพ.สกลนคร</v>
      </c>
      <c r="K150" s="42">
        <f>+(C150-C152)*100/C152</f>
        <v>3.4628752611149616</v>
      </c>
      <c r="L150" s="42">
        <f t="shared" ref="L150:Q150" si="296">+(D150-D152)*100/D152</f>
        <v>16.125206941775797</v>
      </c>
      <c r="M150" s="42">
        <f t="shared" si="296"/>
        <v>37.038131697333199</v>
      </c>
      <c r="N150" s="42">
        <f t="shared" si="296"/>
        <v>19.305740159755445</v>
      </c>
      <c r="O150" s="42">
        <f t="shared" si="296"/>
        <v>24.760897357030252</v>
      </c>
      <c r="P150" s="42">
        <f t="shared" si="296"/>
        <v>-8.9660710735588864</v>
      </c>
      <c r="Q150" s="42">
        <f t="shared" si="296"/>
        <v>8.3839308067810823</v>
      </c>
      <c r="R150" s="7" t="str">
        <f>+J150</f>
        <v>รพ.สกลนคร</v>
      </c>
      <c r="S150" s="8">
        <f>+K150/100</f>
        <v>3.4628752611149616E-2</v>
      </c>
      <c r="T150" s="8">
        <f t="shared" ref="T150:Y150" si="297">+L150/100</f>
        <v>0.16125206941775796</v>
      </c>
      <c r="U150" s="8">
        <f t="shared" si="297"/>
        <v>0.37038131697333199</v>
      </c>
      <c r="V150" s="8">
        <f t="shared" si="297"/>
        <v>0.19305740159755444</v>
      </c>
      <c r="W150" s="8">
        <f t="shared" si="297"/>
        <v>0.24760897357030254</v>
      </c>
      <c r="X150" s="8">
        <f t="shared" si="297"/>
        <v>-8.9660710735588858E-2</v>
      </c>
      <c r="Y150" s="8">
        <f t="shared" si="297"/>
        <v>8.3839308067810828E-2</v>
      </c>
      <c r="Z150" s="7" t="str">
        <f>+R150</f>
        <v>รพ.สกลนคร</v>
      </c>
      <c r="AA150" s="9" t="str">
        <f>+IF(AND(C150&gt;C154),"OK","Not OK")</f>
        <v>OK</v>
      </c>
      <c r="AB150" s="9" t="str">
        <f t="shared" ref="AB150:AG150" si="298">+IF(AND(D150&gt;D154),"OK","Not OK")</f>
        <v>OK</v>
      </c>
      <c r="AC150" s="9" t="str">
        <f t="shared" si="298"/>
        <v>OK</v>
      </c>
      <c r="AD150" s="9" t="str">
        <f t="shared" si="298"/>
        <v>OK</v>
      </c>
      <c r="AE150" s="9" t="str">
        <f t="shared" si="298"/>
        <v>OK</v>
      </c>
      <c r="AF150" s="9" t="str">
        <f t="shared" si="298"/>
        <v>OK</v>
      </c>
      <c r="AG150" s="9" t="str">
        <f t="shared" si="298"/>
        <v>OK</v>
      </c>
    </row>
    <row r="151" spans="1:33" ht="13.5" customHeight="1">
      <c r="A151" s="211" t="s">
        <v>1455</v>
      </c>
      <c r="B151" s="209" t="str">
        <f>'8.คำนวณ'!F90</f>
        <v>รพ.อุดรธานี</v>
      </c>
      <c r="C151" s="45">
        <f>'8.คำนวณ'!L90</f>
        <v>2669.4797375559701</v>
      </c>
      <c r="D151" s="45">
        <f>'8.คำนวณ'!M90</f>
        <v>1345.3903364578498</v>
      </c>
      <c r="E151" s="45">
        <f>'8.คำนวณ'!N90</f>
        <v>2236.7551742812493</v>
      </c>
      <c r="F151" s="45">
        <f>'8.คำนวณ'!O90</f>
        <v>8674.5136634707578</v>
      </c>
      <c r="G151" s="45">
        <f>'8.คำนวณ'!P90</f>
        <v>61.706589616032716</v>
      </c>
      <c r="H151" s="45">
        <f>'8.คำนวณ'!Q90</f>
        <v>455.19589133233615</v>
      </c>
      <c r="I151" s="45">
        <f>'8.คำนวณ'!R90</f>
        <v>1720.9311732859603</v>
      </c>
      <c r="J151" s="7" t="str">
        <f>+B151</f>
        <v>รพ.อุดรธานี</v>
      </c>
      <c r="K151" s="42">
        <f>+(C151-C152)*100/C152</f>
        <v>-3.4628752611149616</v>
      </c>
      <c r="L151" s="42">
        <f t="shared" ref="L151:Q151" si="299">+(D151-D152)*100/D152</f>
        <v>-16.125206941775797</v>
      </c>
      <c r="M151" s="42">
        <f t="shared" si="299"/>
        <v>-37.038131697333199</v>
      </c>
      <c r="N151" s="42">
        <f t="shared" si="299"/>
        <v>-19.305740159755445</v>
      </c>
      <c r="O151" s="42">
        <f t="shared" si="299"/>
        <v>-24.760897357030252</v>
      </c>
      <c r="P151" s="42">
        <f t="shared" si="299"/>
        <v>8.966071073558874</v>
      </c>
      <c r="Q151" s="42">
        <f t="shared" si="299"/>
        <v>-8.3839308067810823</v>
      </c>
      <c r="R151" s="7" t="str">
        <f>+J151</f>
        <v>รพ.อุดรธานี</v>
      </c>
      <c r="S151" s="8">
        <f>+K151/100</f>
        <v>-3.4628752611149616E-2</v>
      </c>
      <c r="T151" s="8">
        <f t="shared" ref="T151" si="300">+L151/100</f>
        <v>-0.16125206941775796</v>
      </c>
      <c r="U151" s="8">
        <f t="shared" ref="U151" si="301">+M151/100</f>
        <v>-0.37038131697333199</v>
      </c>
      <c r="V151" s="8">
        <f t="shared" ref="V151" si="302">+N151/100</f>
        <v>-0.19305740159755444</v>
      </c>
      <c r="W151" s="8">
        <f t="shared" ref="W151" si="303">+O151/100</f>
        <v>-0.24760897357030254</v>
      </c>
      <c r="X151" s="8">
        <f t="shared" ref="X151" si="304">+P151/100</f>
        <v>8.9660710735588733E-2</v>
      </c>
      <c r="Y151" s="8">
        <f t="shared" ref="Y151" si="305">+Q151/100</f>
        <v>-8.3839308067810828E-2</v>
      </c>
      <c r="Z151" s="7" t="str">
        <f>+R151</f>
        <v>รพ.อุดรธานี</v>
      </c>
      <c r="AA151" s="9" t="str">
        <f>+IF(AND(C151&gt;C154),"OK","Not OK")</f>
        <v>OK</v>
      </c>
      <c r="AB151" s="9" t="str">
        <f t="shared" ref="AB151:AG151" si="306">+IF(AND(D151&gt;D154),"OK","Not OK")</f>
        <v>OK</v>
      </c>
      <c r="AC151" s="9" t="str">
        <f t="shared" si="306"/>
        <v>OK</v>
      </c>
      <c r="AD151" s="9" t="str">
        <f t="shared" si="306"/>
        <v>OK</v>
      </c>
      <c r="AE151" s="9" t="str">
        <f t="shared" si="306"/>
        <v>OK</v>
      </c>
      <c r="AF151" s="9" t="str">
        <f t="shared" si="306"/>
        <v>OK</v>
      </c>
      <c r="AG151" s="9" t="str">
        <f t="shared" si="306"/>
        <v>OK</v>
      </c>
    </row>
    <row r="152" spans="1:33" ht="13.5" customHeight="1">
      <c r="B152" s="11" t="s">
        <v>140</v>
      </c>
      <c r="C152" s="12">
        <f>AVERAGE(C150:C151)</f>
        <v>2765.2364256511846</v>
      </c>
      <c r="D152" s="12">
        <f t="shared" ref="D152:I152" si="307">AVERAGE(D150:D151)</f>
        <v>1604.0460875103522</v>
      </c>
      <c r="E152" s="12">
        <f t="shared" si="307"/>
        <v>3552.555276042388</v>
      </c>
      <c r="F152" s="12">
        <f t="shared" si="307"/>
        <v>10749.852195985479</v>
      </c>
      <c r="G152" s="12">
        <f t="shared" si="307"/>
        <v>82.013989333242677</v>
      </c>
      <c r="H152" s="12">
        <f t="shared" si="307"/>
        <v>417.74094160470429</v>
      </c>
      <c r="I152" s="12">
        <f t="shared" si="307"/>
        <v>1878.4162957881381</v>
      </c>
      <c r="L152" s="40"/>
      <c r="Q152" s="40"/>
      <c r="T152" s="51"/>
      <c r="Y152" s="51"/>
      <c r="AB152" s="4"/>
      <c r="AG152" s="4"/>
    </row>
    <row r="153" spans="1:33" ht="13.5" customHeight="1">
      <c r="B153" s="13" t="s">
        <v>264</v>
      </c>
      <c r="C153" s="14">
        <f>STDEV(C150:C151)</f>
        <v>135.42040699218262</v>
      </c>
      <c r="D153" s="14">
        <f t="shared" ref="D153:I153" si="308">STDEV(D150:D151)</f>
        <v>365.79447112424737</v>
      </c>
      <c r="E153" s="14">
        <f t="shared" si="308"/>
        <v>1860.8223492824998</v>
      </c>
      <c r="F153" s="14">
        <f t="shared" si="308"/>
        <v>2934.9718991977929</v>
      </c>
      <c r="G153" s="14">
        <f t="shared" si="308"/>
        <v>28.719000096609886</v>
      </c>
      <c r="H153" s="14">
        <f t="shared" si="308"/>
        <v>52.969297882819475</v>
      </c>
      <c r="I153" s="14">
        <f t="shared" si="308"/>
        <v>222.7175961145681</v>
      </c>
    </row>
    <row r="154" spans="1:33" ht="13.5" customHeight="1">
      <c r="B154" s="13" t="s">
        <v>141</v>
      </c>
      <c r="C154" s="14">
        <f>+C152-C153</f>
        <v>2629.8160186590021</v>
      </c>
      <c r="D154" s="14">
        <f t="shared" ref="D154:I154" si="309">+D152-D153</f>
        <v>1238.2516163861048</v>
      </c>
      <c r="E154" s="14">
        <f t="shared" si="309"/>
        <v>1691.7329267598882</v>
      </c>
      <c r="F154" s="14">
        <f t="shared" si="309"/>
        <v>7814.8802967876854</v>
      </c>
      <c r="G154" s="14">
        <f t="shared" si="309"/>
        <v>53.294989236632787</v>
      </c>
      <c r="H154" s="14">
        <f t="shared" si="309"/>
        <v>364.7716437218848</v>
      </c>
      <c r="I154" s="14">
        <f t="shared" si="309"/>
        <v>1655.69869967357</v>
      </c>
    </row>
  </sheetData>
  <autoFilter ref="A1:A154"/>
  <mergeCells count="104">
    <mergeCell ref="K148:Q148"/>
    <mergeCell ref="Z148:Z149"/>
    <mergeCell ref="AA148:AG148"/>
    <mergeCell ref="B129:B130"/>
    <mergeCell ref="C129:I129"/>
    <mergeCell ref="J129:J130"/>
    <mergeCell ref="B139:B140"/>
    <mergeCell ref="C139:I139"/>
    <mergeCell ref="J139:J140"/>
    <mergeCell ref="K129:Q129"/>
    <mergeCell ref="K139:Q139"/>
    <mergeCell ref="B148:B149"/>
    <mergeCell ref="C148:I148"/>
    <mergeCell ref="J148:J149"/>
    <mergeCell ref="Z129:Z130"/>
    <mergeCell ref="AA129:AG129"/>
    <mergeCell ref="Z139:Z140"/>
    <mergeCell ref="AA139:AG139"/>
    <mergeCell ref="R139:R140"/>
    <mergeCell ref="S139:Y139"/>
    <mergeCell ref="R148:R149"/>
    <mergeCell ref="S148:Y148"/>
    <mergeCell ref="K110:Q110"/>
    <mergeCell ref="K121:Q121"/>
    <mergeCell ref="Z110:Z111"/>
    <mergeCell ref="AA110:AG110"/>
    <mergeCell ref="B86:B87"/>
    <mergeCell ref="C86:I86"/>
    <mergeCell ref="J86:J87"/>
    <mergeCell ref="B98:B99"/>
    <mergeCell ref="C98:I98"/>
    <mergeCell ref="J98:J99"/>
    <mergeCell ref="K86:Q86"/>
    <mergeCell ref="K98:Q98"/>
    <mergeCell ref="B110:B111"/>
    <mergeCell ref="C110:I110"/>
    <mergeCell ref="J110:J111"/>
    <mergeCell ref="B121:B122"/>
    <mergeCell ref="C121:I121"/>
    <mergeCell ref="J121:J122"/>
    <mergeCell ref="Z86:Z87"/>
    <mergeCell ref="AA86:AG86"/>
    <mergeCell ref="Z98:Z99"/>
    <mergeCell ref="AA98:AG98"/>
    <mergeCell ref="Z121:Z122"/>
    <mergeCell ref="AA121:AG121"/>
    <mergeCell ref="K75:Q75"/>
    <mergeCell ref="Z60:Z61"/>
    <mergeCell ref="AA60:AG60"/>
    <mergeCell ref="B29:B30"/>
    <mergeCell ref="C29:I29"/>
    <mergeCell ref="J29:J30"/>
    <mergeCell ref="B43:B44"/>
    <mergeCell ref="C43:I43"/>
    <mergeCell ref="J43:J44"/>
    <mergeCell ref="K29:Q29"/>
    <mergeCell ref="K43:Q43"/>
    <mergeCell ref="B60:B61"/>
    <mergeCell ref="C60:I60"/>
    <mergeCell ref="J60:J61"/>
    <mergeCell ref="B75:B76"/>
    <mergeCell ref="C75:I75"/>
    <mergeCell ref="J75:J76"/>
    <mergeCell ref="Z29:Z30"/>
    <mergeCell ref="AA29:AG29"/>
    <mergeCell ref="Z43:Z44"/>
    <mergeCell ref="AA43:AG43"/>
    <mergeCell ref="Z75:Z76"/>
    <mergeCell ref="AA75:AG75"/>
    <mergeCell ref="R29:R30"/>
    <mergeCell ref="AA2:AG2"/>
    <mergeCell ref="R2:R3"/>
    <mergeCell ref="S2:Y2"/>
    <mergeCell ref="R13:R14"/>
    <mergeCell ref="S13:Y13"/>
    <mergeCell ref="B2:B3"/>
    <mergeCell ref="C2:I2"/>
    <mergeCell ref="J2:J3"/>
    <mergeCell ref="B13:B14"/>
    <mergeCell ref="C13:I13"/>
    <mergeCell ref="J13:J14"/>
    <mergeCell ref="Z13:Z14"/>
    <mergeCell ref="AA13:AG13"/>
    <mergeCell ref="S29:Y29"/>
    <mergeCell ref="R43:R44"/>
    <mergeCell ref="S43:Y43"/>
    <mergeCell ref="R60:R61"/>
    <mergeCell ref="S60:Y60"/>
    <mergeCell ref="K2:Q2"/>
    <mergeCell ref="K13:Q13"/>
    <mergeCell ref="Z2:Z3"/>
    <mergeCell ref="K60:Q60"/>
    <mergeCell ref="R110:R111"/>
    <mergeCell ref="S110:Y110"/>
    <mergeCell ref="R121:R122"/>
    <mergeCell ref="S121:Y121"/>
    <mergeCell ref="R129:R130"/>
    <mergeCell ref="S129:Y129"/>
    <mergeCell ref="R75:R76"/>
    <mergeCell ref="S75:Y75"/>
    <mergeCell ref="R86:R87"/>
    <mergeCell ref="S86:Y86"/>
    <mergeCell ref="R98:R99"/>
    <mergeCell ref="S98:Y98"/>
  </mergeCells>
  <conditionalFormatting sqref="AA1:AG1048576">
    <cfRule type="containsText" dxfId="2" priority="287" operator="containsText" text="Not OK">
      <formula>NOT(ISERROR(SEARCH("Not OK",AA1)))</formula>
    </cfRule>
  </conditionalFormatting>
  <pageMargins left="0.7" right="0.7" top="0.75" bottom="0.75" header="0.3" footer="0.3"/>
  <pageSetup paperSize="9" scale="60" orientation="portrait" r:id="rId1"/>
  <rowBreaks count="1" manualBreakCount="1">
    <brk id="85" max="16383" man="1"/>
  </rowBreaks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X154"/>
  <sheetViews>
    <sheetView topLeftCell="AL1" zoomScaleNormal="100" zoomScaleSheetLayoutView="70" workbookViewId="0">
      <pane ySplit="3" topLeftCell="A141" activePane="bottomLeft" state="frozen"/>
      <selection activeCell="AL1" sqref="AL1"/>
      <selection pane="bottomLeft" activeCell="C152" sqref="C152"/>
    </sheetView>
  </sheetViews>
  <sheetFormatPr defaultColWidth="9" defaultRowHeight="13.2"/>
  <cols>
    <col min="1" max="1" width="11.6640625" style="159" customWidth="1"/>
    <col min="2" max="2" width="30.6640625" style="388" customWidth="1"/>
    <col min="3" max="4" width="16.5546875" style="4" customWidth="1"/>
    <col min="5" max="8" width="14.33203125" style="4" customWidth="1"/>
    <col min="9" max="13" width="14.44140625" style="4" customWidth="1"/>
    <col min="14" max="14" width="28.44140625" style="388" customWidth="1"/>
    <col min="15" max="15" width="16.6640625" style="40" customWidth="1"/>
    <col min="16" max="16" width="16.6640625" style="41" customWidth="1"/>
    <col min="17" max="20" width="14.5546875" style="40" customWidth="1"/>
    <col min="21" max="21" width="14.5546875" style="41" customWidth="1"/>
    <col min="22" max="25" width="14.44140625" style="4" customWidth="1"/>
    <col min="26" max="26" width="29.44140625" style="388" customWidth="1"/>
    <col min="27" max="27" width="16.6640625" style="51" customWidth="1"/>
    <col min="28" max="28" width="16.6640625" style="52" customWidth="1"/>
    <col min="29" max="32" width="14.5546875" style="51" customWidth="1"/>
    <col min="33" max="37" width="14.5546875" style="52" customWidth="1"/>
    <col min="38" max="38" width="20.6640625" style="4" customWidth="1"/>
    <col min="39" max="39" width="16.6640625" style="4" customWidth="1"/>
    <col min="40" max="40" width="16.6640625" style="15" customWidth="1"/>
    <col min="41" max="44" width="15.109375" style="4" customWidth="1"/>
    <col min="45" max="45" width="18" style="15" customWidth="1"/>
    <col min="46" max="49" width="14.5546875" style="52" customWidth="1"/>
    <col min="50" max="271" width="9" style="4"/>
    <col min="272" max="272" width="20.5546875" style="4" customWidth="1"/>
    <col min="273" max="274" width="16.5546875" style="4" customWidth="1"/>
    <col min="275" max="279" width="14.33203125" style="4" customWidth="1"/>
    <col min="280" max="280" width="9" style="4" customWidth="1"/>
    <col min="281" max="281" width="20.6640625" style="4" customWidth="1"/>
    <col min="282" max="283" width="16.6640625" style="4" customWidth="1"/>
    <col min="284" max="288" width="14.5546875" style="4" customWidth="1"/>
    <col min="289" max="289" width="9" style="4" customWidth="1"/>
    <col min="290" max="290" width="20.6640625" style="4" customWidth="1"/>
    <col min="291" max="292" width="16.6640625" style="4" customWidth="1"/>
    <col min="293" max="297" width="15.109375" style="4" customWidth="1"/>
    <col min="298" max="527" width="9" style="4"/>
    <col min="528" max="528" width="20.5546875" style="4" customWidth="1"/>
    <col min="529" max="530" width="16.5546875" style="4" customWidth="1"/>
    <col min="531" max="535" width="14.33203125" style="4" customWidth="1"/>
    <col min="536" max="536" width="9" style="4" customWidth="1"/>
    <col min="537" max="537" width="20.6640625" style="4" customWidth="1"/>
    <col min="538" max="539" width="16.6640625" style="4" customWidth="1"/>
    <col min="540" max="544" width="14.5546875" style="4" customWidth="1"/>
    <col min="545" max="545" width="9" style="4" customWidth="1"/>
    <col min="546" max="546" width="20.6640625" style="4" customWidth="1"/>
    <col min="547" max="548" width="16.6640625" style="4" customWidth="1"/>
    <col min="549" max="553" width="15.109375" style="4" customWidth="1"/>
    <col min="554" max="783" width="9" style="4"/>
    <col min="784" max="784" width="20.5546875" style="4" customWidth="1"/>
    <col min="785" max="786" width="16.5546875" style="4" customWidth="1"/>
    <col min="787" max="791" width="14.33203125" style="4" customWidth="1"/>
    <col min="792" max="792" width="9" style="4" customWidth="1"/>
    <col min="793" max="793" width="20.6640625" style="4" customWidth="1"/>
    <col min="794" max="795" width="16.6640625" style="4" customWidth="1"/>
    <col min="796" max="800" width="14.5546875" style="4" customWidth="1"/>
    <col min="801" max="801" width="9" style="4" customWidth="1"/>
    <col min="802" max="802" width="20.6640625" style="4" customWidth="1"/>
    <col min="803" max="804" width="16.6640625" style="4" customWidth="1"/>
    <col min="805" max="809" width="15.109375" style="4" customWidth="1"/>
    <col min="810" max="1039" width="9" style="4"/>
    <col min="1040" max="1040" width="20.5546875" style="4" customWidth="1"/>
    <col min="1041" max="1042" width="16.5546875" style="4" customWidth="1"/>
    <col min="1043" max="1047" width="14.33203125" style="4" customWidth="1"/>
    <col min="1048" max="1048" width="9" style="4" customWidth="1"/>
    <col min="1049" max="1049" width="20.6640625" style="4" customWidth="1"/>
    <col min="1050" max="1051" width="16.6640625" style="4" customWidth="1"/>
    <col min="1052" max="1056" width="14.5546875" style="4" customWidth="1"/>
    <col min="1057" max="1057" width="9" style="4" customWidth="1"/>
    <col min="1058" max="1058" width="20.6640625" style="4" customWidth="1"/>
    <col min="1059" max="1060" width="16.6640625" style="4" customWidth="1"/>
    <col min="1061" max="1065" width="15.109375" style="4" customWidth="1"/>
    <col min="1066" max="1295" width="9" style="4"/>
    <col min="1296" max="1296" width="20.5546875" style="4" customWidth="1"/>
    <col min="1297" max="1298" width="16.5546875" style="4" customWidth="1"/>
    <col min="1299" max="1303" width="14.33203125" style="4" customWidth="1"/>
    <col min="1304" max="1304" width="9" style="4" customWidth="1"/>
    <col min="1305" max="1305" width="20.6640625" style="4" customWidth="1"/>
    <col min="1306" max="1307" width="16.6640625" style="4" customWidth="1"/>
    <col min="1308" max="1312" width="14.5546875" style="4" customWidth="1"/>
    <col min="1313" max="1313" width="9" style="4" customWidth="1"/>
    <col min="1314" max="1314" width="20.6640625" style="4" customWidth="1"/>
    <col min="1315" max="1316" width="16.6640625" style="4" customWidth="1"/>
    <col min="1317" max="1321" width="15.109375" style="4" customWidth="1"/>
    <col min="1322" max="1551" width="9" style="4"/>
    <col min="1552" max="1552" width="20.5546875" style="4" customWidth="1"/>
    <col min="1553" max="1554" width="16.5546875" style="4" customWidth="1"/>
    <col min="1555" max="1559" width="14.33203125" style="4" customWidth="1"/>
    <col min="1560" max="1560" width="9" style="4" customWidth="1"/>
    <col min="1561" max="1561" width="20.6640625" style="4" customWidth="1"/>
    <col min="1562" max="1563" width="16.6640625" style="4" customWidth="1"/>
    <col min="1564" max="1568" width="14.5546875" style="4" customWidth="1"/>
    <col min="1569" max="1569" width="9" style="4" customWidth="1"/>
    <col min="1570" max="1570" width="20.6640625" style="4" customWidth="1"/>
    <col min="1571" max="1572" width="16.6640625" style="4" customWidth="1"/>
    <col min="1573" max="1577" width="15.109375" style="4" customWidth="1"/>
    <col min="1578" max="1807" width="9" style="4"/>
    <col min="1808" max="1808" width="20.5546875" style="4" customWidth="1"/>
    <col min="1809" max="1810" width="16.5546875" style="4" customWidth="1"/>
    <col min="1811" max="1815" width="14.33203125" style="4" customWidth="1"/>
    <col min="1816" max="1816" width="9" style="4" customWidth="1"/>
    <col min="1817" max="1817" width="20.6640625" style="4" customWidth="1"/>
    <col min="1818" max="1819" width="16.6640625" style="4" customWidth="1"/>
    <col min="1820" max="1824" width="14.5546875" style="4" customWidth="1"/>
    <col min="1825" max="1825" width="9" style="4" customWidth="1"/>
    <col min="1826" max="1826" width="20.6640625" style="4" customWidth="1"/>
    <col min="1827" max="1828" width="16.6640625" style="4" customWidth="1"/>
    <col min="1829" max="1833" width="15.109375" style="4" customWidth="1"/>
    <col min="1834" max="2063" width="9" style="4"/>
    <col min="2064" max="2064" width="20.5546875" style="4" customWidth="1"/>
    <col min="2065" max="2066" width="16.5546875" style="4" customWidth="1"/>
    <col min="2067" max="2071" width="14.33203125" style="4" customWidth="1"/>
    <col min="2072" max="2072" width="9" style="4" customWidth="1"/>
    <col min="2073" max="2073" width="20.6640625" style="4" customWidth="1"/>
    <col min="2074" max="2075" width="16.6640625" style="4" customWidth="1"/>
    <col min="2076" max="2080" width="14.5546875" style="4" customWidth="1"/>
    <col min="2081" max="2081" width="9" style="4" customWidth="1"/>
    <col min="2082" max="2082" width="20.6640625" style="4" customWidth="1"/>
    <col min="2083" max="2084" width="16.6640625" style="4" customWidth="1"/>
    <col min="2085" max="2089" width="15.109375" style="4" customWidth="1"/>
    <col min="2090" max="2319" width="9" style="4"/>
    <col min="2320" max="2320" width="20.5546875" style="4" customWidth="1"/>
    <col min="2321" max="2322" width="16.5546875" style="4" customWidth="1"/>
    <col min="2323" max="2327" width="14.33203125" style="4" customWidth="1"/>
    <col min="2328" max="2328" width="9" style="4" customWidth="1"/>
    <col min="2329" max="2329" width="20.6640625" style="4" customWidth="1"/>
    <col min="2330" max="2331" width="16.6640625" style="4" customWidth="1"/>
    <col min="2332" max="2336" width="14.5546875" style="4" customWidth="1"/>
    <col min="2337" max="2337" width="9" style="4" customWidth="1"/>
    <col min="2338" max="2338" width="20.6640625" style="4" customWidth="1"/>
    <col min="2339" max="2340" width="16.6640625" style="4" customWidth="1"/>
    <col min="2341" max="2345" width="15.109375" style="4" customWidth="1"/>
    <col min="2346" max="2575" width="9" style="4"/>
    <col min="2576" max="2576" width="20.5546875" style="4" customWidth="1"/>
    <col min="2577" max="2578" width="16.5546875" style="4" customWidth="1"/>
    <col min="2579" max="2583" width="14.33203125" style="4" customWidth="1"/>
    <col min="2584" max="2584" width="9" style="4" customWidth="1"/>
    <col min="2585" max="2585" width="20.6640625" style="4" customWidth="1"/>
    <col min="2586" max="2587" width="16.6640625" style="4" customWidth="1"/>
    <col min="2588" max="2592" width="14.5546875" style="4" customWidth="1"/>
    <col min="2593" max="2593" width="9" style="4" customWidth="1"/>
    <col min="2594" max="2594" width="20.6640625" style="4" customWidth="1"/>
    <col min="2595" max="2596" width="16.6640625" style="4" customWidth="1"/>
    <col min="2597" max="2601" width="15.109375" style="4" customWidth="1"/>
    <col min="2602" max="2831" width="9" style="4"/>
    <col min="2832" max="2832" width="20.5546875" style="4" customWidth="1"/>
    <col min="2833" max="2834" width="16.5546875" style="4" customWidth="1"/>
    <col min="2835" max="2839" width="14.33203125" style="4" customWidth="1"/>
    <col min="2840" max="2840" width="9" style="4" customWidth="1"/>
    <col min="2841" max="2841" width="20.6640625" style="4" customWidth="1"/>
    <col min="2842" max="2843" width="16.6640625" style="4" customWidth="1"/>
    <col min="2844" max="2848" width="14.5546875" style="4" customWidth="1"/>
    <col min="2849" max="2849" width="9" style="4" customWidth="1"/>
    <col min="2850" max="2850" width="20.6640625" style="4" customWidth="1"/>
    <col min="2851" max="2852" width="16.6640625" style="4" customWidth="1"/>
    <col min="2853" max="2857" width="15.109375" style="4" customWidth="1"/>
    <col min="2858" max="3087" width="9" style="4"/>
    <col min="3088" max="3088" width="20.5546875" style="4" customWidth="1"/>
    <col min="3089" max="3090" width="16.5546875" style="4" customWidth="1"/>
    <col min="3091" max="3095" width="14.33203125" style="4" customWidth="1"/>
    <col min="3096" max="3096" width="9" style="4" customWidth="1"/>
    <col min="3097" max="3097" width="20.6640625" style="4" customWidth="1"/>
    <col min="3098" max="3099" width="16.6640625" style="4" customWidth="1"/>
    <col min="3100" max="3104" width="14.5546875" style="4" customWidth="1"/>
    <col min="3105" max="3105" width="9" style="4" customWidth="1"/>
    <col min="3106" max="3106" width="20.6640625" style="4" customWidth="1"/>
    <col min="3107" max="3108" width="16.6640625" style="4" customWidth="1"/>
    <col min="3109" max="3113" width="15.109375" style="4" customWidth="1"/>
    <col min="3114" max="3343" width="9" style="4"/>
    <col min="3344" max="3344" width="20.5546875" style="4" customWidth="1"/>
    <col min="3345" max="3346" width="16.5546875" style="4" customWidth="1"/>
    <col min="3347" max="3351" width="14.33203125" style="4" customWidth="1"/>
    <col min="3352" max="3352" width="9" style="4" customWidth="1"/>
    <col min="3353" max="3353" width="20.6640625" style="4" customWidth="1"/>
    <col min="3354" max="3355" width="16.6640625" style="4" customWidth="1"/>
    <col min="3356" max="3360" width="14.5546875" style="4" customWidth="1"/>
    <col min="3361" max="3361" width="9" style="4" customWidth="1"/>
    <col min="3362" max="3362" width="20.6640625" style="4" customWidth="1"/>
    <col min="3363" max="3364" width="16.6640625" style="4" customWidth="1"/>
    <col min="3365" max="3369" width="15.109375" style="4" customWidth="1"/>
    <col min="3370" max="3599" width="9" style="4"/>
    <col min="3600" max="3600" width="20.5546875" style="4" customWidth="1"/>
    <col min="3601" max="3602" width="16.5546875" style="4" customWidth="1"/>
    <col min="3603" max="3607" width="14.33203125" style="4" customWidth="1"/>
    <col min="3608" max="3608" width="9" style="4" customWidth="1"/>
    <col min="3609" max="3609" width="20.6640625" style="4" customWidth="1"/>
    <col min="3610" max="3611" width="16.6640625" style="4" customWidth="1"/>
    <col min="3612" max="3616" width="14.5546875" style="4" customWidth="1"/>
    <col min="3617" max="3617" width="9" style="4" customWidth="1"/>
    <col min="3618" max="3618" width="20.6640625" style="4" customWidth="1"/>
    <col min="3619" max="3620" width="16.6640625" style="4" customWidth="1"/>
    <col min="3621" max="3625" width="15.109375" style="4" customWidth="1"/>
    <col min="3626" max="3855" width="9" style="4"/>
    <col min="3856" max="3856" width="20.5546875" style="4" customWidth="1"/>
    <col min="3857" max="3858" width="16.5546875" style="4" customWidth="1"/>
    <col min="3859" max="3863" width="14.33203125" style="4" customWidth="1"/>
    <col min="3864" max="3864" width="9" style="4" customWidth="1"/>
    <col min="3865" max="3865" width="20.6640625" style="4" customWidth="1"/>
    <col min="3866" max="3867" width="16.6640625" style="4" customWidth="1"/>
    <col min="3868" max="3872" width="14.5546875" style="4" customWidth="1"/>
    <col min="3873" max="3873" width="9" style="4" customWidth="1"/>
    <col min="3874" max="3874" width="20.6640625" style="4" customWidth="1"/>
    <col min="3875" max="3876" width="16.6640625" style="4" customWidth="1"/>
    <col min="3877" max="3881" width="15.109375" style="4" customWidth="1"/>
    <col min="3882" max="4111" width="9" style="4"/>
    <col min="4112" max="4112" width="20.5546875" style="4" customWidth="1"/>
    <col min="4113" max="4114" width="16.5546875" style="4" customWidth="1"/>
    <col min="4115" max="4119" width="14.33203125" style="4" customWidth="1"/>
    <col min="4120" max="4120" width="9" style="4" customWidth="1"/>
    <col min="4121" max="4121" width="20.6640625" style="4" customWidth="1"/>
    <col min="4122" max="4123" width="16.6640625" style="4" customWidth="1"/>
    <col min="4124" max="4128" width="14.5546875" style="4" customWidth="1"/>
    <col min="4129" max="4129" width="9" style="4" customWidth="1"/>
    <col min="4130" max="4130" width="20.6640625" style="4" customWidth="1"/>
    <col min="4131" max="4132" width="16.6640625" style="4" customWidth="1"/>
    <col min="4133" max="4137" width="15.109375" style="4" customWidth="1"/>
    <col min="4138" max="4367" width="9" style="4"/>
    <col min="4368" max="4368" width="20.5546875" style="4" customWidth="1"/>
    <col min="4369" max="4370" width="16.5546875" style="4" customWidth="1"/>
    <col min="4371" max="4375" width="14.33203125" style="4" customWidth="1"/>
    <col min="4376" max="4376" width="9" style="4" customWidth="1"/>
    <col min="4377" max="4377" width="20.6640625" style="4" customWidth="1"/>
    <col min="4378" max="4379" width="16.6640625" style="4" customWidth="1"/>
    <col min="4380" max="4384" width="14.5546875" style="4" customWidth="1"/>
    <col min="4385" max="4385" width="9" style="4" customWidth="1"/>
    <col min="4386" max="4386" width="20.6640625" style="4" customWidth="1"/>
    <col min="4387" max="4388" width="16.6640625" style="4" customWidth="1"/>
    <col min="4389" max="4393" width="15.109375" style="4" customWidth="1"/>
    <col min="4394" max="4623" width="9" style="4"/>
    <col min="4624" max="4624" width="20.5546875" style="4" customWidth="1"/>
    <col min="4625" max="4626" width="16.5546875" style="4" customWidth="1"/>
    <col min="4627" max="4631" width="14.33203125" style="4" customWidth="1"/>
    <col min="4632" max="4632" width="9" style="4" customWidth="1"/>
    <col min="4633" max="4633" width="20.6640625" style="4" customWidth="1"/>
    <col min="4634" max="4635" width="16.6640625" style="4" customWidth="1"/>
    <col min="4636" max="4640" width="14.5546875" style="4" customWidth="1"/>
    <col min="4641" max="4641" width="9" style="4" customWidth="1"/>
    <col min="4642" max="4642" width="20.6640625" style="4" customWidth="1"/>
    <col min="4643" max="4644" width="16.6640625" style="4" customWidth="1"/>
    <col min="4645" max="4649" width="15.109375" style="4" customWidth="1"/>
    <col min="4650" max="4879" width="9" style="4"/>
    <col min="4880" max="4880" width="20.5546875" style="4" customWidth="1"/>
    <col min="4881" max="4882" width="16.5546875" style="4" customWidth="1"/>
    <col min="4883" max="4887" width="14.33203125" style="4" customWidth="1"/>
    <col min="4888" max="4888" width="9" style="4" customWidth="1"/>
    <col min="4889" max="4889" width="20.6640625" style="4" customWidth="1"/>
    <col min="4890" max="4891" width="16.6640625" style="4" customWidth="1"/>
    <col min="4892" max="4896" width="14.5546875" style="4" customWidth="1"/>
    <col min="4897" max="4897" width="9" style="4" customWidth="1"/>
    <col min="4898" max="4898" width="20.6640625" style="4" customWidth="1"/>
    <col min="4899" max="4900" width="16.6640625" style="4" customWidth="1"/>
    <col min="4901" max="4905" width="15.109375" style="4" customWidth="1"/>
    <col min="4906" max="5135" width="9" style="4"/>
    <col min="5136" max="5136" width="20.5546875" style="4" customWidth="1"/>
    <col min="5137" max="5138" width="16.5546875" style="4" customWidth="1"/>
    <col min="5139" max="5143" width="14.33203125" style="4" customWidth="1"/>
    <col min="5144" max="5144" width="9" style="4" customWidth="1"/>
    <col min="5145" max="5145" width="20.6640625" style="4" customWidth="1"/>
    <col min="5146" max="5147" width="16.6640625" style="4" customWidth="1"/>
    <col min="5148" max="5152" width="14.5546875" style="4" customWidth="1"/>
    <col min="5153" max="5153" width="9" style="4" customWidth="1"/>
    <col min="5154" max="5154" width="20.6640625" style="4" customWidth="1"/>
    <col min="5155" max="5156" width="16.6640625" style="4" customWidth="1"/>
    <col min="5157" max="5161" width="15.109375" style="4" customWidth="1"/>
    <col min="5162" max="5391" width="9" style="4"/>
    <col min="5392" max="5392" width="20.5546875" style="4" customWidth="1"/>
    <col min="5393" max="5394" width="16.5546875" style="4" customWidth="1"/>
    <col min="5395" max="5399" width="14.33203125" style="4" customWidth="1"/>
    <col min="5400" max="5400" width="9" style="4" customWidth="1"/>
    <col min="5401" max="5401" width="20.6640625" style="4" customWidth="1"/>
    <col min="5402" max="5403" width="16.6640625" style="4" customWidth="1"/>
    <col min="5404" max="5408" width="14.5546875" style="4" customWidth="1"/>
    <col min="5409" max="5409" width="9" style="4" customWidth="1"/>
    <col min="5410" max="5410" width="20.6640625" style="4" customWidth="1"/>
    <col min="5411" max="5412" width="16.6640625" style="4" customWidth="1"/>
    <col min="5413" max="5417" width="15.109375" style="4" customWidth="1"/>
    <col min="5418" max="5647" width="9" style="4"/>
    <col min="5648" max="5648" width="20.5546875" style="4" customWidth="1"/>
    <col min="5649" max="5650" width="16.5546875" style="4" customWidth="1"/>
    <col min="5651" max="5655" width="14.33203125" style="4" customWidth="1"/>
    <col min="5656" max="5656" width="9" style="4" customWidth="1"/>
    <col min="5657" max="5657" width="20.6640625" style="4" customWidth="1"/>
    <col min="5658" max="5659" width="16.6640625" style="4" customWidth="1"/>
    <col min="5660" max="5664" width="14.5546875" style="4" customWidth="1"/>
    <col min="5665" max="5665" width="9" style="4" customWidth="1"/>
    <col min="5666" max="5666" width="20.6640625" style="4" customWidth="1"/>
    <col min="5667" max="5668" width="16.6640625" style="4" customWidth="1"/>
    <col min="5669" max="5673" width="15.109375" style="4" customWidth="1"/>
    <col min="5674" max="5903" width="9" style="4"/>
    <col min="5904" max="5904" width="20.5546875" style="4" customWidth="1"/>
    <col min="5905" max="5906" width="16.5546875" style="4" customWidth="1"/>
    <col min="5907" max="5911" width="14.33203125" style="4" customWidth="1"/>
    <col min="5912" max="5912" width="9" style="4" customWidth="1"/>
    <col min="5913" max="5913" width="20.6640625" style="4" customWidth="1"/>
    <col min="5914" max="5915" width="16.6640625" style="4" customWidth="1"/>
    <col min="5916" max="5920" width="14.5546875" style="4" customWidth="1"/>
    <col min="5921" max="5921" width="9" style="4" customWidth="1"/>
    <col min="5922" max="5922" width="20.6640625" style="4" customWidth="1"/>
    <col min="5923" max="5924" width="16.6640625" style="4" customWidth="1"/>
    <col min="5925" max="5929" width="15.109375" style="4" customWidth="1"/>
    <col min="5930" max="6159" width="9" style="4"/>
    <col min="6160" max="6160" width="20.5546875" style="4" customWidth="1"/>
    <col min="6161" max="6162" width="16.5546875" style="4" customWidth="1"/>
    <col min="6163" max="6167" width="14.33203125" style="4" customWidth="1"/>
    <col min="6168" max="6168" width="9" style="4" customWidth="1"/>
    <col min="6169" max="6169" width="20.6640625" style="4" customWidth="1"/>
    <col min="6170" max="6171" width="16.6640625" style="4" customWidth="1"/>
    <col min="6172" max="6176" width="14.5546875" style="4" customWidth="1"/>
    <col min="6177" max="6177" width="9" style="4" customWidth="1"/>
    <col min="6178" max="6178" width="20.6640625" style="4" customWidth="1"/>
    <col min="6179" max="6180" width="16.6640625" style="4" customWidth="1"/>
    <col min="6181" max="6185" width="15.109375" style="4" customWidth="1"/>
    <col min="6186" max="6415" width="9" style="4"/>
    <col min="6416" max="6416" width="20.5546875" style="4" customWidth="1"/>
    <col min="6417" max="6418" width="16.5546875" style="4" customWidth="1"/>
    <col min="6419" max="6423" width="14.33203125" style="4" customWidth="1"/>
    <col min="6424" max="6424" width="9" style="4" customWidth="1"/>
    <col min="6425" max="6425" width="20.6640625" style="4" customWidth="1"/>
    <col min="6426" max="6427" width="16.6640625" style="4" customWidth="1"/>
    <col min="6428" max="6432" width="14.5546875" style="4" customWidth="1"/>
    <col min="6433" max="6433" width="9" style="4" customWidth="1"/>
    <col min="6434" max="6434" width="20.6640625" style="4" customWidth="1"/>
    <col min="6435" max="6436" width="16.6640625" style="4" customWidth="1"/>
    <col min="6437" max="6441" width="15.109375" style="4" customWidth="1"/>
    <col min="6442" max="6671" width="9" style="4"/>
    <col min="6672" max="6672" width="20.5546875" style="4" customWidth="1"/>
    <col min="6673" max="6674" width="16.5546875" style="4" customWidth="1"/>
    <col min="6675" max="6679" width="14.33203125" style="4" customWidth="1"/>
    <col min="6680" max="6680" width="9" style="4" customWidth="1"/>
    <col min="6681" max="6681" width="20.6640625" style="4" customWidth="1"/>
    <col min="6682" max="6683" width="16.6640625" style="4" customWidth="1"/>
    <col min="6684" max="6688" width="14.5546875" style="4" customWidth="1"/>
    <col min="6689" max="6689" width="9" style="4" customWidth="1"/>
    <col min="6690" max="6690" width="20.6640625" style="4" customWidth="1"/>
    <col min="6691" max="6692" width="16.6640625" style="4" customWidth="1"/>
    <col min="6693" max="6697" width="15.109375" style="4" customWidth="1"/>
    <col min="6698" max="6927" width="9" style="4"/>
    <col min="6928" max="6928" width="20.5546875" style="4" customWidth="1"/>
    <col min="6929" max="6930" width="16.5546875" style="4" customWidth="1"/>
    <col min="6931" max="6935" width="14.33203125" style="4" customWidth="1"/>
    <col min="6936" max="6936" width="9" style="4" customWidth="1"/>
    <col min="6937" max="6937" width="20.6640625" style="4" customWidth="1"/>
    <col min="6938" max="6939" width="16.6640625" style="4" customWidth="1"/>
    <col min="6940" max="6944" width="14.5546875" style="4" customWidth="1"/>
    <col min="6945" max="6945" width="9" style="4" customWidth="1"/>
    <col min="6946" max="6946" width="20.6640625" style="4" customWidth="1"/>
    <col min="6947" max="6948" width="16.6640625" style="4" customWidth="1"/>
    <col min="6949" max="6953" width="15.109375" style="4" customWidth="1"/>
    <col min="6954" max="7183" width="9" style="4"/>
    <col min="7184" max="7184" width="20.5546875" style="4" customWidth="1"/>
    <col min="7185" max="7186" width="16.5546875" style="4" customWidth="1"/>
    <col min="7187" max="7191" width="14.33203125" style="4" customWidth="1"/>
    <col min="7192" max="7192" width="9" style="4" customWidth="1"/>
    <col min="7193" max="7193" width="20.6640625" style="4" customWidth="1"/>
    <col min="7194" max="7195" width="16.6640625" style="4" customWidth="1"/>
    <col min="7196" max="7200" width="14.5546875" style="4" customWidth="1"/>
    <col min="7201" max="7201" width="9" style="4" customWidth="1"/>
    <col min="7202" max="7202" width="20.6640625" style="4" customWidth="1"/>
    <col min="7203" max="7204" width="16.6640625" style="4" customWidth="1"/>
    <col min="7205" max="7209" width="15.109375" style="4" customWidth="1"/>
    <col min="7210" max="7439" width="9" style="4"/>
    <col min="7440" max="7440" width="20.5546875" style="4" customWidth="1"/>
    <col min="7441" max="7442" width="16.5546875" style="4" customWidth="1"/>
    <col min="7443" max="7447" width="14.33203125" style="4" customWidth="1"/>
    <col min="7448" max="7448" width="9" style="4" customWidth="1"/>
    <col min="7449" max="7449" width="20.6640625" style="4" customWidth="1"/>
    <col min="7450" max="7451" width="16.6640625" style="4" customWidth="1"/>
    <col min="7452" max="7456" width="14.5546875" style="4" customWidth="1"/>
    <col min="7457" max="7457" width="9" style="4" customWidth="1"/>
    <col min="7458" max="7458" width="20.6640625" style="4" customWidth="1"/>
    <col min="7459" max="7460" width="16.6640625" style="4" customWidth="1"/>
    <col min="7461" max="7465" width="15.109375" style="4" customWidth="1"/>
    <col min="7466" max="7695" width="9" style="4"/>
    <col min="7696" max="7696" width="20.5546875" style="4" customWidth="1"/>
    <col min="7697" max="7698" width="16.5546875" style="4" customWidth="1"/>
    <col min="7699" max="7703" width="14.33203125" style="4" customWidth="1"/>
    <col min="7704" max="7704" width="9" style="4" customWidth="1"/>
    <col min="7705" max="7705" width="20.6640625" style="4" customWidth="1"/>
    <col min="7706" max="7707" width="16.6640625" style="4" customWidth="1"/>
    <col min="7708" max="7712" width="14.5546875" style="4" customWidth="1"/>
    <col min="7713" max="7713" width="9" style="4" customWidth="1"/>
    <col min="7714" max="7714" width="20.6640625" style="4" customWidth="1"/>
    <col min="7715" max="7716" width="16.6640625" style="4" customWidth="1"/>
    <col min="7717" max="7721" width="15.109375" style="4" customWidth="1"/>
    <col min="7722" max="7951" width="9" style="4"/>
    <col min="7952" max="7952" width="20.5546875" style="4" customWidth="1"/>
    <col min="7953" max="7954" width="16.5546875" style="4" customWidth="1"/>
    <col min="7955" max="7959" width="14.33203125" style="4" customWidth="1"/>
    <col min="7960" max="7960" width="9" style="4" customWidth="1"/>
    <col min="7961" max="7961" width="20.6640625" style="4" customWidth="1"/>
    <col min="7962" max="7963" width="16.6640625" style="4" customWidth="1"/>
    <col min="7964" max="7968" width="14.5546875" style="4" customWidth="1"/>
    <col min="7969" max="7969" width="9" style="4" customWidth="1"/>
    <col min="7970" max="7970" width="20.6640625" style="4" customWidth="1"/>
    <col min="7971" max="7972" width="16.6640625" style="4" customWidth="1"/>
    <col min="7973" max="7977" width="15.109375" style="4" customWidth="1"/>
    <col min="7978" max="8207" width="9" style="4"/>
    <col min="8208" max="8208" width="20.5546875" style="4" customWidth="1"/>
    <col min="8209" max="8210" width="16.5546875" style="4" customWidth="1"/>
    <col min="8211" max="8215" width="14.33203125" style="4" customWidth="1"/>
    <col min="8216" max="8216" width="9" style="4" customWidth="1"/>
    <col min="8217" max="8217" width="20.6640625" style="4" customWidth="1"/>
    <col min="8218" max="8219" width="16.6640625" style="4" customWidth="1"/>
    <col min="8220" max="8224" width="14.5546875" style="4" customWidth="1"/>
    <col min="8225" max="8225" width="9" style="4" customWidth="1"/>
    <col min="8226" max="8226" width="20.6640625" style="4" customWidth="1"/>
    <col min="8227" max="8228" width="16.6640625" style="4" customWidth="1"/>
    <col min="8229" max="8233" width="15.109375" style="4" customWidth="1"/>
    <col min="8234" max="8463" width="9" style="4"/>
    <col min="8464" max="8464" width="20.5546875" style="4" customWidth="1"/>
    <col min="8465" max="8466" width="16.5546875" style="4" customWidth="1"/>
    <col min="8467" max="8471" width="14.33203125" style="4" customWidth="1"/>
    <col min="8472" max="8472" width="9" style="4" customWidth="1"/>
    <col min="8473" max="8473" width="20.6640625" style="4" customWidth="1"/>
    <col min="8474" max="8475" width="16.6640625" style="4" customWidth="1"/>
    <col min="8476" max="8480" width="14.5546875" style="4" customWidth="1"/>
    <col min="8481" max="8481" width="9" style="4" customWidth="1"/>
    <col min="8482" max="8482" width="20.6640625" style="4" customWidth="1"/>
    <col min="8483" max="8484" width="16.6640625" style="4" customWidth="1"/>
    <col min="8485" max="8489" width="15.109375" style="4" customWidth="1"/>
    <col min="8490" max="8719" width="9" style="4"/>
    <col min="8720" max="8720" width="20.5546875" style="4" customWidth="1"/>
    <col min="8721" max="8722" width="16.5546875" style="4" customWidth="1"/>
    <col min="8723" max="8727" width="14.33203125" style="4" customWidth="1"/>
    <col min="8728" max="8728" width="9" style="4" customWidth="1"/>
    <col min="8729" max="8729" width="20.6640625" style="4" customWidth="1"/>
    <col min="8730" max="8731" width="16.6640625" style="4" customWidth="1"/>
    <col min="8732" max="8736" width="14.5546875" style="4" customWidth="1"/>
    <col min="8737" max="8737" width="9" style="4" customWidth="1"/>
    <col min="8738" max="8738" width="20.6640625" style="4" customWidth="1"/>
    <col min="8739" max="8740" width="16.6640625" style="4" customWidth="1"/>
    <col min="8741" max="8745" width="15.109375" style="4" customWidth="1"/>
    <col min="8746" max="8975" width="9" style="4"/>
    <col min="8976" max="8976" width="20.5546875" style="4" customWidth="1"/>
    <col min="8977" max="8978" width="16.5546875" style="4" customWidth="1"/>
    <col min="8979" max="8983" width="14.33203125" style="4" customWidth="1"/>
    <col min="8984" max="8984" width="9" style="4" customWidth="1"/>
    <col min="8985" max="8985" width="20.6640625" style="4" customWidth="1"/>
    <col min="8986" max="8987" width="16.6640625" style="4" customWidth="1"/>
    <col min="8988" max="8992" width="14.5546875" style="4" customWidth="1"/>
    <col min="8993" max="8993" width="9" style="4" customWidth="1"/>
    <col min="8994" max="8994" width="20.6640625" style="4" customWidth="1"/>
    <col min="8995" max="8996" width="16.6640625" style="4" customWidth="1"/>
    <col min="8997" max="9001" width="15.109375" style="4" customWidth="1"/>
    <col min="9002" max="9231" width="9" style="4"/>
    <col min="9232" max="9232" width="20.5546875" style="4" customWidth="1"/>
    <col min="9233" max="9234" width="16.5546875" style="4" customWidth="1"/>
    <col min="9235" max="9239" width="14.33203125" style="4" customWidth="1"/>
    <col min="9240" max="9240" width="9" style="4" customWidth="1"/>
    <col min="9241" max="9241" width="20.6640625" style="4" customWidth="1"/>
    <col min="9242" max="9243" width="16.6640625" style="4" customWidth="1"/>
    <col min="9244" max="9248" width="14.5546875" style="4" customWidth="1"/>
    <col min="9249" max="9249" width="9" style="4" customWidth="1"/>
    <col min="9250" max="9250" width="20.6640625" style="4" customWidth="1"/>
    <col min="9251" max="9252" width="16.6640625" style="4" customWidth="1"/>
    <col min="9253" max="9257" width="15.109375" style="4" customWidth="1"/>
    <col min="9258" max="9487" width="9" style="4"/>
    <col min="9488" max="9488" width="20.5546875" style="4" customWidth="1"/>
    <col min="9489" max="9490" width="16.5546875" style="4" customWidth="1"/>
    <col min="9491" max="9495" width="14.33203125" style="4" customWidth="1"/>
    <col min="9496" max="9496" width="9" style="4" customWidth="1"/>
    <col min="9497" max="9497" width="20.6640625" style="4" customWidth="1"/>
    <col min="9498" max="9499" width="16.6640625" style="4" customWidth="1"/>
    <col min="9500" max="9504" width="14.5546875" style="4" customWidth="1"/>
    <col min="9505" max="9505" width="9" style="4" customWidth="1"/>
    <col min="9506" max="9506" width="20.6640625" style="4" customWidth="1"/>
    <col min="9507" max="9508" width="16.6640625" style="4" customWidth="1"/>
    <col min="9509" max="9513" width="15.109375" style="4" customWidth="1"/>
    <col min="9514" max="9743" width="9" style="4"/>
    <col min="9744" max="9744" width="20.5546875" style="4" customWidth="1"/>
    <col min="9745" max="9746" width="16.5546875" style="4" customWidth="1"/>
    <col min="9747" max="9751" width="14.33203125" style="4" customWidth="1"/>
    <col min="9752" max="9752" width="9" style="4" customWidth="1"/>
    <col min="9753" max="9753" width="20.6640625" style="4" customWidth="1"/>
    <col min="9754" max="9755" width="16.6640625" style="4" customWidth="1"/>
    <col min="9756" max="9760" width="14.5546875" style="4" customWidth="1"/>
    <col min="9761" max="9761" width="9" style="4" customWidth="1"/>
    <col min="9762" max="9762" width="20.6640625" style="4" customWidth="1"/>
    <col min="9763" max="9764" width="16.6640625" style="4" customWidth="1"/>
    <col min="9765" max="9769" width="15.109375" style="4" customWidth="1"/>
    <col min="9770" max="9999" width="9" style="4"/>
    <col min="10000" max="10000" width="20.5546875" style="4" customWidth="1"/>
    <col min="10001" max="10002" width="16.5546875" style="4" customWidth="1"/>
    <col min="10003" max="10007" width="14.33203125" style="4" customWidth="1"/>
    <col min="10008" max="10008" width="9" style="4" customWidth="1"/>
    <col min="10009" max="10009" width="20.6640625" style="4" customWidth="1"/>
    <col min="10010" max="10011" width="16.6640625" style="4" customWidth="1"/>
    <col min="10012" max="10016" width="14.5546875" style="4" customWidth="1"/>
    <col min="10017" max="10017" width="9" style="4" customWidth="1"/>
    <col min="10018" max="10018" width="20.6640625" style="4" customWidth="1"/>
    <col min="10019" max="10020" width="16.6640625" style="4" customWidth="1"/>
    <col min="10021" max="10025" width="15.109375" style="4" customWidth="1"/>
    <col min="10026" max="10255" width="9" style="4"/>
    <col min="10256" max="10256" width="20.5546875" style="4" customWidth="1"/>
    <col min="10257" max="10258" width="16.5546875" style="4" customWidth="1"/>
    <col min="10259" max="10263" width="14.33203125" style="4" customWidth="1"/>
    <col min="10264" max="10264" width="9" style="4" customWidth="1"/>
    <col min="10265" max="10265" width="20.6640625" style="4" customWidth="1"/>
    <col min="10266" max="10267" width="16.6640625" style="4" customWidth="1"/>
    <col min="10268" max="10272" width="14.5546875" style="4" customWidth="1"/>
    <col min="10273" max="10273" width="9" style="4" customWidth="1"/>
    <col min="10274" max="10274" width="20.6640625" style="4" customWidth="1"/>
    <col min="10275" max="10276" width="16.6640625" style="4" customWidth="1"/>
    <col min="10277" max="10281" width="15.109375" style="4" customWidth="1"/>
    <col min="10282" max="10511" width="9" style="4"/>
    <col min="10512" max="10512" width="20.5546875" style="4" customWidth="1"/>
    <col min="10513" max="10514" width="16.5546875" style="4" customWidth="1"/>
    <col min="10515" max="10519" width="14.33203125" style="4" customWidth="1"/>
    <col min="10520" max="10520" width="9" style="4" customWidth="1"/>
    <col min="10521" max="10521" width="20.6640625" style="4" customWidth="1"/>
    <col min="10522" max="10523" width="16.6640625" style="4" customWidth="1"/>
    <col min="10524" max="10528" width="14.5546875" style="4" customWidth="1"/>
    <col min="10529" max="10529" width="9" style="4" customWidth="1"/>
    <col min="10530" max="10530" width="20.6640625" style="4" customWidth="1"/>
    <col min="10531" max="10532" width="16.6640625" style="4" customWidth="1"/>
    <col min="10533" max="10537" width="15.109375" style="4" customWidth="1"/>
    <col min="10538" max="10767" width="9" style="4"/>
    <col min="10768" max="10768" width="20.5546875" style="4" customWidth="1"/>
    <col min="10769" max="10770" width="16.5546875" style="4" customWidth="1"/>
    <col min="10771" max="10775" width="14.33203125" style="4" customWidth="1"/>
    <col min="10776" max="10776" width="9" style="4" customWidth="1"/>
    <col min="10777" max="10777" width="20.6640625" style="4" customWidth="1"/>
    <col min="10778" max="10779" width="16.6640625" style="4" customWidth="1"/>
    <col min="10780" max="10784" width="14.5546875" style="4" customWidth="1"/>
    <col min="10785" max="10785" width="9" style="4" customWidth="1"/>
    <col min="10786" max="10786" width="20.6640625" style="4" customWidth="1"/>
    <col min="10787" max="10788" width="16.6640625" style="4" customWidth="1"/>
    <col min="10789" max="10793" width="15.109375" style="4" customWidth="1"/>
    <col min="10794" max="11023" width="9" style="4"/>
    <col min="11024" max="11024" width="20.5546875" style="4" customWidth="1"/>
    <col min="11025" max="11026" width="16.5546875" style="4" customWidth="1"/>
    <col min="11027" max="11031" width="14.33203125" style="4" customWidth="1"/>
    <col min="11032" max="11032" width="9" style="4" customWidth="1"/>
    <col min="11033" max="11033" width="20.6640625" style="4" customWidth="1"/>
    <col min="11034" max="11035" width="16.6640625" style="4" customWidth="1"/>
    <col min="11036" max="11040" width="14.5546875" style="4" customWidth="1"/>
    <col min="11041" max="11041" width="9" style="4" customWidth="1"/>
    <col min="11042" max="11042" width="20.6640625" style="4" customWidth="1"/>
    <col min="11043" max="11044" width="16.6640625" style="4" customWidth="1"/>
    <col min="11045" max="11049" width="15.109375" style="4" customWidth="1"/>
    <col min="11050" max="11279" width="9" style="4"/>
    <col min="11280" max="11280" width="20.5546875" style="4" customWidth="1"/>
    <col min="11281" max="11282" width="16.5546875" style="4" customWidth="1"/>
    <col min="11283" max="11287" width="14.33203125" style="4" customWidth="1"/>
    <col min="11288" max="11288" width="9" style="4" customWidth="1"/>
    <col min="11289" max="11289" width="20.6640625" style="4" customWidth="1"/>
    <col min="11290" max="11291" width="16.6640625" style="4" customWidth="1"/>
    <col min="11292" max="11296" width="14.5546875" style="4" customWidth="1"/>
    <col min="11297" max="11297" width="9" style="4" customWidth="1"/>
    <col min="11298" max="11298" width="20.6640625" style="4" customWidth="1"/>
    <col min="11299" max="11300" width="16.6640625" style="4" customWidth="1"/>
    <col min="11301" max="11305" width="15.109375" style="4" customWidth="1"/>
    <col min="11306" max="11535" width="9" style="4"/>
    <col min="11536" max="11536" width="20.5546875" style="4" customWidth="1"/>
    <col min="11537" max="11538" width="16.5546875" style="4" customWidth="1"/>
    <col min="11539" max="11543" width="14.33203125" style="4" customWidth="1"/>
    <col min="11544" max="11544" width="9" style="4" customWidth="1"/>
    <col min="11545" max="11545" width="20.6640625" style="4" customWidth="1"/>
    <col min="11546" max="11547" width="16.6640625" style="4" customWidth="1"/>
    <col min="11548" max="11552" width="14.5546875" style="4" customWidth="1"/>
    <col min="11553" max="11553" width="9" style="4" customWidth="1"/>
    <col min="11554" max="11554" width="20.6640625" style="4" customWidth="1"/>
    <col min="11555" max="11556" width="16.6640625" style="4" customWidth="1"/>
    <col min="11557" max="11561" width="15.109375" style="4" customWidth="1"/>
    <col min="11562" max="11791" width="9" style="4"/>
    <col min="11792" max="11792" width="20.5546875" style="4" customWidth="1"/>
    <col min="11793" max="11794" width="16.5546875" style="4" customWidth="1"/>
    <col min="11795" max="11799" width="14.33203125" style="4" customWidth="1"/>
    <col min="11800" max="11800" width="9" style="4" customWidth="1"/>
    <col min="11801" max="11801" width="20.6640625" style="4" customWidth="1"/>
    <col min="11802" max="11803" width="16.6640625" style="4" customWidth="1"/>
    <col min="11804" max="11808" width="14.5546875" style="4" customWidth="1"/>
    <col min="11809" max="11809" width="9" style="4" customWidth="1"/>
    <col min="11810" max="11810" width="20.6640625" style="4" customWidth="1"/>
    <col min="11811" max="11812" width="16.6640625" style="4" customWidth="1"/>
    <col min="11813" max="11817" width="15.109375" style="4" customWidth="1"/>
    <col min="11818" max="12047" width="9" style="4"/>
    <col min="12048" max="12048" width="20.5546875" style="4" customWidth="1"/>
    <col min="12049" max="12050" width="16.5546875" style="4" customWidth="1"/>
    <col min="12051" max="12055" width="14.33203125" style="4" customWidth="1"/>
    <col min="12056" max="12056" width="9" style="4" customWidth="1"/>
    <col min="12057" max="12057" width="20.6640625" style="4" customWidth="1"/>
    <col min="12058" max="12059" width="16.6640625" style="4" customWidth="1"/>
    <col min="12060" max="12064" width="14.5546875" style="4" customWidth="1"/>
    <col min="12065" max="12065" width="9" style="4" customWidth="1"/>
    <col min="12066" max="12066" width="20.6640625" style="4" customWidth="1"/>
    <col min="12067" max="12068" width="16.6640625" style="4" customWidth="1"/>
    <col min="12069" max="12073" width="15.109375" style="4" customWidth="1"/>
    <col min="12074" max="12303" width="9" style="4"/>
    <col min="12304" max="12304" width="20.5546875" style="4" customWidth="1"/>
    <col min="12305" max="12306" width="16.5546875" style="4" customWidth="1"/>
    <col min="12307" max="12311" width="14.33203125" style="4" customWidth="1"/>
    <col min="12312" max="12312" width="9" style="4" customWidth="1"/>
    <col min="12313" max="12313" width="20.6640625" style="4" customWidth="1"/>
    <col min="12314" max="12315" width="16.6640625" style="4" customWidth="1"/>
    <col min="12316" max="12320" width="14.5546875" style="4" customWidth="1"/>
    <col min="12321" max="12321" width="9" style="4" customWidth="1"/>
    <col min="12322" max="12322" width="20.6640625" style="4" customWidth="1"/>
    <col min="12323" max="12324" width="16.6640625" style="4" customWidth="1"/>
    <col min="12325" max="12329" width="15.109375" style="4" customWidth="1"/>
    <col min="12330" max="12559" width="9" style="4"/>
    <col min="12560" max="12560" width="20.5546875" style="4" customWidth="1"/>
    <col min="12561" max="12562" width="16.5546875" style="4" customWidth="1"/>
    <col min="12563" max="12567" width="14.33203125" style="4" customWidth="1"/>
    <col min="12568" max="12568" width="9" style="4" customWidth="1"/>
    <col min="12569" max="12569" width="20.6640625" style="4" customWidth="1"/>
    <col min="12570" max="12571" width="16.6640625" style="4" customWidth="1"/>
    <col min="12572" max="12576" width="14.5546875" style="4" customWidth="1"/>
    <col min="12577" max="12577" width="9" style="4" customWidth="1"/>
    <col min="12578" max="12578" width="20.6640625" style="4" customWidth="1"/>
    <col min="12579" max="12580" width="16.6640625" style="4" customWidth="1"/>
    <col min="12581" max="12585" width="15.109375" style="4" customWidth="1"/>
    <col min="12586" max="12815" width="9" style="4"/>
    <col min="12816" max="12816" width="20.5546875" style="4" customWidth="1"/>
    <col min="12817" max="12818" width="16.5546875" style="4" customWidth="1"/>
    <col min="12819" max="12823" width="14.33203125" style="4" customWidth="1"/>
    <col min="12824" max="12824" width="9" style="4" customWidth="1"/>
    <col min="12825" max="12825" width="20.6640625" style="4" customWidth="1"/>
    <col min="12826" max="12827" width="16.6640625" style="4" customWidth="1"/>
    <col min="12828" max="12832" width="14.5546875" style="4" customWidth="1"/>
    <col min="12833" max="12833" width="9" style="4" customWidth="1"/>
    <col min="12834" max="12834" width="20.6640625" style="4" customWidth="1"/>
    <col min="12835" max="12836" width="16.6640625" style="4" customWidth="1"/>
    <col min="12837" max="12841" width="15.109375" style="4" customWidth="1"/>
    <col min="12842" max="13071" width="9" style="4"/>
    <col min="13072" max="13072" width="20.5546875" style="4" customWidth="1"/>
    <col min="13073" max="13074" width="16.5546875" style="4" customWidth="1"/>
    <col min="13075" max="13079" width="14.33203125" style="4" customWidth="1"/>
    <col min="13080" max="13080" width="9" style="4" customWidth="1"/>
    <col min="13081" max="13081" width="20.6640625" style="4" customWidth="1"/>
    <col min="13082" max="13083" width="16.6640625" style="4" customWidth="1"/>
    <col min="13084" max="13088" width="14.5546875" style="4" customWidth="1"/>
    <col min="13089" max="13089" width="9" style="4" customWidth="1"/>
    <col min="13090" max="13090" width="20.6640625" style="4" customWidth="1"/>
    <col min="13091" max="13092" width="16.6640625" style="4" customWidth="1"/>
    <col min="13093" max="13097" width="15.109375" style="4" customWidth="1"/>
    <col min="13098" max="13327" width="9" style="4"/>
    <col min="13328" max="13328" width="20.5546875" style="4" customWidth="1"/>
    <col min="13329" max="13330" width="16.5546875" style="4" customWidth="1"/>
    <col min="13331" max="13335" width="14.33203125" style="4" customWidth="1"/>
    <col min="13336" max="13336" width="9" style="4" customWidth="1"/>
    <col min="13337" max="13337" width="20.6640625" style="4" customWidth="1"/>
    <col min="13338" max="13339" width="16.6640625" style="4" customWidth="1"/>
    <col min="13340" max="13344" width="14.5546875" style="4" customWidth="1"/>
    <col min="13345" max="13345" width="9" style="4" customWidth="1"/>
    <col min="13346" max="13346" width="20.6640625" style="4" customWidth="1"/>
    <col min="13347" max="13348" width="16.6640625" style="4" customWidth="1"/>
    <col min="13349" max="13353" width="15.109375" style="4" customWidth="1"/>
    <col min="13354" max="13583" width="9" style="4"/>
    <col min="13584" max="13584" width="20.5546875" style="4" customWidth="1"/>
    <col min="13585" max="13586" width="16.5546875" style="4" customWidth="1"/>
    <col min="13587" max="13591" width="14.33203125" style="4" customWidth="1"/>
    <col min="13592" max="13592" width="9" style="4" customWidth="1"/>
    <col min="13593" max="13593" width="20.6640625" style="4" customWidth="1"/>
    <col min="13594" max="13595" width="16.6640625" style="4" customWidth="1"/>
    <col min="13596" max="13600" width="14.5546875" style="4" customWidth="1"/>
    <col min="13601" max="13601" width="9" style="4" customWidth="1"/>
    <col min="13602" max="13602" width="20.6640625" style="4" customWidth="1"/>
    <col min="13603" max="13604" width="16.6640625" style="4" customWidth="1"/>
    <col min="13605" max="13609" width="15.109375" style="4" customWidth="1"/>
    <col min="13610" max="13839" width="9" style="4"/>
    <col min="13840" max="13840" width="20.5546875" style="4" customWidth="1"/>
    <col min="13841" max="13842" width="16.5546875" style="4" customWidth="1"/>
    <col min="13843" max="13847" width="14.33203125" style="4" customWidth="1"/>
    <col min="13848" max="13848" width="9" style="4" customWidth="1"/>
    <col min="13849" max="13849" width="20.6640625" style="4" customWidth="1"/>
    <col min="13850" max="13851" width="16.6640625" style="4" customWidth="1"/>
    <col min="13852" max="13856" width="14.5546875" style="4" customWidth="1"/>
    <col min="13857" max="13857" width="9" style="4" customWidth="1"/>
    <col min="13858" max="13858" width="20.6640625" style="4" customWidth="1"/>
    <col min="13859" max="13860" width="16.6640625" style="4" customWidth="1"/>
    <col min="13861" max="13865" width="15.109375" style="4" customWidth="1"/>
    <col min="13866" max="14095" width="9" style="4"/>
    <col min="14096" max="14096" width="20.5546875" style="4" customWidth="1"/>
    <col min="14097" max="14098" width="16.5546875" style="4" customWidth="1"/>
    <col min="14099" max="14103" width="14.33203125" style="4" customWidth="1"/>
    <col min="14104" max="14104" width="9" style="4" customWidth="1"/>
    <col min="14105" max="14105" width="20.6640625" style="4" customWidth="1"/>
    <col min="14106" max="14107" width="16.6640625" style="4" customWidth="1"/>
    <col min="14108" max="14112" width="14.5546875" style="4" customWidth="1"/>
    <col min="14113" max="14113" width="9" style="4" customWidth="1"/>
    <col min="14114" max="14114" width="20.6640625" style="4" customWidth="1"/>
    <col min="14115" max="14116" width="16.6640625" style="4" customWidth="1"/>
    <col min="14117" max="14121" width="15.109375" style="4" customWidth="1"/>
    <col min="14122" max="14351" width="9" style="4"/>
    <col min="14352" max="14352" width="20.5546875" style="4" customWidth="1"/>
    <col min="14353" max="14354" width="16.5546875" style="4" customWidth="1"/>
    <col min="14355" max="14359" width="14.33203125" style="4" customWidth="1"/>
    <col min="14360" max="14360" width="9" style="4" customWidth="1"/>
    <col min="14361" max="14361" width="20.6640625" style="4" customWidth="1"/>
    <col min="14362" max="14363" width="16.6640625" style="4" customWidth="1"/>
    <col min="14364" max="14368" width="14.5546875" style="4" customWidth="1"/>
    <col min="14369" max="14369" width="9" style="4" customWidth="1"/>
    <col min="14370" max="14370" width="20.6640625" style="4" customWidth="1"/>
    <col min="14371" max="14372" width="16.6640625" style="4" customWidth="1"/>
    <col min="14373" max="14377" width="15.109375" style="4" customWidth="1"/>
    <col min="14378" max="14607" width="9" style="4"/>
    <col min="14608" max="14608" width="20.5546875" style="4" customWidth="1"/>
    <col min="14609" max="14610" width="16.5546875" style="4" customWidth="1"/>
    <col min="14611" max="14615" width="14.33203125" style="4" customWidth="1"/>
    <col min="14616" max="14616" width="9" style="4" customWidth="1"/>
    <col min="14617" max="14617" width="20.6640625" style="4" customWidth="1"/>
    <col min="14618" max="14619" width="16.6640625" style="4" customWidth="1"/>
    <col min="14620" max="14624" width="14.5546875" style="4" customWidth="1"/>
    <col min="14625" max="14625" width="9" style="4" customWidth="1"/>
    <col min="14626" max="14626" width="20.6640625" style="4" customWidth="1"/>
    <col min="14627" max="14628" width="16.6640625" style="4" customWidth="1"/>
    <col min="14629" max="14633" width="15.109375" style="4" customWidth="1"/>
    <col min="14634" max="14863" width="9" style="4"/>
    <col min="14864" max="14864" width="20.5546875" style="4" customWidth="1"/>
    <col min="14865" max="14866" width="16.5546875" style="4" customWidth="1"/>
    <col min="14867" max="14871" width="14.33203125" style="4" customWidth="1"/>
    <col min="14872" max="14872" width="9" style="4" customWidth="1"/>
    <col min="14873" max="14873" width="20.6640625" style="4" customWidth="1"/>
    <col min="14874" max="14875" width="16.6640625" style="4" customWidth="1"/>
    <col min="14876" max="14880" width="14.5546875" style="4" customWidth="1"/>
    <col min="14881" max="14881" width="9" style="4" customWidth="1"/>
    <col min="14882" max="14882" width="20.6640625" style="4" customWidth="1"/>
    <col min="14883" max="14884" width="16.6640625" style="4" customWidth="1"/>
    <col min="14885" max="14889" width="15.109375" style="4" customWidth="1"/>
    <col min="14890" max="15119" width="9" style="4"/>
    <col min="15120" max="15120" width="20.5546875" style="4" customWidth="1"/>
    <col min="15121" max="15122" width="16.5546875" style="4" customWidth="1"/>
    <col min="15123" max="15127" width="14.33203125" style="4" customWidth="1"/>
    <col min="15128" max="15128" width="9" style="4" customWidth="1"/>
    <col min="15129" max="15129" width="20.6640625" style="4" customWidth="1"/>
    <col min="15130" max="15131" width="16.6640625" style="4" customWidth="1"/>
    <col min="15132" max="15136" width="14.5546875" style="4" customWidth="1"/>
    <col min="15137" max="15137" width="9" style="4" customWidth="1"/>
    <col min="15138" max="15138" width="20.6640625" style="4" customWidth="1"/>
    <col min="15139" max="15140" width="16.6640625" style="4" customWidth="1"/>
    <col min="15141" max="15145" width="15.109375" style="4" customWidth="1"/>
    <col min="15146" max="15375" width="9" style="4"/>
    <col min="15376" max="15376" width="20.5546875" style="4" customWidth="1"/>
    <col min="15377" max="15378" width="16.5546875" style="4" customWidth="1"/>
    <col min="15379" max="15383" width="14.33203125" style="4" customWidth="1"/>
    <col min="15384" max="15384" width="9" style="4" customWidth="1"/>
    <col min="15385" max="15385" width="20.6640625" style="4" customWidth="1"/>
    <col min="15386" max="15387" width="16.6640625" style="4" customWidth="1"/>
    <col min="15388" max="15392" width="14.5546875" style="4" customWidth="1"/>
    <col min="15393" max="15393" width="9" style="4" customWidth="1"/>
    <col min="15394" max="15394" width="20.6640625" style="4" customWidth="1"/>
    <col min="15395" max="15396" width="16.6640625" style="4" customWidth="1"/>
    <col min="15397" max="15401" width="15.109375" style="4" customWidth="1"/>
    <col min="15402" max="15631" width="9" style="4"/>
    <col min="15632" max="15632" width="20.5546875" style="4" customWidth="1"/>
    <col min="15633" max="15634" width="16.5546875" style="4" customWidth="1"/>
    <col min="15635" max="15639" width="14.33203125" style="4" customWidth="1"/>
    <col min="15640" max="15640" width="9" style="4" customWidth="1"/>
    <col min="15641" max="15641" width="20.6640625" style="4" customWidth="1"/>
    <col min="15642" max="15643" width="16.6640625" style="4" customWidth="1"/>
    <col min="15644" max="15648" width="14.5546875" style="4" customWidth="1"/>
    <col min="15649" max="15649" width="9" style="4" customWidth="1"/>
    <col min="15650" max="15650" width="20.6640625" style="4" customWidth="1"/>
    <col min="15651" max="15652" width="16.6640625" style="4" customWidth="1"/>
    <col min="15653" max="15657" width="15.109375" style="4" customWidth="1"/>
    <col min="15658" max="15887" width="9" style="4"/>
    <col min="15888" max="15888" width="20.5546875" style="4" customWidth="1"/>
    <col min="15889" max="15890" width="16.5546875" style="4" customWidth="1"/>
    <col min="15891" max="15895" width="14.33203125" style="4" customWidth="1"/>
    <col min="15896" max="15896" width="9" style="4" customWidth="1"/>
    <col min="15897" max="15897" width="20.6640625" style="4" customWidth="1"/>
    <col min="15898" max="15899" width="16.6640625" style="4" customWidth="1"/>
    <col min="15900" max="15904" width="14.5546875" style="4" customWidth="1"/>
    <col min="15905" max="15905" width="9" style="4" customWidth="1"/>
    <col min="15906" max="15906" width="20.6640625" style="4" customWidth="1"/>
    <col min="15907" max="15908" width="16.6640625" style="4" customWidth="1"/>
    <col min="15909" max="15913" width="15.109375" style="4" customWidth="1"/>
    <col min="15914" max="16143" width="9" style="4"/>
    <col min="16144" max="16144" width="20.5546875" style="4" customWidth="1"/>
    <col min="16145" max="16146" width="16.5546875" style="4" customWidth="1"/>
    <col min="16147" max="16151" width="14.33203125" style="4" customWidth="1"/>
    <col min="16152" max="16152" width="9" style="4" customWidth="1"/>
    <col min="16153" max="16153" width="20.6640625" style="4" customWidth="1"/>
    <col min="16154" max="16155" width="16.6640625" style="4" customWidth="1"/>
    <col min="16156" max="16160" width="14.5546875" style="4" customWidth="1"/>
    <col min="16161" max="16161" width="9" style="4" customWidth="1"/>
    <col min="16162" max="16162" width="20.6640625" style="4" customWidth="1"/>
    <col min="16163" max="16164" width="16.6640625" style="4" customWidth="1"/>
    <col min="16165" max="16169" width="15.109375" style="4" customWidth="1"/>
    <col min="16170" max="16384" width="9" style="4"/>
  </cols>
  <sheetData>
    <row r="1" spans="1:50" s="2" customFormat="1" ht="28.5" customHeight="1">
      <c r="A1" s="158"/>
      <c r="B1" s="1" t="s">
        <v>1358</v>
      </c>
      <c r="C1" s="1"/>
      <c r="N1" s="30" t="s">
        <v>1359</v>
      </c>
      <c r="O1" s="35"/>
      <c r="P1" s="36"/>
      <c r="Q1" s="35"/>
      <c r="R1" s="35"/>
      <c r="S1" s="35"/>
      <c r="T1" s="35"/>
      <c r="U1" s="36"/>
      <c r="V1" s="35"/>
      <c r="W1" s="35"/>
      <c r="X1" s="35"/>
      <c r="Y1" s="35"/>
      <c r="Z1" s="30" t="s">
        <v>1359</v>
      </c>
      <c r="AA1" s="47"/>
      <c r="AB1" s="48"/>
      <c r="AC1" s="47"/>
      <c r="AD1" s="47"/>
      <c r="AE1" s="47"/>
      <c r="AF1" s="47"/>
      <c r="AG1" s="48"/>
      <c r="AH1" s="48"/>
      <c r="AI1" s="48"/>
      <c r="AJ1" s="48"/>
      <c r="AK1" s="48"/>
      <c r="AL1" s="30" t="s">
        <v>1454</v>
      </c>
      <c r="AN1" s="3"/>
      <c r="AS1" s="3"/>
      <c r="AT1" s="48"/>
      <c r="AU1" s="48"/>
      <c r="AV1" s="48"/>
      <c r="AW1" s="48"/>
    </row>
    <row r="2" spans="1:50" ht="13.5" customHeight="1">
      <c r="B2" s="459" t="s">
        <v>130</v>
      </c>
      <c r="C2" s="460" t="s">
        <v>244</v>
      </c>
      <c r="D2" s="461"/>
      <c r="E2" s="461"/>
      <c r="F2" s="461"/>
      <c r="G2" s="461"/>
      <c r="H2" s="461"/>
      <c r="I2" s="461"/>
      <c r="J2" s="461"/>
      <c r="K2" s="461"/>
      <c r="L2" s="461"/>
      <c r="M2" s="462"/>
      <c r="N2" s="459" t="s">
        <v>130</v>
      </c>
      <c r="O2" s="460" t="s">
        <v>713</v>
      </c>
      <c r="P2" s="461"/>
      <c r="Q2" s="461"/>
      <c r="R2" s="461"/>
      <c r="S2" s="461"/>
      <c r="T2" s="461"/>
      <c r="U2" s="461"/>
      <c r="V2" s="461"/>
      <c r="W2" s="461"/>
      <c r="X2" s="461"/>
      <c r="Y2" s="462"/>
      <c r="Z2" s="447" t="s">
        <v>130</v>
      </c>
      <c r="AA2" s="460" t="s">
        <v>713</v>
      </c>
      <c r="AB2" s="461"/>
      <c r="AC2" s="461"/>
      <c r="AD2" s="461"/>
      <c r="AE2" s="461"/>
      <c r="AF2" s="461"/>
      <c r="AG2" s="461"/>
      <c r="AH2" s="461"/>
      <c r="AI2" s="461"/>
      <c r="AJ2" s="461"/>
      <c r="AK2" s="462"/>
      <c r="AL2" s="447" t="s">
        <v>130</v>
      </c>
      <c r="AM2" s="460" t="s">
        <v>714</v>
      </c>
      <c r="AN2" s="461"/>
      <c r="AO2" s="461"/>
      <c r="AP2" s="461"/>
      <c r="AQ2" s="461"/>
      <c r="AR2" s="461"/>
      <c r="AS2" s="461"/>
      <c r="AT2" s="461"/>
      <c r="AU2" s="461"/>
      <c r="AV2" s="461"/>
      <c r="AW2" s="462"/>
    </row>
    <row r="3" spans="1:50" ht="13.5" customHeight="1">
      <c r="B3" s="459"/>
      <c r="C3" s="31" t="s">
        <v>5</v>
      </c>
      <c r="D3" s="31" t="s">
        <v>8</v>
      </c>
      <c r="E3" s="31" t="s">
        <v>11</v>
      </c>
      <c r="F3" s="31" t="s">
        <v>17</v>
      </c>
      <c r="G3" s="31" t="s">
        <v>20</v>
      </c>
      <c r="H3" s="31" t="s">
        <v>23</v>
      </c>
      <c r="I3" s="31" t="s">
        <v>26</v>
      </c>
      <c r="J3" s="31" t="s">
        <v>29</v>
      </c>
      <c r="K3" s="31" t="s">
        <v>32</v>
      </c>
      <c r="L3" s="31" t="s">
        <v>35</v>
      </c>
      <c r="M3" s="31" t="s">
        <v>38</v>
      </c>
      <c r="N3" s="459"/>
      <c r="O3" s="31" t="s">
        <v>5</v>
      </c>
      <c r="P3" s="31" t="s">
        <v>8</v>
      </c>
      <c r="Q3" s="31" t="s">
        <v>11</v>
      </c>
      <c r="R3" s="31" t="s">
        <v>17</v>
      </c>
      <c r="S3" s="31" t="s">
        <v>20</v>
      </c>
      <c r="T3" s="31" t="s">
        <v>23</v>
      </c>
      <c r="U3" s="31" t="s">
        <v>26</v>
      </c>
      <c r="V3" s="31" t="s">
        <v>29</v>
      </c>
      <c r="W3" s="31" t="s">
        <v>32</v>
      </c>
      <c r="X3" s="31" t="s">
        <v>35</v>
      </c>
      <c r="Y3" s="31" t="s">
        <v>38</v>
      </c>
      <c r="Z3" s="447"/>
      <c r="AA3" s="31" t="s">
        <v>5</v>
      </c>
      <c r="AB3" s="31" t="s">
        <v>8</v>
      </c>
      <c r="AC3" s="31" t="s">
        <v>11</v>
      </c>
      <c r="AD3" s="31" t="s">
        <v>17</v>
      </c>
      <c r="AE3" s="31" t="s">
        <v>20</v>
      </c>
      <c r="AF3" s="31" t="s">
        <v>23</v>
      </c>
      <c r="AG3" s="31" t="s">
        <v>26</v>
      </c>
      <c r="AH3" s="31" t="s">
        <v>29</v>
      </c>
      <c r="AI3" s="31" t="s">
        <v>32</v>
      </c>
      <c r="AJ3" s="31" t="s">
        <v>35</v>
      </c>
      <c r="AK3" s="31" t="s">
        <v>38</v>
      </c>
      <c r="AL3" s="447"/>
      <c r="AM3" s="31" t="s">
        <v>5</v>
      </c>
      <c r="AN3" s="31" t="s">
        <v>8</v>
      </c>
      <c r="AO3" s="31" t="s">
        <v>11</v>
      </c>
      <c r="AP3" s="31" t="s">
        <v>17</v>
      </c>
      <c r="AQ3" s="31" t="s">
        <v>20</v>
      </c>
      <c r="AR3" s="31" t="s">
        <v>23</v>
      </c>
      <c r="AS3" s="31" t="s">
        <v>26</v>
      </c>
      <c r="AT3" s="31" t="s">
        <v>29</v>
      </c>
      <c r="AU3" s="31" t="s">
        <v>32</v>
      </c>
      <c r="AV3" s="31" t="s">
        <v>35</v>
      </c>
      <c r="AW3" s="31" t="s">
        <v>38</v>
      </c>
    </row>
    <row r="4" spans="1:50" ht="13.5" customHeight="1">
      <c r="A4" s="211" t="s">
        <v>1455</v>
      </c>
      <c r="B4" s="390" t="str">
        <f>'8.คำนวณ'!F3</f>
        <v>รพ.ห้วยเกิ้ง</v>
      </c>
      <c r="C4" s="221">
        <f>+'8.คำนวณ'!W3</f>
        <v>12684.066608902875</v>
      </c>
      <c r="D4" s="221">
        <f>+'8.คำนวณ'!X3</f>
        <v>77.244110902313338</v>
      </c>
      <c r="E4" s="221">
        <f>+'8.คำนวณ'!Y3</f>
        <v>1232.9409074162249</v>
      </c>
      <c r="F4" s="221">
        <f>+'8.คำนวณ'!Z3</f>
        <v>498.2787739062075</v>
      </c>
      <c r="G4" s="221">
        <f>+'8.คำนวณ'!AA3</f>
        <v>15.017129975184439</v>
      </c>
      <c r="H4" s="221">
        <f>+'8.คำนวณ'!AB3</f>
        <v>2309.8864605673157</v>
      </c>
      <c r="I4" s="221">
        <f>+'8.คำนวณ'!AC3</f>
        <v>1013.7930221969567</v>
      </c>
      <c r="J4" s="221">
        <f>+'8.คำนวณ'!AD3</f>
        <v>271.35857089033476</v>
      </c>
      <c r="K4" s="221">
        <f>+'8.คำนวณ'!AE3</f>
        <v>532.1916105558829</v>
      </c>
      <c r="L4" s="221">
        <f>+'8.คำนวณ'!AF3</f>
        <v>1.0098378240527501E-2</v>
      </c>
      <c r="M4" s="221">
        <f>+'8.คำนวณ'!AG3</f>
        <v>0</v>
      </c>
      <c r="N4" s="387" t="str">
        <f>+B4</f>
        <v>รพ.ห้วยเกิ้ง</v>
      </c>
      <c r="O4" s="39">
        <f>+(C4-C10)*100/C10</f>
        <v>-8.3771053600575627</v>
      </c>
      <c r="P4" s="39">
        <f t="shared" ref="P4:Y4" si="0">+(D4-D10)*100/D10</f>
        <v>36.198352878604751</v>
      </c>
      <c r="Q4" s="39">
        <f t="shared" si="0"/>
        <v>-8.0922812212732858</v>
      </c>
      <c r="R4" s="39">
        <f t="shared" si="0"/>
        <v>-11.680697067846507</v>
      </c>
      <c r="S4" s="39">
        <f t="shared" si="0"/>
        <v>-97.784145412506888</v>
      </c>
      <c r="T4" s="39">
        <f t="shared" si="0"/>
        <v>145.41264510204209</v>
      </c>
      <c r="U4" s="39">
        <f t="shared" si="0"/>
        <v>67.736963036256881</v>
      </c>
      <c r="V4" s="39">
        <f t="shared" si="0"/>
        <v>4.3204116448354402</v>
      </c>
      <c r="W4" s="39">
        <f t="shared" si="0"/>
        <v>51.097531092145068</v>
      </c>
      <c r="X4" s="39">
        <f t="shared" si="0"/>
        <v>-99.976439238363156</v>
      </c>
      <c r="Y4" s="39">
        <f t="shared" si="0"/>
        <v>-100</v>
      </c>
      <c r="Z4" s="387" t="str">
        <f>+N4</f>
        <v>รพ.ห้วยเกิ้ง</v>
      </c>
      <c r="AA4" s="8">
        <f t="shared" ref="AA4:AG4" si="1">+O4/100</f>
        <v>-8.3771053600575629E-2</v>
      </c>
      <c r="AB4" s="8">
        <f t="shared" si="1"/>
        <v>0.3619835287860475</v>
      </c>
      <c r="AC4" s="8">
        <f t="shared" si="1"/>
        <v>-8.0922812212732856E-2</v>
      </c>
      <c r="AD4" s="8">
        <f t="shared" si="1"/>
        <v>-0.11680697067846507</v>
      </c>
      <c r="AE4" s="8">
        <f t="shared" si="1"/>
        <v>-0.97784145412506884</v>
      </c>
      <c r="AF4" s="8">
        <f t="shared" si="1"/>
        <v>1.4541264510204208</v>
      </c>
      <c r="AG4" s="8">
        <f t="shared" si="1"/>
        <v>0.67736963036256881</v>
      </c>
      <c r="AH4" s="8">
        <f>+V4/100</f>
        <v>4.3204116448354403E-2</v>
      </c>
      <c r="AI4" s="8">
        <f>+W4/100</f>
        <v>0.51097531092145065</v>
      </c>
      <c r="AJ4" s="8">
        <f>+X4/100</f>
        <v>-0.99976439238363157</v>
      </c>
      <c r="AK4" s="8">
        <f>+Y4/100</f>
        <v>-1</v>
      </c>
      <c r="AL4" s="7" t="str">
        <f>+Z4</f>
        <v>รพ.ห้วยเกิ้ง</v>
      </c>
      <c r="AM4" s="222" t="str">
        <f t="shared" ref="AM4:AP4" si="2">+IF(AND(C4&lt;C12),"OK","Not OK")</f>
        <v>OK</v>
      </c>
      <c r="AN4" s="222" t="str">
        <f t="shared" si="2"/>
        <v>OK</v>
      </c>
      <c r="AO4" s="222" t="str">
        <f t="shared" si="2"/>
        <v>OK</v>
      </c>
      <c r="AP4" s="222" t="str">
        <f t="shared" si="2"/>
        <v>OK</v>
      </c>
      <c r="AQ4" s="222" t="str">
        <f t="shared" ref="AQ4:AW4" si="3">+IF(AND(G4&lt;G12),"OK","Not OK")</f>
        <v>OK</v>
      </c>
      <c r="AR4" s="222" t="str">
        <f t="shared" si="3"/>
        <v>Not OK</v>
      </c>
      <c r="AS4" s="222" t="str">
        <f t="shared" si="3"/>
        <v>Not OK</v>
      </c>
      <c r="AT4" s="222" t="str">
        <f t="shared" si="3"/>
        <v>OK</v>
      </c>
      <c r="AU4" s="222" t="str">
        <f t="shared" si="3"/>
        <v>Not OK</v>
      </c>
      <c r="AV4" s="222" t="str">
        <f t="shared" si="3"/>
        <v>OK</v>
      </c>
      <c r="AW4" s="222" t="str">
        <f t="shared" si="3"/>
        <v>OK</v>
      </c>
    </row>
    <row r="5" spans="1:50" ht="13.5" customHeight="1">
      <c r="A5" s="211" t="s">
        <v>1456</v>
      </c>
      <c r="B5" s="390" t="str">
        <f>'8.คำนวณ'!F4</f>
        <v>รพ.นิคมน้ำอูน</v>
      </c>
      <c r="C5" s="221">
        <f>+'8.คำนวณ'!W4</f>
        <v>14541.744204803283</v>
      </c>
      <c r="D5" s="221">
        <f>+'8.คำนวณ'!X4</f>
        <v>36.515768541191775</v>
      </c>
      <c r="E5" s="221">
        <f>+'8.คำนวณ'!Y4</f>
        <v>1221.7509281834577</v>
      </c>
      <c r="F5" s="221">
        <f>+'8.คำนวณ'!Z4</f>
        <v>354.71776347452646</v>
      </c>
      <c r="G5" s="221">
        <f>+'8.คำนวณ'!AA4</f>
        <v>665.89064623781587</v>
      </c>
      <c r="H5" s="221">
        <f>+'8.คำนวณ'!AB4</f>
        <v>706.16697253528935</v>
      </c>
      <c r="I5" s="221">
        <f>+'8.คำนวณ'!AC4</f>
        <v>430.31006219622486</v>
      </c>
      <c r="J5" s="221">
        <f>+'8.คำนวณ'!AD4</f>
        <v>211.4787337567895</v>
      </c>
      <c r="K5" s="221">
        <f>+'8.คำนวณ'!AE4</f>
        <v>293.32699559443404</v>
      </c>
      <c r="L5" s="221">
        <f>+'8.คำนวณ'!AF4</f>
        <v>26.527760883017148</v>
      </c>
      <c r="M5" s="221">
        <f>+'8.คำนวณ'!AG4</f>
        <v>187.29605085704915</v>
      </c>
      <c r="N5" s="387" t="str">
        <f t="shared" ref="N5:N9" si="4">+B5</f>
        <v>รพ.นิคมน้ำอูน</v>
      </c>
      <c r="O5" s="39">
        <f t="shared" ref="O5:Y5" si="5">+(C5-C10)*100/C10</f>
        <v>5.041761308830643</v>
      </c>
      <c r="P5" s="39">
        <f t="shared" si="5"/>
        <v>-35.614670538492192</v>
      </c>
      <c r="Q5" s="39">
        <f t="shared" si="5"/>
        <v>-8.9264213315403644</v>
      </c>
      <c r="R5" s="39">
        <f t="shared" si="5"/>
        <v>-37.126710491545609</v>
      </c>
      <c r="S5" s="39">
        <f t="shared" si="5"/>
        <v>-1.7444181629189868</v>
      </c>
      <c r="T5" s="39">
        <f t="shared" si="5"/>
        <v>-24.973669670749597</v>
      </c>
      <c r="U5" s="39">
        <f t="shared" si="5"/>
        <v>-28.803117188239174</v>
      </c>
      <c r="V5" s="39">
        <f t="shared" si="5"/>
        <v>-18.699643474490955</v>
      </c>
      <c r="W5" s="39">
        <f t="shared" si="5"/>
        <v>-16.719873147377321</v>
      </c>
      <c r="X5" s="39">
        <f t="shared" si="5"/>
        <v>-38.107462798758753</v>
      </c>
      <c r="Y5" s="39">
        <f t="shared" si="5"/>
        <v>-58.804578451980603</v>
      </c>
      <c r="Z5" s="387" t="str">
        <f t="shared" ref="Z5:Z9" si="6">+N5</f>
        <v>รพ.นิคมน้ำอูน</v>
      </c>
      <c r="AA5" s="8">
        <f t="shared" ref="AA5:AA9" si="7">+O5/100</f>
        <v>5.0417613088306432E-2</v>
      </c>
      <c r="AB5" s="8">
        <f t="shared" ref="AB5:AB9" si="8">+P5/100</f>
        <v>-0.35614670538492194</v>
      </c>
      <c r="AC5" s="8">
        <f t="shared" ref="AC5:AC9" si="9">+Q5/100</f>
        <v>-8.9264213315403643E-2</v>
      </c>
      <c r="AD5" s="8">
        <f t="shared" ref="AD5:AD9" si="10">+R5/100</f>
        <v>-0.37126710491545611</v>
      </c>
      <c r="AE5" s="8">
        <f t="shared" ref="AE5:AE9" si="11">+S5/100</f>
        <v>-1.7444181629189866E-2</v>
      </c>
      <c r="AF5" s="8">
        <f t="shared" ref="AF5:AF9" si="12">+T5/100</f>
        <v>-0.24973669670749599</v>
      </c>
      <c r="AG5" s="8">
        <f t="shared" ref="AG5:AG9" si="13">+U5/100</f>
        <v>-0.28803117188239175</v>
      </c>
      <c r="AH5" s="8">
        <f t="shared" ref="AH5:AH9" si="14">+V5/100</f>
        <v>-0.18699643474490954</v>
      </c>
      <c r="AI5" s="8">
        <f t="shared" ref="AI5:AI9" si="15">+W5/100</f>
        <v>-0.1671987314737732</v>
      </c>
      <c r="AJ5" s="8">
        <f t="shared" ref="AJ5:AJ9" si="16">+X5/100</f>
        <v>-0.38107462798758751</v>
      </c>
      <c r="AK5" s="8">
        <f t="shared" ref="AK5:AK9" si="17">+Y5/100</f>
        <v>-0.58804578451980605</v>
      </c>
      <c r="AL5" s="7" t="str">
        <f t="shared" ref="AL5:AL9" si="18">+Z5</f>
        <v>รพ.นิคมน้ำอูน</v>
      </c>
      <c r="AM5" s="222" t="str">
        <f t="shared" ref="AM5:AP5" si="19">+IF(AND(C5&lt;C12),"OK","Not OK")</f>
        <v>OK</v>
      </c>
      <c r="AN5" s="222" t="str">
        <f t="shared" si="19"/>
        <v>OK</v>
      </c>
      <c r="AO5" s="222" t="str">
        <f t="shared" si="19"/>
        <v>OK</v>
      </c>
      <c r="AP5" s="222" t="str">
        <f t="shared" si="19"/>
        <v>OK</v>
      </c>
      <c r="AQ5" s="222" t="str">
        <f t="shared" ref="AQ5:AW5" si="20">+IF(AND(G5&lt;G12),"OK","Not OK")</f>
        <v>OK</v>
      </c>
      <c r="AR5" s="222" t="str">
        <f t="shared" si="20"/>
        <v>OK</v>
      </c>
      <c r="AS5" s="222" t="str">
        <f t="shared" si="20"/>
        <v>OK</v>
      </c>
      <c r="AT5" s="222" t="str">
        <f t="shared" si="20"/>
        <v>OK</v>
      </c>
      <c r="AU5" s="222" t="str">
        <f t="shared" si="20"/>
        <v>OK</v>
      </c>
      <c r="AV5" s="222" t="str">
        <f t="shared" si="20"/>
        <v>OK</v>
      </c>
      <c r="AW5" s="222" t="str">
        <f t="shared" si="20"/>
        <v>OK</v>
      </c>
    </row>
    <row r="6" spans="1:50" ht="13.5" customHeight="1">
      <c r="A6" s="211" t="s">
        <v>51</v>
      </c>
      <c r="B6" s="390" t="str">
        <f>'8.คำนวณ'!F5</f>
        <v>รพ.นาแห้ว</v>
      </c>
      <c r="C6" s="221">
        <f>+'8.คำนวณ'!W5</f>
        <v>16860.63619081696</v>
      </c>
      <c r="D6" s="221">
        <f>+'8.คำนวณ'!X5</f>
        <v>24.439788505922774</v>
      </c>
      <c r="E6" s="221">
        <f>+'8.คำนวณ'!Y5</f>
        <v>1332.1545314912362</v>
      </c>
      <c r="F6" s="221">
        <f>+'8.คำนวณ'!Z5</f>
        <v>581.52371449709779</v>
      </c>
      <c r="G6" s="221">
        <f>+'8.คำนวณ'!AA5</f>
        <v>966.11960635425783</v>
      </c>
      <c r="H6" s="221">
        <f>+'8.คำนวณ'!AB5</f>
        <v>652.85030709665114</v>
      </c>
      <c r="I6" s="221">
        <f>+'8.คำนวณ'!AC5</f>
        <v>256.10959297402553</v>
      </c>
      <c r="J6" s="221">
        <f>+'8.คำนวณ'!AD5</f>
        <v>84.454976357999996</v>
      </c>
      <c r="K6" s="221">
        <f>+'8.คำนวณ'!AE5</f>
        <v>318.59503554536849</v>
      </c>
      <c r="L6" s="221">
        <f>+'8.คำนวณ'!AF5</f>
        <v>174.13619876535725</v>
      </c>
      <c r="M6" s="221">
        <f>+'8.คำนวณ'!AG5</f>
        <v>424.29006727037745</v>
      </c>
      <c r="N6" s="387" t="str">
        <f t="shared" si="4"/>
        <v>รพ.นาแห้ว</v>
      </c>
      <c r="O6" s="39">
        <f t="shared" ref="O6:Y6" si="21">+(C6-C10)*100/C10</f>
        <v>21.792193379788944</v>
      </c>
      <c r="P6" s="39">
        <f t="shared" si="21"/>
        <v>-56.907278751415475</v>
      </c>
      <c r="Q6" s="39">
        <f t="shared" si="21"/>
        <v>-0.69655138081130819</v>
      </c>
      <c r="R6" s="39">
        <f t="shared" si="21"/>
        <v>3.0743667852243703</v>
      </c>
      <c r="S6" s="39">
        <f t="shared" si="21"/>
        <v>42.555905512220122</v>
      </c>
      <c r="T6" s="39">
        <f t="shared" si="21"/>
        <v>-30.638270124792356</v>
      </c>
      <c r="U6" s="39">
        <f t="shared" si="21"/>
        <v>-57.625428081148343</v>
      </c>
      <c r="V6" s="39">
        <f t="shared" si="21"/>
        <v>-67.532339700145386</v>
      </c>
      <c r="W6" s="39">
        <f t="shared" si="21"/>
        <v>-9.5458809678764389</v>
      </c>
      <c r="X6" s="39">
        <f t="shared" si="21"/>
        <v>306.28122394858542</v>
      </c>
      <c r="Y6" s="39">
        <f t="shared" si="21"/>
        <v>-6.6781808807002463</v>
      </c>
      <c r="Z6" s="387" t="str">
        <f t="shared" si="6"/>
        <v>รพ.นาแห้ว</v>
      </c>
      <c r="AA6" s="8">
        <f t="shared" si="7"/>
        <v>0.21792193379788943</v>
      </c>
      <c r="AB6" s="8">
        <f t="shared" si="8"/>
        <v>-0.5690727875141548</v>
      </c>
      <c r="AC6" s="8">
        <f t="shared" si="9"/>
        <v>-6.9655138081130821E-3</v>
      </c>
      <c r="AD6" s="8">
        <f t="shared" si="10"/>
        <v>3.0743667852243705E-2</v>
      </c>
      <c r="AE6" s="8">
        <f t="shared" si="11"/>
        <v>0.42555905512220121</v>
      </c>
      <c r="AF6" s="8">
        <f t="shared" si="12"/>
        <v>-0.30638270124792355</v>
      </c>
      <c r="AG6" s="8">
        <f t="shared" si="13"/>
        <v>-0.57625428081148344</v>
      </c>
      <c r="AH6" s="8">
        <f t="shared" si="14"/>
        <v>-0.67532339700145383</v>
      </c>
      <c r="AI6" s="8">
        <f t="shared" si="15"/>
        <v>-9.5458809678764384E-2</v>
      </c>
      <c r="AJ6" s="8">
        <f t="shared" si="16"/>
        <v>3.0628122394858543</v>
      </c>
      <c r="AK6" s="8">
        <f t="shared" si="17"/>
        <v>-6.6781808807002463E-2</v>
      </c>
      <c r="AL6" s="7" t="str">
        <f t="shared" si="18"/>
        <v>รพ.นาแห้ว</v>
      </c>
      <c r="AM6" s="222" t="str">
        <f t="shared" ref="AM6:AP6" si="22">+IF(AND(C6&lt;C12),"OK","Not OK")</f>
        <v>Not OK</v>
      </c>
      <c r="AN6" s="222" t="str">
        <f t="shared" si="22"/>
        <v>OK</v>
      </c>
      <c r="AO6" s="222" t="str">
        <f t="shared" si="22"/>
        <v>OK</v>
      </c>
      <c r="AP6" s="222" t="str">
        <f t="shared" si="22"/>
        <v>OK</v>
      </c>
      <c r="AQ6" s="222" t="str">
        <f t="shared" ref="AQ6:AW6" si="23">+IF(AND(G6&lt;G12),"OK","Not OK")</f>
        <v>OK</v>
      </c>
      <c r="AR6" s="222" t="str">
        <f t="shared" si="23"/>
        <v>OK</v>
      </c>
      <c r="AS6" s="222" t="str">
        <f t="shared" si="23"/>
        <v>OK</v>
      </c>
      <c r="AT6" s="222" t="str">
        <f t="shared" si="23"/>
        <v>OK</v>
      </c>
      <c r="AU6" s="222" t="str">
        <f t="shared" si="23"/>
        <v>OK</v>
      </c>
      <c r="AV6" s="222" t="str">
        <f t="shared" si="23"/>
        <v>Not OK</v>
      </c>
      <c r="AW6" s="222" t="str">
        <f t="shared" si="23"/>
        <v>OK</v>
      </c>
    </row>
    <row r="7" spans="1:50" ht="13.5" customHeight="1">
      <c r="A7" s="211" t="s">
        <v>49</v>
      </c>
      <c r="B7" s="390" t="str">
        <f>'8.คำนวณ'!F6</f>
        <v>รพ.วังยาง</v>
      </c>
      <c r="C7" s="221">
        <f>+'8.คำนวณ'!W6</f>
        <v>9852.5062288642275</v>
      </c>
      <c r="D7" s="221">
        <f>+'8.คำนวณ'!X6</f>
        <v>58.803819671560539</v>
      </c>
      <c r="E7" s="221">
        <f>+'8.คำนวณ'!Y6</f>
        <v>1483.3519283727626</v>
      </c>
      <c r="F7" s="221">
        <f>+'8.คำนวณ'!Z6</f>
        <v>733.31874386778043</v>
      </c>
      <c r="G7" s="221">
        <f>+'8.คำนวณ'!AA6</f>
        <v>901.00614870467143</v>
      </c>
      <c r="H7" s="221">
        <f>+'8.คำนวณ'!AB6</f>
        <v>282.01844537922955</v>
      </c>
      <c r="I7" s="221">
        <f>+'8.คำนวณ'!AC6</f>
        <v>403.4032938978072</v>
      </c>
      <c r="J7" s="221">
        <f>+'8.คำนวณ'!AD6</f>
        <v>252.67748021027793</v>
      </c>
      <c r="K7" s="221">
        <f>+'8.คำนวณ'!AE6</f>
        <v>240.70610513194518</v>
      </c>
      <c r="L7" s="221">
        <f>+'8.คำนวณ'!AF6</f>
        <v>23.259408651348334</v>
      </c>
      <c r="M7" s="221">
        <f>+'8.คำนวณ'!AG6</f>
        <v>980.76409242686645</v>
      </c>
      <c r="N7" s="387" t="str">
        <f t="shared" si="4"/>
        <v>รพ.วังยาง</v>
      </c>
      <c r="O7" s="39">
        <f t="shared" ref="O7:Y7" si="24">+(C7-C10)*100/C10</f>
        <v>-28.830778962245983</v>
      </c>
      <c r="P7" s="39">
        <f t="shared" si="24"/>
        <v>3.684064567272864</v>
      </c>
      <c r="Q7" s="39">
        <f t="shared" si="24"/>
        <v>10.574230332307469</v>
      </c>
      <c r="R7" s="39">
        <f t="shared" si="24"/>
        <v>29.97984998990928</v>
      </c>
      <c r="S7" s="39">
        <f t="shared" si="24"/>
        <v>32.948080709558226</v>
      </c>
      <c r="T7" s="39">
        <f t="shared" si="24"/>
        <v>-70.037101896738207</v>
      </c>
      <c r="U7" s="39">
        <f t="shared" si="24"/>
        <v>-33.25497225202357</v>
      </c>
      <c r="V7" s="39">
        <f t="shared" si="24"/>
        <v>-2.8613002256387414</v>
      </c>
      <c r="W7" s="39">
        <f t="shared" si="24"/>
        <v>-31.659767867715804</v>
      </c>
      <c r="X7" s="39">
        <f t="shared" si="24"/>
        <v>-45.73293156626503</v>
      </c>
      <c r="Y7" s="39">
        <f t="shared" si="24"/>
        <v>115.71725640666281</v>
      </c>
      <c r="Z7" s="387" t="str">
        <f t="shared" si="6"/>
        <v>รพ.วังยาง</v>
      </c>
      <c r="AA7" s="8">
        <f t="shared" si="7"/>
        <v>-0.28830778962245984</v>
      </c>
      <c r="AB7" s="8">
        <f t="shared" si="8"/>
        <v>3.6840645672728642E-2</v>
      </c>
      <c r="AC7" s="8">
        <f t="shared" si="9"/>
        <v>0.10574230332307469</v>
      </c>
      <c r="AD7" s="8">
        <f t="shared" si="10"/>
        <v>0.2997984998990928</v>
      </c>
      <c r="AE7" s="8">
        <f t="shared" si="11"/>
        <v>0.32948080709558225</v>
      </c>
      <c r="AF7" s="8">
        <f t="shared" si="12"/>
        <v>-0.70037101896738208</v>
      </c>
      <c r="AG7" s="8">
        <f t="shared" si="13"/>
        <v>-0.33254972252023568</v>
      </c>
      <c r="AH7" s="8">
        <f t="shared" si="14"/>
        <v>-2.8613002256387413E-2</v>
      </c>
      <c r="AI7" s="8">
        <f t="shared" si="15"/>
        <v>-0.31659767867715805</v>
      </c>
      <c r="AJ7" s="8">
        <f t="shared" si="16"/>
        <v>-0.45732931566265028</v>
      </c>
      <c r="AK7" s="8">
        <f t="shared" si="17"/>
        <v>1.1571725640666282</v>
      </c>
      <c r="AL7" s="7" t="str">
        <f t="shared" si="18"/>
        <v>รพ.วังยาง</v>
      </c>
      <c r="AM7" s="222" t="str">
        <f t="shared" ref="AM7:AP7" si="25">+IF(AND(C7&lt;C12),"OK","Not OK")</f>
        <v>OK</v>
      </c>
      <c r="AN7" s="222" t="str">
        <f t="shared" si="25"/>
        <v>OK</v>
      </c>
      <c r="AO7" s="222" t="str">
        <f t="shared" si="25"/>
        <v>Not OK</v>
      </c>
      <c r="AP7" s="222" t="str">
        <f t="shared" si="25"/>
        <v>Not OK</v>
      </c>
      <c r="AQ7" s="222" t="str">
        <f t="shared" ref="AQ7:AW7" si="26">+IF(AND(G7&lt;G12),"OK","Not OK")</f>
        <v>OK</v>
      </c>
      <c r="AR7" s="222" t="str">
        <f t="shared" si="26"/>
        <v>OK</v>
      </c>
      <c r="AS7" s="222" t="str">
        <f t="shared" si="26"/>
        <v>OK</v>
      </c>
      <c r="AT7" s="222" t="str">
        <f t="shared" si="26"/>
        <v>OK</v>
      </c>
      <c r="AU7" s="222" t="str">
        <f t="shared" si="26"/>
        <v>OK</v>
      </c>
      <c r="AV7" s="222" t="str">
        <f t="shared" si="26"/>
        <v>OK</v>
      </c>
      <c r="AW7" s="222" t="str">
        <f t="shared" si="26"/>
        <v>Not OK</v>
      </c>
    </row>
    <row r="8" spans="1:50" ht="13.5" customHeight="1">
      <c r="A8" s="211" t="s">
        <v>45</v>
      </c>
      <c r="B8" s="390" t="str">
        <f>'8.คำนวณ'!F7</f>
        <v>รพ.โพธิ์ตาก</v>
      </c>
      <c r="C8" s="221">
        <f>+'8.คำนวณ'!W7</f>
        <v>12999.44213928198</v>
      </c>
      <c r="D8" s="221">
        <f>+'8.คำนวณ'!X7</f>
        <v>41.786908050743833</v>
      </c>
      <c r="E8" s="221">
        <f>+'8.คำนวณ'!Y7</f>
        <v>1507.9160877915272</v>
      </c>
      <c r="F8" s="221">
        <f>+'8.คำนวณ'!Z7</f>
        <v>671.71829537833105</v>
      </c>
      <c r="G8" s="221">
        <f>+'8.คำนวณ'!AA7</f>
        <v>836.10333297452496</v>
      </c>
      <c r="H8" s="221">
        <f>+'8.คำนวณ'!AB7</f>
        <v>867.65816971004551</v>
      </c>
      <c r="I8" s="221">
        <f>+'8.คำนวณ'!AC7</f>
        <v>940.21071483897094</v>
      </c>
      <c r="J8" s="221">
        <f>+'8.คำนวณ'!AD7</f>
        <v>402.72233517338788</v>
      </c>
      <c r="K8" s="221">
        <f>+'8.คำนวณ'!AE7</f>
        <v>293.45224080400033</v>
      </c>
      <c r="L8" s="221">
        <f>+'8.คำนวณ'!AF7</f>
        <v>3.7928276106194265</v>
      </c>
      <c r="M8" s="221">
        <f>+'8.คำนวณ'!AG7</f>
        <v>31.167562460924248</v>
      </c>
      <c r="N8" s="387" t="str">
        <f t="shared" si="4"/>
        <v>รพ.โพธิ์ตาก</v>
      </c>
      <c r="O8" s="39">
        <f t="shared" ref="O8:Y8" si="27">+(C8-C10)*100/C10</f>
        <v>-6.0990016664314908</v>
      </c>
      <c r="P8" s="39">
        <f t="shared" si="27"/>
        <v>-26.320492502030046</v>
      </c>
      <c r="Q8" s="39">
        <f t="shared" si="27"/>
        <v>12.405328515777407</v>
      </c>
      <c r="R8" s="39">
        <f t="shared" si="27"/>
        <v>19.061245875497857</v>
      </c>
      <c r="S8" s="39">
        <f t="shared" si="27"/>
        <v>23.37133720300821</v>
      </c>
      <c r="T8" s="39">
        <f t="shared" si="27"/>
        <v>-7.8161242519939966</v>
      </c>
      <c r="U8" s="39">
        <f t="shared" si="27"/>
        <v>55.562414090672306</v>
      </c>
      <c r="V8" s="39">
        <f t="shared" si="27"/>
        <v>54.821569283823202</v>
      </c>
      <c r="W8" s="39">
        <f t="shared" si="27"/>
        <v>-16.684314071339241</v>
      </c>
      <c r="X8" s="39">
        <f t="shared" si="27"/>
        <v>-91.150865501865951</v>
      </c>
      <c r="Y8" s="39">
        <f t="shared" si="27"/>
        <v>-93.144752020521963</v>
      </c>
      <c r="Z8" s="387" t="str">
        <f t="shared" si="6"/>
        <v>รพ.โพธิ์ตาก</v>
      </c>
      <c r="AA8" s="8">
        <f>+O8/100</f>
        <v>-6.099001666431491E-2</v>
      </c>
      <c r="AB8" s="8">
        <f t="shared" si="8"/>
        <v>-0.26320492502030046</v>
      </c>
      <c r="AC8" s="8">
        <f t="shared" si="9"/>
        <v>0.12405328515777407</v>
      </c>
      <c r="AD8" s="8">
        <f t="shared" si="10"/>
        <v>0.19061245875497856</v>
      </c>
      <c r="AE8" s="8">
        <f t="shared" si="11"/>
        <v>0.23371337203008211</v>
      </c>
      <c r="AF8" s="8">
        <f t="shared" si="12"/>
        <v>-7.8161242519939972E-2</v>
      </c>
      <c r="AG8" s="8">
        <f t="shared" si="13"/>
        <v>0.55562414090672307</v>
      </c>
      <c r="AH8" s="8">
        <f t="shared" si="14"/>
        <v>0.54821569283823202</v>
      </c>
      <c r="AI8" s="8">
        <f t="shared" si="15"/>
        <v>-0.1668431407133924</v>
      </c>
      <c r="AJ8" s="8">
        <f t="shared" si="16"/>
        <v>-0.91150865501865952</v>
      </c>
      <c r="AK8" s="8">
        <f t="shared" si="17"/>
        <v>-0.93144752020521959</v>
      </c>
      <c r="AL8" s="7" t="str">
        <f t="shared" si="18"/>
        <v>รพ.โพธิ์ตาก</v>
      </c>
      <c r="AM8" s="222" t="str">
        <f t="shared" ref="AM8:AP8" si="28">+IF(AND(C8&lt;C12),"OK","Not OK")</f>
        <v>OK</v>
      </c>
      <c r="AN8" s="222" t="str">
        <f t="shared" si="28"/>
        <v>OK</v>
      </c>
      <c r="AO8" s="222" t="str">
        <f t="shared" si="28"/>
        <v>Not OK</v>
      </c>
      <c r="AP8" s="222" t="str">
        <f t="shared" si="28"/>
        <v>OK</v>
      </c>
      <c r="AQ8" s="222" t="str">
        <f t="shared" ref="AQ8:AW8" si="29">+IF(AND(G8&lt;G12),"OK","Not OK")</f>
        <v>OK</v>
      </c>
      <c r="AR8" s="222" t="str">
        <f t="shared" si="29"/>
        <v>OK</v>
      </c>
      <c r="AS8" s="222" t="str">
        <f t="shared" si="29"/>
        <v>Not OK</v>
      </c>
      <c r="AT8" s="222" t="str">
        <f t="shared" si="29"/>
        <v>Not OK</v>
      </c>
      <c r="AU8" s="222" t="str">
        <f t="shared" si="29"/>
        <v>OK</v>
      </c>
      <c r="AV8" s="222" t="str">
        <f t="shared" si="29"/>
        <v>OK</v>
      </c>
      <c r="AW8" s="222" t="str">
        <f t="shared" si="29"/>
        <v>OK</v>
      </c>
    </row>
    <row r="9" spans="1:50" ht="13.5" customHeight="1">
      <c r="A9" s="211" t="s">
        <v>53</v>
      </c>
      <c r="B9" s="390" t="str">
        <f>'8.คำนวณ'!F8</f>
        <v>รพ.บุ่งคล้า</v>
      </c>
      <c r="C9" s="221">
        <f>+'8.คำนวณ'!W8</f>
        <v>16124.249561755179</v>
      </c>
      <c r="D9" s="221">
        <f>+'8.คำนวณ'!X8</f>
        <v>101.49614643276131</v>
      </c>
      <c r="E9" s="221">
        <f>+'8.คำนวณ'!Y8</f>
        <v>1270.8781744946134</v>
      </c>
      <c r="F9" s="221">
        <f>+'8.คำนวณ'!Z8</f>
        <v>545.51544403328364</v>
      </c>
      <c r="G9" s="221">
        <f>+'8.คำนวณ'!AA8</f>
        <v>682.13988331953283</v>
      </c>
      <c r="H9" s="221">
        <f>+'8.คำนวณ'!AB8</f>
        <v>828.77280275318958</v>
      </c>
      <c r="I9" s="221">
        <f>+'8.คำนวณ'!AC8</f>
        <v>582.5404682047124</v>
      </c>
      <c r="J9" s="221">
        <f>+'8.คำนวณ'!AD8</f>
        <v>338.02972177766753</v>
      </c>
      <c r="K9" s="221">
        <f>+'8.คำนวณ'!AE8</f>
        <v>435.03167805698456</v>
      </c>
      <c r="L9" s="221">
        <f>+'8.คำนวณ'!AF8</f>
        <v>29.439710686425595</v>
      </c>
      <c r="M9" s="221">
        <f>+'8.คำนวณ'!AG8</f>
        <v>1104.397764473254</v>
      </c>
      <c r="N9" s="387" t="str">
        <f t="shared" si="4"/>
        <v>รพ.บุ่งคล้า</v>
      </c>
      <c r="O9" s="39">
        <f t="shared" ref="O9:Y9" si="30">+(C9-C10)*100/C10</f>
        <v>16.472931300115448</v>
      </c>
      <c r="P9" s="39">
        <f t="shared" si="30"/>
        <v>78.960024346060138</v>
      </c>
      <c r="Q9" s="39">
        <f t="shared" si="30"/>
        <v>-5.2643049144599869</v>
      </c>
      <c r="R9" s="39">
        <f t="shared" si="30"/>
        <v>-3.3080550912393853</v>
      </c>
      <c r="S9" s="39">
        <f t="shared" si="30"/>
        <v>0.65324015063925867</v>
      </c>
      <c r="T9" s="39">
        <f t="shared" si="30"/>
        <v>-11.947479157767928</v>
      </c>
      <c r="U9" s="39">
        <f t="shared" si="30"/>
        <v>-3.615859605518065</v>
      </c>
      <c r="V9" s="39">
        <f t="shared" si="30"/>
        <v>29.951302471616465</v>
      </c>
      <c r="W9" s="39">
        <f t="shared" si="30"/>
        <v>23.512304962163697</v>
      </c>
      <c r="X9" s="39">
        <f t="shared" si="30"/>
        <v>-31.313524843332413</v>
      </c>
      <c r="Y9" s="39">
        <f t="shared" si="30"/>
        <v>142.91025494654008</v>
      </c>
      <c r="Z9" s="387" t="str">
        <f t="shared" si="6"/>
        <v>รพ.บุ่งคล้า</v>
      </c>
      <c r="AA9" s="8">
        <f t="shared" si="7"/>
        <v>0.16472931300115448</v>
      </c>
      <c r="AB9" s="8">
        <f t="shared" si="8"/>
        <v>0.78960024346060143</v>
      </c>
      <c r="AC9" s="8">
        <f t="shared" si="9"/>
        <v>-5.2643049144599871E-2</v>
      </c>
      <c r="AD9" s="8">
        <f t="shared" si="10"/>
        <v>-3.3080550912393855E-2</v>
      </c>
      <c r="AE9" s="8">
        <f t="shared" si="11"/>
        <v>6.5324015063925869E-3</v>
      </c>
      <c r="AF9" s="8">
        <f t="shared" si="12"/>
        <v>-0.11947479157767928</v>
      </c>
      <c r="AG9" s="8">
        <f t="shared" si="13"/>
        <v>-3.6158596055180653E-2</v>
      </c>
      <c r="AH9" s="8">
        <f t="shared" si="14"/>
        <v>0.29951302471616464</v>
      </c>
      <c r="AI9" s="8">
        <f t="shared" si="15"/>
        <v>0.23512304962163696</v>
      </c>
      <c r="AJ9" s="8">
        <f t="shared" si="16"/>
        <v>-0.31313524843332413</v>
      </c>
      <c r="AK9" s="8">
        <f t="shared" si="17"/>
        <v>1.4291025494654008</v>
      </c>
      <c r="AL9" s="7" t="str">
        <f t="shared" si="18"/>
        <v>รพ.บุ่งคล้า</v>
      </c>
      <c r="AM9" s="222" t="str">
        <f t="shared" ref="AM9:AP9" si="31">+IF(AND(C9&lt;C12),"OK","Not OK")</f>
        <v>OK</v>
      </c>
      <c r="AN9" s="222" t="str">
        <f t="shared" si="31"/>
        <v>Not OK</v>
      </c>
      <c r="AO9" s="222" t="str">
        <f t="shared" si="31"/>
        <v>OK</v>
      </c>
      <c r="AP9" s="222" t="str">
        <f t="shared" si="31"/>
        <v>OK</v>
      </c>
      <c r="AQ9" s="222" t="str">
        <f t="shared" ref="AQ9:AW9" si="32">+IF(AND(G9&lt;G12),"OK","Not OK")</f>
        <v>OK</v>
      </c>
      <c r="AR9" s="222" t="str">
        <f t="shared" si="32"/>
        <v>OK</v>
      </c>
      <c r="AS9" s="222" t="str">
        <f t="shared" si="32"/>
        <v>OK</v>
      </c>
      <c r="AT9" s="222" t="str">
        <f t="shared" si="32"/>
        <v>OK</v>
      </c>
      <c r="AU9" s="222" t="str">
        <f t="shared" si="32"/>
        <v>OK</v>
      </c>
      <c r="AV9" s="222" t="str">
        <f t="shared" si="32"/>
        <v>OK</v>
      </c>
      <c r="AW9" s="222" t="str">
        <f t="shared" si="32"/>
        <v>Not OK</v>
      </c>
    </row>
    <row r="10" spans="1:50" ht="13.5" customHeight="1">
      <c r="B10" s="391" t="s">
        <v>140</v>
      </c>
      <c r="C10" s="12">
        <f>AVERAGE(C4:C9)</f>
        <v>13843.774155737417</v>
      </c>
      <c r="D10" s="12">
        <f t="shared" ref="D10:M10" si="33">AVERAGE(D4:D9)</f>
        <v>56.714423684082256</v>
      </c>
      <c r="E10" s="12">
        <f t="shared" si="33"/>
        <v>1341.4987596249705</v>
      </c>
      <c r="F10" s="12">
        <f t="shared" si="33"/>
        <v>564.17878919287114</v>
      </c>
      <c r="G10" s="12">
        <f t="shared" si="33"/>
        <v>677.71279126099796</v>
      </c>
      <c r="H10" s="12">
        <f t="shared" si="33"/>
        <v>941.22552634028682</v>
      </c>
      <c r="I10" s="12">
        <f t="shared" si="33"/>
        <v>604.39452571811626</v>
      </c>
      <c r="J10" s="12">
        <f t="shared" si="33"/>
        <v>260.12030302774292</v>
      </c>
      <c r="K10" s="12">
        <f t="shared" si="33"/>
        <v>352.21727761476927</v>
      </c>
      <c r="L10" s="12">
        <f t="shared" si="33"/>
        <v>42.861000829168042</v>
      </c>
      <c r="M10" s="12">
        <f t="shared" si="33"/>
        <v>454.65258958141186</v>
      </c>
      <c r="P10" s="40"/>
      <c r="U10" s="40"/>
      <c r="V10" s="40"/>
      <c r="W10" s="40"/>
      <c r="X10" s="40"/>
      <c r="Y10" s="40"/>
      <c r="Z10" s="393"/>
      <c r="AA10" s="40"/>
      <c r="AB10" s="40"/>
      <c r="AC10" s="40"/>
      <c r="AD10" s="40"/>
      <c r="AE10" s="40"/>
      <c r="AF10" s="40"/>
      <c r="AG10" s="40"/>
      <c r="AH10" s="51"/>
      <c r="AI10" s="51"/>
      <c r="AJ10" s="51"/>
      <c r="AK10" s="51"/>
      <c r="AL10" s="40"/>
      <c r="AM10" s="40"/>
      <c r="AN10" s="40"/>
      <c r="AO10" s="40"/>
      <c r="AP10" s="40"/>
      <c r="AQ10" s="40"/>
      <c r="AR10" s="40"/>
      <c r="AS10" s="40"/>
      <c r="AT10" s="51"/>
      <c r="AU10" s="51"/>
      <c r="AV10" s="51"/>
      <c r="AW10" s="51"/>
      <c r="AX10" s="40"/>
    </row>
    <row r="11" spans="1:50" ht="13.5" customHeight="1">
      <c r="B11" s="392" t="s">
        <v>264</v>
      </c>
      <c r="C11" s="14">
        <f>STDEV(C4:C9)</f>
        <v>2560.360311277796</v>
      </c>
      <c r="D11" s="14">
        <f t="shared" ref="D11:M11" si="34">STDEV(D4:D9)</f>
        <v>28.648576905873419</v>
      </c>
      <c r="E11" s="14">
        <f t="shared" si="34"/>
        <v>125.71076378144798</v>
      </c>
      <c r="F11" s="14">
        <f t="shared" si="34"/>
        <v>133.44584658516865</v>
      </c>
      <c r="G11" s="14">
        <f t="shared" si="34"/>
        <v>345.67351067708256</v>
      </c>
      <c r="H11" s="14">
        <f t="shared" si="34"/>
        <v>702.03380121797954</v>
      </c>
      <c r="I11" s="14">
        <f t="shared" si="34"/>
        <v>307.52642543673983</v>
      </c>
      <c r="J11" s="14">
        <f t="shared" si="34"/>
        <v>109.37204453898693</v>
      </c>
      <c r="K11" s="14">
        <f t="shared" si="34"/>
        <v>109.30286094725568</v>
      </c>
      <c r="L11" s="14">
        <f t="shared" si="34"/>
        <v>65.462703526235245</v>
      </c>
      <c r="M11" s="14">
        <f t="shared" si="34"/>
        <v>481.12618982749564</v>
      </c>
      <c r="N11" s="389"/>
      <c r="V11" s="41"/>
      <c r="W11" s="41"/>
      <c r="X11" s="41"/>
      <c r="Y11" s="41"/>
      <c r="Z11" s="394"/>
      <c r="AA11" s="41"/>
      <c r="AB11" s="41"/>
      <c r="AC11" s="41"/>
      <c r="AD11" s="41"/>
      <c r="AE11" s="41"/>
      <c r="AF11" s="41"/>
      <c r="AG11" s="41"/>
      <c r="AL11" s="41"/>
      <c r="AM11" s="41"/>
      <c r="AN11" s="41"/>
      <c r="AO11" s="41"/>
      <c r="AP11" s="41"/>
      <c r="AQ11" s="41"/>
      <c r="AR11" s="41"/>
      <c r="AS11" s="41"/>
      <c r="AX11" s="41"/>
    </row>
    <row r="12" spans="1:50" ht="13.5" customHeight="1">
      <c r="B12" s="392" t="s">
        <v>265</v>
      </c>
      <c r="C12" s="14">
        <f t="shared" ref="C12:M12" si="35">+C10+C11</f>
        <v>16404.134467015214</v>
      </c>
      <c r="D12" s="14">
        <f t="shared" si="35"/>
        <v>85.363000589955675</v>
      </c>
      <c r="E12" s="14">
        <f t="shared" si="35"/>
        <v>1467.2095234064184</v>
      </c>
      <c r="F12" s="14">
        <f t="shared" si="35"/>
        <v>697.62463577803976</v>
      </c>
      <c r="G12" s="14">
        <f t="shared" si="35"/>
        <v>1023.3863019380806</v>
      </c>
      <c r="H12" s="14">
        <f t="shared" si="35"/>
        <v>1643.2593275582662</v>
      </c>
      <c r="I12" s="14">
        <f t="shared" si="35"/>
        <v>911.92095115485608</v>
      </c>
      <c r="J12" s="14">
        <f t="shared" si="35"/>
        <v>369.49234756672985</v>
      </c>
      <c r="K12" s="14">
        <f t="shared" si="35"/>
        <v>461.52013856202495</v>
      </c>
      <c r="L12" s="14">
        <f t="shared" si="35"/>
        <v>108.32370435540329</v>
      </c>
      <c r="M12" s="14">
        <f t="shared" si="35"/>
        <v>935.77877940890744</v>
      </c>
      <c r="N12" s="389"/>
      <c r="V12" s="41"/>
      <c r="W12" s="41"/>
      <c r="X12" s="41"/>
      <c r="Y12" s="41"/>
      <c r="Z12" s="394"/>
      <c r="AA12" s="41"/>
      <c r="AB12" s="41"/>
      <c r="AC12" s="41"/>
      <c r="AD12" s="41"/>
      <c r="AE12" s="41"/>
      <c r="AF12" s="41"/>
      <c r="AG12" s="41"/>
      <c r="AL12" s="41"/>
      <c r="AM12" s="41"/>
      <c r="AN12" s="41"/>
      <c r="AO12" s="41"/>
      <c r="AP12" s="41"/>
      <c r="AQ12" s="41"/>
      <c r="AR12" s="41"/>
      <c r="AS12" s="41"/>
      <c r="AX12" s="41"/>
    </row>
    <row r="13" spans="1:50" ht="13.5" customHeight="1">
      <c r="B13" s="459" t="s">
        <v>142</v>
      </c>
      <c r="C13" s="460" t="s">
        <v>244</v>
      </c>
      <c r="D13" s="461"/>
      <c r="E13" s="461"/>
      <c r="F13" s="461"/>
      <c r="G13" s="461"/>
      <c r="H13" s="461"/>
      <c r="I13" s="461"/>
      <c r="J13" s="461"/>
      <c r="K13" s="461"/>
      <c r="L13" s="461"/>
      <c r="M13" s="462"/>
      <c r="N13" s="459" t="s">
        <v>142</v>
      </c>
      <c r="O13" s="460" t="s">
        <v>713</v>
      </c>
      <c r="P13" s="461"/>
      <c r="Q13" s="461"/>
      <c r="R13" s="461"/>
      <c r="S13" s="461"/>
      <c r="T13" s="461"/>
      <c r="U13" s="461"/>
      <c r="V13" s="461"/>
      <c r="W13" s="461"/>
      <c r="X13" s="461"/>
      <c r="Y13" s="462"/>
      <c r="Z13" s="447" t="s">
        <v>142</v>
      </c>
      <c r="AA13" s="460" t="s">
        <v>713</v>
      </c>
      <c r="AB13" s="461"/>
      <c r="AC13" s="461"/>
      <c r="AD13" s="461"/>
      <c r="AE13" s="461"/>
      <c r="AF13" s="461"/>
      <c r="AG13" s="461"/>
      <c r="AH13" s="461"/>
      <c r="AI13" s="461"/>
      <c r="AJ13" s="461"/>
      <c r="AK13" s="462"/>
      <c r="AL13" s="447" t="s">
        <v>142</v>
      </c>
      <c r="AM13" s="460" t="s">
        <v>714</v>
      </c>
      <c r="AN13" s="461"/>
      <c r="AO13" s="461"/>
      <c r="AP13" s="461"/>
      <c r="AQ13" s="461"/>
      <c r="AR13" s="461"/>
      <c r="AS13" s="461"/>
      <c r="AT13" s="461"/>
      <c r="AU13" s="461"/>
      <c r="AV13" s="461"/>
      <c r="AW13" s="462"/>
    </row>
    <row r="14" spans="1:50" ht="13.5" customHeight="1">
      <c r="B14" s="459"/>
      <c r="C14" s="31" t="s">
        <v>5</v>
      </c>
      <c r="D14" s="31" t="s">
        <v>8</v>
      </c>
      <c r="E14" s="31" t="s">
        <v>11</v>
      </c>
      <c r="F14" s="31" t="s">
        <v>17</v>
      </c>
      <c r="G14" s="31" t="s">
        <v>20</v>
      </c>
      <c r="H14" s="31" t="s">
        <v>23</v>
      </c>
      <c r="I14" s="31" t="s">
        <v>26</v>
      </c>
      <c r="J14" s="31" t="s">
        <v>29</v>
      </c>
      <c r="K14" s="31" t="s">
        <v>32</v>
      </c>
      <c r="L14" s="31" t="s">
        <v>35</v>
      </c>
      <c r="M14" s="31" t="s">
        <v>38</v>
      </c>
      <c r="N14" s="459"/>
      <c r="O14" s="31" t="s">
        <v>5</v>
      </c>
      <c r="P14" s="31" t="s">
        <v>8</v>
      </c>
      <c r="Q14" s="31" t="s">
        <v>11</v>
      </c>
      <c r="R14" s="31" t="s">
        <v>17</v>
      </c>
      <c r="S14" s="31" t="s">
        <v>20</v>
      </c>
      <c r="T14" s="31" t="s">
        <v>23</v>
      </c>
      <c r="U14" s="31" t="s">
        <v>26</v>
      </c>
      <c r="V14" s="31" t="s">
        <v>29</v>
      </c>
      <c r="W14" s="31" t="s">
        <v>32</v>
      </c>
      <c r="X14" s="31" t="s">
        <v>35</v>
      </c>
      <c r="Y14" s="31" t="s">
        <v>38</v>
      </c>
      <c r="Z14" s="447"/>
      <c r="AA14" s="31" t="s">
        <v>5</v>
      </c>
      <c r="AB14" s="31" t="s">
        <v>8</v>
      </c>
      <c r="AC14" s="31" t="s">
        <v>11</v>
      </c>
      <c r="AD14" s="31" t="s">
        <v>17</v>
      </c>
      <c r="AE14" s="31" t="s">
        <v>20</v>
      </c>
      <c r="AF14" s="31" t="s">
        <v>23</v>
      </c>
      <c r="AG14" s="31" t="s">
        <v>26</v>
      </c>
      <c r="AH14" s="31" t="s">
        <v>29</v>
      </c>
      <c r="AI14" s="31" t="s">
        <v>32</v>
      </c>
      <c r="AJ14" s="31" t="s">
        <v>35</v>
      </c>
      <c r="AK14" s="31" t="s">
        <v>38</v>
      </c>
      <c r="AL14" s="447"/>
      <c r="AM14" s="5" t="s">
        <v>5</v>
      </c>
      <c r="AN14" s="6" t="s">
        <v>8</v>
      </c>
      <c r="AO14" s="5" t="s">
        <v>11</v>
      </c>
      <c r="AP14" s="5" t="s">
        <v>17</v>
      </c>
      <c r="AQ14" s="5" t="s">
        <v>20</v>
      </c>
      <c r="AR14" s="5" t="s">
        <v>23</v>
      </c>
      <c r="AS14" s="5" t="s">
        <v>26</v>
      </c>
      <c r="AT14" s="31" t="s">
        <v>29</v>
      </c>
      <c r="AU14" s="31" t="s">
        <v>32</v>
      </c>
      <c r="AV14" s="31" t="s">
        <v>35</v>
      </c>
      <c r="AW14" s="31" t="s">
        <v>38</v>
      </c>
    </row>
    <row r="15" spans="1:50" ht="13.5" customHeight="1">
      <c r="A15" s="211" t="s">
        <v>1455</v>
      </c>
      <c r="B15" s="390" t="str">
        <f>+'8.คำนวณ'!F9</f>
        <v>รพ.ประจักษ์ศิลปาคม</v>
      </c>
      <c r="C15" s="221">
        <f>+'8.คำนวณ'!W9</f>
        <v>8542.8610859143482</v>
      </c>
      <c r="D15" s="221">
        <f>+'8.คำนวณ'!X9</f>
        <v>70.148753121952083</v>
      </c>
      <c r="E15" s="221">
        <f>+'8.คำนวณ'!Y9</f>
        <v>997.67804663127561</v>
      </c>
      <c r="F15" s="221">
        <f>+'8.คำนวณ'!Z9</f>
        <v>513.06718939357268</v>
      </c>
      <c r="G15" s="221">
        <f>+'8.คำนวณ'!AA9</f>
        <v>701.38835413384072</v>
      </c>
      <c r="H15" s="221">
        <f>+'8.คำนวณ'!AB9</f>
        <v>379.04021796685248</v>
      </c>
      <c r="I15" s="221">
        <f>+'8.คำนวณ'!AC9</f>
        <v>818.34448532107069</v>
      </c>
      <c r="J15" s="221">
        <f>+'8.คำนวณ'!AD9</f>
        <v>112.08469781481072</v>
      </c>
      <c r="K15" s="221">
        <f>+'8.คำนวณ'!AE9</f>
        <v>345.80340854009222</v>
      </c>
      <c r="L15" s="221">
        <f>+'8.คำนวณ'!AF9</f>
        <v>15.101264193689342</v>
      </c>
      <c r="M15" s="221">
        <f>+'8.คำนวณ'!AG9</f>
        <v>320.31522685991581</v>
      </c>
      <c r="N15" s="387" t="str">
        <f>+B15</f>
        <v>รพ.ประจักษ์ศิลปาคม</v>
      </c>
      <c r="O15" s="42">
        <f t="shared" ref="O15:Y15" si="36">+(C15-C26)*100/C26</f>
        <v>-17.705188501467717</v>
      </c>
      <c r="P15" s="42">
        <f t="shared" si="36"/>
        <v>78.309914008981067</v>
      </c>
      <c r="Q15" s="42">
        <f t="shared" si="36"/>
        <v>-15.640258403657789</v>
      </c>
      <c r="R15" s="42">
        <f t="shared" si="36"/>
        <v>10.75477208161589</v>
      </c>
      <c r="S15" s="42">
        <f t="shared" si="36"/>
        <v>-5.346559264476735E-2</v>
      </c>
      <c r="T15" s="42">
        <f t="shared" si="36"/>
        <v>-23.026381413509721</v>
      </c>
      <c r="U15" s="42">
        <f t="shared" si="36"/>
        <v>50.406593630575351</v>
      </c>
      <c r="V15" s="42">
        <f t="shared" si="36"/>
        <v>-27.62453478742405</v>
      </c>
      <c r="W15" s="42">
        <f t="shared" si="36"/>
        <v>31.944001175942017</v>
      </c>
      <c r="X15" s="42">
        <f t="shared" si="36"/>
        <v>-69.045938069576067</v>
      </c>
      <c r="Y15" s="42">
        <f t="shared" si="36"/>
        <v>31.993680331081936</v>
      </c>
      <c r="Z15" s="387" t="str">
        <f>+N15</f>
        <v>รพ.ประจักษ์ศิลปาคม</v>
      </c>
      <c r="AA15" s="8">
        <f>+O15/100</f>
        <v>-0.17705188501467717</v>
      </c>
      <c r="AB15" s="8">
        <f t="shared" ref="AB15:AK25" si="37">+P15/100</f>
        <v>0.78309914008981063</v>
      </c>
      <c r="AC15" s="8">
        <f t="shared" si="37"/>
        <v>-0.15640258403657789</v>
      </c>
      <c r="AD15" s="8">
        <f t="shared" si="37"/>
        <v>0.1075477208161589</v>
      </c>
      <c r="AE15" s="8">
        <f t="shared" si="37"/>
        <v>-5.3465592644767355E-4</v>
      </c>
      <c r="AF15" s="8">
        <f t="shared" si="37"/>
        <v>-0.23026381413509722</v>
      </c>
      <c r="AG15" s="8">
        <f t="shared" si="37"/>
        <v>0.50406593630575347</v>
      </c>
      <c r="AH15" s="8">
        <f t="shared" si="37"/>
        <v>-0.27624534787424049</v>
      </c>
      <c r="AI15" s="8">
        <f t="shared" si="37"/>
        <v>0.31944001175942016</v>
      </c>
      <c r="AJ15" s="8">
        <f t="shared" si="37"/>
        <v>-0.69045938069576063</v>
      </c>
      <c r="AK15" s="8">
        <f t="shared" si="37"/>
        <v>0.31993680331081936</v>
      </c>
      <c r="AL15" s="7" t="str">
        <f>+Z15</f>
        <v>รพ.ประจักษ์ศิลปาคม</v>
      </c>
      <c r="AM15" s="10" t="str">
        <f t="shared" ref="AM15:AP15" si="38">+IF(AND(C15&lt;C28),"OK","Not OK")</f>
        <v>OK</v>
      </c>
      <c r="AN15" s="10" t="str">
        <f t="shared" si="38"/>
        <v>OK</v>
      </c>
      <c r="AO15" s="10" t="str">
        <f t="shared" si="38"/>
        <v>OK</v>
      </c>
      <c r="AP15" s="10" t="str">
        <f t="shared" si="38"/>
        <v>OK</v>
      </c>
      <c r="AQ15" s="10" t="str">
        <f t="shared" ref="AQ15:AW15" si="39">+IF(AND(G15&lt;G28),"OK","Not OK")</f>
        <v>OK</v>
      </c>
      <c r="AR15" s="10" t="str">
        <f t="shared" si="39"/>
        <v>OK</v>
      </c>
      <c r="AS15" s="10" t="str">
        <f t="shared" si="39"/>
        <v>OK</v>
      </c>
      <c r="AT15" s="10" t="str">
        <f t="shared" si="39"/>
        <v>OK</v>
      </c>
      <c r="AU15" s="10" t="str">
        <f t="shared" si="39"/>
        <v>Not OK</v>
      </c>
      <c r="AV15" s="10" t="str">
        <f t="shared" si="39"/>
        <v>OK</v>
      </c>
      <c r="AW15" s="10" t="str">
        <f t="shared" si="39"/>
        <v>OK</v>
      </c>
    </row>
    <row r="16" spans="1:50" ht="13.5" customHeight="1">
      <c r="A16" s="211" t="s">
        <v>1455</v>
      </c>
      <c r="B16" s="390" t="str">
        <f>+'8.คำนวณ'!F10</f>
        <v>รพ.กู่แก้ว</v>
      </c>
      <c r="C16" s="221">
        <f>+'8.คำนวณ'!W10</f>
        <v>9328.7391531681878</v>
      </c>
      <c r="D16" s="221">
        <f>+'8.คำนวณ'!X10</f>
        <v>75.922671768965301</v>
      </c>
      <c r="E16" s="221">
        <f>+'8.คำนวณ'!Y10</f>
        <v>1141.567308818918</v>
      </c>
      <c r="F16" s="221">
        <f>+'8.คำนวณ'!Z10</f>
        <v>440.0349610874257</v>
      </c>
      <c r="G16" s="221">
        <f>+'8.คำนวณ'!AA10</f>
        <v>550.90239495673779</v>
      </c>
      <c r="H16" s="221">
        <f>+'8.คำนวณ'!AB10</f>
        <v>293.29081805606234</v>
      </c>
      <c r="I16" s="221">
        <f>+'8.คำนวณ'!AC10</f>
        <v>369.68942277368245</v>
      </c>
      <c r="J16" s="221">
        <f>+'8.คำนวณ'!AD10</f>
        <v>86.223371950984529</v>
      </c>
      <c r="K16" s="221">
        <f>+'8.คำนวณ'!AE10</f>
        <v>153.10501525881003</v>
      </c>
      <c r="L16" s="221">
        <f>+'8.คำนวณ'!AF10</f>
        <v>259.49319480020824</v>
      </c>
      <c r="M16" s="221">
        <f>+'8.คำนวณ'!AG10</f>
        <v>39.09332578040938</v>
      </c>
      <c r="N16" s="387" t="str">
        <f t="shared" ref="N16:N25" si="40">+B16</f>
        <v>รพ.กู่แก้ว</v>
      </c>
      <c r="O16" s="42">
        <f t="shared" ref="O16:Y16" si="41">+(C16-C26)*100/C26</f>
        <v>-10.134693469993895</v>
      </c>
      <c r="P16" s="42">
        <f t="shared" si="41"/>
        <v>92.986538918534833</v>
      </c>
      <c r="Q16" s="42">
        <f t="shared" si="41"/>
        <v>-3.4735468902350508</v>
      </c>
      <c r="R16" s="42">
        <f t="shared" si="41"/>
        <v>-5.0105467067875633</v>
      </c>
      <c r="S16" s="42">
        <f t="shared" si="41"/>
        <v>-21.497434555163494</v>
      </c>
      <c r="T16" s="42">
        <f t="shared" si="41"/>
        <v>-40.439946755356374</v>
      </c>
      <c r="U16" s="42">
        <f t="shared" si="41"/>
        <v>-32.053398320601424</v>
      </c>
      <c r="V16" s="42">
        <f t="shared" si="41"/>
        <v>-44.32374107427114</v>
      </c>
      <c r="W16" s="42">
        <f t="shared" si="41"/>
        <v>-41.581581284474453</v>
      </c>
      <c r="X16" s="42">
        <f t="shared" si="41"/>
        <v>431.90039716846036</v>
      </c>
      <c r="Y16" s="42">
        <f t="shared" si="41"/>
        <v>-83.890644235920561</v>
      </c>
      <c r="Z16" s="387" t="str">
        <f t="shared" ref="Z16:Z25" si="42">+N16</f>
        <v>รพ.กู่แก้ว</v>
      </c>
      <c r="AA16" s="8">
        <f t="shared" ref="AA16:AA25" si="43">+O16/100</f>
        <v>-0.10134693469993895</v>
      </c>
      <c r="AB16" s="8">
        <f t="shared" si="37"/>
        <v>0.92986538918534833</v>
      </c>
      <c r="AC16" s="8">
        <f t="shared" si="37"/>
        <v>-3.4735468902350505E-2</v>
      </c>
      <c r="AD16" s="8">
        <f t="shared" si="37"/>
        <v>-5.0105467067875636E-2</v>
      </c>
      <c r="AE16" s="8">
        <f t="shared" si="37"/>
        <v>-0.21497434555163494</v>
      </c>
      <c r="AF16" s="8">
        <f t="shared" si="37"/>
        <v>-0.40439946755356376</v>
      </c>
      <c r="AG16" s="8">
        <f t="shared" si="37"/>
        <v>-0.32053398320601423</v>
      </c>
      <c r="AH16" s="8">
        <f t="shared" si="37"/>
        <v>-0.44323741074271139</v>
      </c>
      <c r="AI16" s="8">
        <f t="shared" si="37"/>
        <v>-0.4158158128447445</v>
      </c>
      <c r="AJ16" s="8">
        <f t="shared" si="37"/>
        <v>4.3190039716846034</v>
      </c>
      <c r="AK16" s="8">
        <f t="shared" si="37"/>
        <v>-0.83890644235920564</v>
      </c>
      <c r="AL16" s="7" t="str">
        <f t="shared" ref="AL16:AL25" si="44">+Z16</f>
        <v>รพ.กู่แก้ว</v>
      </c>
      <c r="AM16" s="10" t="str">
        <f t="shared" ref="AM16:AP16" si="45">+IF(AND(C16&lt;C28),"OK","Not OK")</f>
        <v>OK</v>
      </c>
      <c r="AN16" s="10" t="str">
        <f t="shared" si="45"/>
        <v>OK</v>
      </c>
      <c r="AO16" s="10" t="str">
        <f t="shared" si="45"/>
        <v>OK</v>
      </c>
      <c r="AP16" s="10" t="str">
        <f t="shared" si="45"/>
        <v>OK</v>
      </c>
      <c r="AQ16" s="10" t="str">
        <f t="shared" ref="AQ16:AW16" si="46">+IF(AND(G16&lt;G28),"OK","Not OK")</f>
        <v>OK</v>
      </c>
      <c r="AR16" s="10" t="str">
        <f t="shared" si="46"/>
        <v>OK</v>
      </c>
      <c r="AS16" s="10" t="str">
        <f t="shared" si="46"/>
        <v>OK</v>
      </c>
      <c r="AT16" s="10" t="str">
        <f t="shared" si="46"/>
        <v>OK</v>
      </c>
      <c r="AU16" s="10" t="str">
        <f t="shared" si="46"/>
        <v>OK</v>
      </c>
      <c r="AV16" s="10" t="str">
        <f t="shared" si="46"/>
        <v>Not OK</v>
      </c>
      <c r="AW16" s="10" t="str">
        <f t="shared" si="46"/>
        <v>OK</v>
      </c>
    </row>
    <row r="17" spans="1:50" ht="13.2" customHeight="1">
      <c r="A17" s="211" t="s">
        <v>49</v>
      </c>
      <c r="B17" s="390" t="str">
        <f>+'8.คำนวณ'!F11</f>
        <v>รพ.นาทม</v>
      </c>
      <c r="C17" s="221">
        <f>+'8.คำนวณ'!W11</f>
        <v>16171.144690391009</v>
      </c>
      <c r="D17" s="221">
        <f>+'8.คำนวณ'!X11</f>
        <v>18.523756404049706</v>
      </c>
      <c r="E17" s="221">
        <f>+'8.คำนวณ'!Y11</f>
        <v>1821.5852909595405</v>
      </c>
      <c r="F17" s="221">
        <f>+'8.คำนวณ'!Z11</f>
        <v>692.61478362155674</v>
      </c>
      <c r="G17" s="221">
        <f>+'8.คำนวณ'!AA11</f>
        <v>828.82154001753315</v>
      </c>
      <c r="H17" s="221">
        <f>+'8.คำนวณ'!AB11</f>
        <v>647.53872635307346</v>
      </c>
      <c r="I17" s="221">
        <f>+'8.คำนวณ'!AC11</f>
        <v>436.02015053744879</v>
      </c>
      <c r="J17" s="221">
        <f>+'8.คำนวณ'!AD11</f>
        <v>222.26120477285616</v>
      </c>
      <c r="K17" s="221">
        <f>+'8.คำนวณ'!AE11</f>
        <v>313.78653367159762</v>
      </c>
      <c r="L17" s="221">
        <f>+'8.คำนวณ'!AF11</f>
        <v>55.471785990390487</v>
      </c>
      <c r="M17" s="221">
        <f>+'8.คำนวณ'!AG11</f>
        <v>284.26052243515772</v>
      </c>
      <c r="N17" s="387" t="str">
        <f t="shared" si="40"/>
        <v>รพ.นาทม</v>
      </c>
      <c r="O17" s="42">
        <f t="shared" ref="O17:Y17" si="47">+(C17-C26)*100/C26</f>
        <v>55.779344955693233</v>
      </c>
      <c r="P17" s="42">
        <f t="shared" si="47"/>
        <v>-52.914780883029024</v>
      </c>
      <c r="Q17" s="42">
        <f t="shared" si="47"/>
        <v>54.026105876456015</v>
      </c>
      <c r="R17" s="42">
        <f t="shared" si="47"/>
        <v>49.51334656779008</v>
      </c>
      <c r="S17" s="42">
        <f t="shared" si="47"/>
        <v>18.105526102180193</v>
      </c>
      <c r="T17" s="42">
        <f t="shared" si="47"/>
        <v>31.498971823201202</v>
      </c>
      <c r="U17" s="42">
        <f t="shared" si="47"/>
        <v>-19.862225782705117</v>
      </c>
      <c r="V17" s="42">
        <f t="shared" si="47"/>
        <v>43.518771141455964</v>
      </c>
      <c r="W17" s="42">
        <f t="shared" si="47"/>
        <v>19.727711599349075</v>
      </c>
      <c r="X17" s="42">
        <f t="shared" si="47"/>
        <v>13.704195682856712</v>
      </c>
      <c r="Y17" s="42">
        <f t="shared" si="47"/>
        <v>17.136462405708613</v>
      </c>
      <c r="Z17" s="387" t="str">
        <f t="shared" si="42"/>
        <v>รพ.นาทม</v>
      </c>
      <c r="AA17" s="8">
        <f t="shared" si="43"/>
        <v>0.55779344955693233</v>
      </c>
      <c r="AB17" s="8">
        <f t="shared" si="37"/>
        <v>-0.52914780883029022</v>
      </c>
      <c r="AC17" s="8">
        <f t="shared" si="37"/>
        <v>0.5402610587645601</v>
      </c>
      <c r="AD17" s="8">
        <f t="shared" si="37"/>
        <v>0.49513346567790079</v>
      </c>
      <c r="AE17" s="8">
        <f t="shared" si="37"/>
        <v>0.18105526102180192</v>
      </c>
      <c r="AF17" s="8">
        <f t="shared" si="37"/>
        <v>0.31498971823201205</v>
      </c>
      <c r="AG17" s="8">
        <f t="shared" si="37"/>
        <v>-0.19862225782705117</v>
      </c>
      <c r="AH17" s="8">
        <f t="shared" si="37"/>
        <v>0.43518771141455964</v>
      </c>
      <c r="AI17" s="8">
        <f t="shared" si="37"/>
        <v>0.19727711599349074</v>
      </c>
      <c r="AJ17" s="8">
        <f t="shared" si="37"/>
        <v>0.13704195682856712</v>
      </c>
      <c r="AK17" s="8">
        <f t="shared" si="37"/>
        <v>0.17136462405708613</v>
      </c>
      <c r="AL17" s="7" t="str">
        <f t="shared" si="44"/>
        <v>รพ.นาทม</v>
      </c>
      <c r="AM17" s="10" t="str">
        <f t="shared" ref="AM17:AP17" si="48">+IF(AND(C17&lt;C28),"OK","Not OK")</f>
        <v>Not OK</v>
      </c>
      <c r="AN17" s="10" t="str">
        <f t="shared" si="48"/>
        <v>OK</v>
      </c>
      <c r="AO17" s="10" t="str">
        <f t="shared" si="48"/>
        <v>Not OK</v>
      </c>
      <c r="AP17" s="10" t="str">
        <f t="shared" si="48"/>
        <v>Not OK</v>
      </c>
      <c r="AQ17" s="10" t="str">
        <f t="shared" ref="AQ17:AW17" si="49">+IF(AND(G17&lt;G28),"OK","Not OK")</f>
        <v>OK</v>
      </c>
      <c r="AR17" s="10" t="str">
        <f t="shared" si="49"/>
        <v>Not OK</v>
      </c>
      <c r="AS17" s="10" t="str">
        <f t="shared" si="49"/>
        <v>OK</v>
      </c>
      <c r="AT17" s="10" t="str">
        <f t="shared" si="49"/>
        <v>OK</v>
      </c>
      <c r="AU17" s="10" t="str">
        <f t="shared" si="49"/>
        <v>OK</v>
      </c>
      <c r="AV17" s="10" t="str">
        <f t="shared" si="49"/>
        <v>OK</v>
      </c>
      <c r="AW17" s="10" t="str">
        <f t="shared" si="49"/>
        <v>OK</v>
      </c>
    </row>
    <row r="18" spans="1:50" ht="13.5" customHeight="1">
      <c r="A18" s="211" t="s">
        <v>1456</v>
      </c>
      <c r="B18" s="390" t="str">
        <f>+'8.คำนวณ'!F12</f>
        <v>รพ.เต่างอย</v>
      </c>
      <c r="C18" s="221">
        <f>+'8.คำนวณ'!W12</f>
        <v>11925.212266673136</v>
      </c>
      <c r="D18" s="221">
        <f>+'8.คำนวณ'!X12</f>
        <v>14.459848417396955</v>
      </c>
      <c r="E18" s="221">
        <f>+'8.คำนวณ'!Y12</f>
        <v>1204.4571380681723</v>
      </c>
      <c r="F18" s="221">
        <f>+'8.คำนวณ'!Z12</f>
        <v>592.38568373233795</v>
      </c>
      <c r="G18" s="221">
        <f>+'8.คำนวณ'!AA12</f>
        <v>923.04804701850594</v>
      </c>
      <c r="H18" s="221">
        <f>+'8.คำนวณ'!AB12</f>
        <v>610.71277891509851</v>
      </c>
      <c r="I18" s="221">
        <f>+'8.คำนวณ'!AC12</f>
        <v>127.35619380618567</v>
      </c>
      <c r="J18" s="221">
        <f>+'8.คำนวณ'!AD12</f>
        <v>65.91147736149324</v>
      </c>
      <c r="K18" s="221">
        <f>+'8.คำนวณ'!AE12</f>
        <v>238.79444110039404</v>
      </c>
      <c r="L18" s="221">
        <f>+'8.คำนวณ'!AF12</f>
        <v>20.556801074161793</v>
      </c>
      <c r="M18" s="221">
        <f>+'8.คำนวณ'!AG12</f>
        <v>17.783195175582449</v>
      </c>
      <c r="N18" s="387" t="str">
        <f t="shared" si="40"/>
        <v>รพ.เต่างอย</v>
      </c>
      <c r="O18" s="42">
        <f t="shared" ref="O18:Y18" si="50">+(C18-C26)*100/C26</f>
        <v>14.87756685918445</v>
      </c>
      <c r="P18" s="42">
        <f t="shared" si="50"/>
        <v>-63.244758985144422</v>
      </c>
      <c r="Q18" s="42">
        <f t="shared" si="50"/>
        <v>1.8441703457200727</v>
      </c>
      <c r="R18" s="42">
        <f t="shared" si="50"/>
        <v>27.877094350421135</v>
      </c>
      <c r="S18" s="42">
        <f t="shared" si="50"/>
        <v>31.532627890443603</v>
      </c>
      <c r="T18" s="42">
        <f t="shared" si="50"/>
        <v>24.020539989815351</v>
      </c>
      <c r="U18" s="42">
        <f t="shared" si="50"/>
        <v>-76.592728818074235</v>
      </c>
      <c r="V18" s="42">
        <f t="shared" si="50"/>
        <v>-57.439561957262192</v>
      </c>
      <c r="W18" s="42">
        <f t="shared" si="50"/>
        <v>-8.8861091613391388</v>
      </c>
      <c r="X18" s="42">
        <f t="shared" si="50"/>
        <v>-57.863362604640777</v>
      </c>
      <c r="Y18" s="42">
        <f t="shared" si="50"/>
        <v>-92.672001883015056</v>
      </c>
      <c r="Z18" s="387" t="str">
        <f t="shared" si="42"/>
        <v>รพ.เต่างอย</v>
      </c>
      <c r="AA18" s="8">
        <f t="shared" si="43"/>
        <v>0.14877566859184449</v>
      </c>
      <c r="AB18" s="8">
        <f t="shared" si="37"/>
        <v>-0.63244758985144423</v>
      </c>
      <c r="AC18" s="8">
        <f t="shared" si="37"/>
        <v>1.8441703457200725E-2</v>
      </c>
      <c r="AD18" s="8">
        <f t="shared" si="37"/>
        <v>0.27877094350421133</v>
      </c>
      <c r="AE18" s="8">
        <f t="shared" si="37"/>
        <v>0.31532627890443604</v>
      </c>
      <c r="AF18" s="8">
        <f t="shared" si="37"/>
        <v>0.24020539989815351</v>
      </c>
      <c r="AG18" s="8">
        <f t="shared" si="37"/>
        <v>-0.7659272881807424</v>
      </c>
      <c r="AH18" s="8">
        <f t="shared" si="37"/>
        <v>-0.57439561957262197</v>
      </c>
      <c r="AI18" s="8">
        <f t="shared" si="37"/>
        <v>-8.8861091613391383E-2</v>
      </c>
      <c r="AJ18" s="8">
        <f t="shared" si="37"/>
        <v>-0.57863362604640778</v>
      </c>
      <c r="AK18" s="8">
        <f t="shared" si="37"/>
        <v>-0.92672001883015054</v>
      </c>
      <c r="AL18" s="7" t="str">
        <f t="shared" si="44"/>
        <v>รพ.เต่างอย</v>
      </c>
      <c r="AM18" s="10" t="str">
        <f t="shared" ref="AM18:AP18" si="51">+IF(AND(C18&lt;C28),"OK","Not OK")</f>
        <v>OK</v>
      </c>
      <c r="AN18" s="10" t="str">
        <f t="shared" si="51"/>
        <v>OK</v>
      </c>
      <c r="AO18" s="10" t="str">
        <f t="shared" si="51"/>
        <v>OK</v>
      </c>
      <c r="AP18" s="10" t="str">
        <f t="shared" si="51"/>
        <v>Not OK</v>
      </c>
      <c r="AQ18" s="10" t="str">
        <f t="shared" ref="AQ18:AW18" si="52">+IF(AND(G18&lt;G28),"OK","Not OK")</f>
        <v>Not OK</v>
      </c>
      <c r="AR18" s="10" t="str">
        <f t="shared" si="52"/>
        <v>OK</v>
      </c>
      <c r="AS18" s="10" t="str">
        <f t="shared" si="52"/>
        <v>OK</v>
      </c>
      <c r="AT18" s="10" t="str">
        <f t="shared" si="52"/>
        <v>OK</v>
      </c>
      <c r="AU18" s="10" t="str">
        <f t="shared" si="52"/>
        <v>OK</v>
      </c>
      <c r="AV18" s="10" t="str">
        <f t="shared" si="52"/>
        <v>OK</v>
      </c>
      <c r="AW18" s="10" t="str">
        <f t="shared" si="52"/>
        <v>OK</v>
      </c>
    </row>
    <row r="19" spans="1:50" ht="13.5" customHeight="1">
      <c r="A19" s="211" t="s">
        <v>51</v>
      </c>
      <c r="B19" s="390" t="str">
        <f>+'8.คำนวณ'!F13</f>
        <v>รพ.ภูเรือ</v>
      </c>
      <c r="C19" s="221">
        <f>+'8.คำนวณ'!W13</f>
        <v>8748.564723851603</v>
      </c>
      <c r="D19" s="221">
        <f>+'8.คำนวณ'!X13</f>
        <v>29.320663185296585</v>
      </c>
      <c r="E19" s="221">
        <f>+'8.คำนวณ'!Y13</f>
        <v>1178.4198323324185</v>
      </c>
      <c r="F19" s="221">
        <f>+'8.คำนวณ'!Z13</f>
        <v>340.17093237481913</v>
      </c>
      <c r="G19" s="221">
        <f>+'8.คำนวณ'!AA13</f>
        <v>457.45174820186855</v>
      </c>
      <c r="H19" s="221">
        <f>+'8.คำนวณ'!AB13</f>
        <v>487.7252027232002</v>
      </c>
      <c r="I19" s="221">
        <f>+'8.คำนวณ'!AC13</f>
        <v>213.58998362246336</v>
      </c>
      <c r="J19" s="221">
        <f>+'8.คำนวณ'!AD13</f>
        <v>103.85807739549175</v>
      </c>
      <c r="K19" s="221">
        <f>+'8.คำนวณ'!AE13</f>
        <v>212.66111840126828</v>
      </c>
      <c r="L19" s="221">
        <f>+'8.คำนวณ'!AF13</f>
        <v>1.6643181777154254E-2</v>
      </c>
      <c r="M19" s="221">
        <f>+'8.คำนวณ'!AG13</f>
        <v>306.57369575940828</v>
      </c>
      <c r="N19" s="387" t="str">
        <f t="shared" si="40"/>
        <v>รพ.ภูเรือ</v>
      </c>
      <c r="O19" s="42">
        <f t="shared" ref="O19:Y19" si="53">+(C19-C26)*100/C26</f>
        <v>-15.72361090839172</v>
      </c>
      <c r="P19" s="42">
        <f t="shared" si="53"/>
        <v>-25.470308471948464</v>
      </c>
      <c r="Q19" s="42">
        <f t="shared" si="53"/>
        <v>-0.35744207940020717</v>
      </c>
      <c r="R19" s="42">
        <f t="shared" si="53"/>
        <v>-26.567991750758722</v>
      </c>
      <c r="S19" s="42">
        <f t="shared" si="53"/>
        <v>-34.813977703088135</v>
      </c>
      <c r="T19" s="42">
        <f t="shared" si="53"/>
        <v>-0.95517058636413155</v>
      </c>
      <c r="U19" s="42">
        <f t="shared" si="53"/>
        <v>-60.743498066512927</v>
      </c>
      <c r="V19" s="42">
        <f t="shared" si="53"/>
        <v>-32.936637969958674</v>
      </c>
      <c r="W19" s="42">
        <f t="shared" si="53"/>
        <v>-18.857483288338081</v>
      </c>
      <c r="X19" s="42">
        <f t="shared" si="53"/>
        <v>-99.965885367420782</v>
      </c>
      <c r="Y19" s="42">
        <f t="shared" si="53"/>
        <v>26.33114820258827</v>
      </c>
      <c r="Z19" s="387" t="str">
        <f t="shared" si="42"/>
        <v>รพ.ภูเรือ</v>
      </c>
      <c r="AA19" s="8">
        <f t="shared" si="43"/>
        <v>-0.15723610908391719</v>
      </c>
      <c r="AB19" s="8">
        <f t="shared" si="37"/>
        <v>-0.25470308471948466</v>
      </c>
      <c r="AC19" s="8">
        <f t="shared" si="37"/>
        <v>-3.5744207940020716E-3</v>
      </c>
      <c r="AD19" s="8">
        <f t="shared" si="37"/>
        <v>-0.26567991750758724</v>
      </c>
      <c r="AE19" s="8">
        <f t="shared" si="37"/>
        <v>-0.34813977703088134</v>
      </c>
      <c r="AF19" s="8">
        <f t="shared" si="37"/>
        <v>-9.5517058636413153E-3</v>
      </c>
      <c r="AG19" s="8">
        <f t="shared" si="37"/>
        <v>-0.60743498066512924</v>
      </c>
      <c r="AH19" s="8">
        <f t="shared" si="37"/>
        <v>-0.32936637969958676</v>
      </c>
      <c r="AI19" s="8">
        <f t="shared" si="37"/>
        <v>-0.18857483288338081</v>
      </c>
      <c r="AJ19" s="8">
        <f t="shared" si="37"/>
        <v>-0.99965885367420781</v>
      </c>
      <c r="AK19" s="8">
        <f t="shared" si="37"/>
        <v>0.26331148202588273</v>
      </c>
      <c r="AL19" s="7" t="str">
        <f t="shared" si="44"/>
        <v>รพ.ภูเรือ</v>
      </c>
      <c r="AM19" s="10" t="str">
        <f t="shared" ref="AM19:AP19" si="54">+IF(AND(C19&lt;C28),"OK","Not OK")</f>
        <v>OK</v>
      </c>
      <c r="AN19" s="10" t="str">
        <f t="shared" si="54"/>
        <v>OK</v>
      </c>
      <c r="AO19" s="10" t="str">
        <f t="shared" si="54"/>
        <v>OK</v>
      </c>
      <c r="AP19" s="10" t="str">
        <f t="shared" si="54"/>
        <v>OK</v>
      </c>
      <c r="AQ19" s="10" t="str">
        <f t="shared" ref="AQ19:AW19" si="55">+IF(AND(G19&lt;G28),"OK","Not OK")</f>
        <v>OK</v>
      </c>
      <c r="AR19" s="10" t="str">
        <f t="shared" si="55"/>
        <v>OK</v>
      </c>
      <c r="AS19" s="10" t="str">
        <f t="shared" si="55"/>
        <v>OK</v>
      </c>
      <c r="AT19" s="10" t="str">
        <f t="shared" si="55"/>
        <v>OK</v>
      </c>
      <c r="AU19" s="10" t="str">
        <f t="shared" si="55"/>
        <v>OK</v>
      </c>
      <c r="AV19" s="10" t="str">
        <f t="shared" si="55"/>
        <v>OK</v>
      </c>
      <c r="AW19" s="10" t="str">
        <f t="shared" si="55"/>
        <v>OK</v>
      </c>
    </row>
    <row r="20" spans="1:50" ht="13.5" customHeight="1">
      <c r="A20" s="211" t="s">
        <v>1455</v>
      </c>
      <c r="B20" s="390" t="str">
        <f>+'8.คำนวณ'!F14</f>
        <v>รพ.พิบูลย์รักษ์</v>
      </c>
      <c r="C20" s="221">
        <f>+'8.คำนวณ'!W14</f>
        <v>10072.625353512847</v>
      </c>
      <c r="D20" s="221">
        <f>+'8.คำนวณ'!X14</f>
        <v>11.61595049963149</v>
      </c>
      <c r="E20" s="221">
        <f>+'8.คำนวณ'!Y14</f>
        <v>1019.4016283015957</v>
      </c>
      <c r="F20" s="221">
        <f>+'8.คำนวณ'!Z14</f>
        <v>514.46132698010047</v>
      </c>
      <c r="G20" s="221">
        <f>+'8.คำนวณ'!AA14</f>
        <v>670.62538779288002</v>
      </c>
      <c r="H20" s="221">
        <f>+'8.คำนวณ'!AB14</f>
        <v>666.62006067565937</v>
      </c>
      <c r="I20" s="221">
        <f>+'8.คำนวณ'!AC14</f>
        <v>375.65682601168947</v>
      </c>
      <c r="J20" s="221">
        <f>+'8.คำนวณ'!AD14</f>
        <v>109.67951596592563</v>
      </c>
      <c r="K20" s="221">
        <f>+'8.คำนวณ'!AE14</f>
        <v>319.53701729427689</v>
      </c>
      <c r="L20" s="221">
        <f>+'8.คำนวณ'!AF14</f>
        <v>11.378139622576828</v>
      </c>
      <c r="M20" s="221">
        <f>+'8.คำนวณ'!AG14</f>
        <v>296.16582966251309</v>
      </c>
      <c r="N20" s="387" t="str">
        <f t="shared" si="40"/>
        <v>รพ.พิบูลย์รักษ์</v>
      </c>
      <c r="O20" s="42">
        <f t="shared" ref="O20:Y20" si="56">+(C20-C26)*100/C26</f>
        <v>-2.9687131247602996</v>
      </c>
      <c r="P20" s="42">
        <f>+(D20-D26)*100/D26</f>
        <v>-70.473614390250575</v>
      </c>
      <c r="Q20" s="42">
        <f t="shared" si="56"/>
        <v>-13.803397562183815</v>
      </c>
      <c r="R20" s="42">
        <f t="shared" si="56"/>
        <v>11.055721730781341</v>
      </c>
      <c r="S20" s="42">
        <f t="shared" si="56"/>
        <v>-4.4371310124478835</v>
      </c>
      <c r="T20" s="42">
        <f t="shared" si="56"/>
        <v>35.373915115884934</v>
      </c>
      <c r="U20" s="42">
        <f t="shared" si="56"/>
        <v>-30.956626960925725</v>
      </c>
      <c r="V20" s="42">
        <f t="shared" si="56"/>
        <v>-29.177611689335453</v>
      </c>
      <c r="W20" s="42">
        <f t="shared" si="56"/>
        <v>21.92185370186991</v>
      </c>
      <c r="X20" s="42">
        <f t="shared" si="56"/>
        <v>-76.677473222577333</v>
      </c>
      <c r="Y20" s="42">
        <f t="shared" si="56"/>
        <v>22.042333824359897</v>
      </c>
      <c r="Z20" s="387" t="str">
        <f t="shared" si="42"/>
        <v>รพ.พิบูลย์รักษ์</v>
      </c>
      <c r="AA20" s="8">
        <f t="shared" si="43"/>
        <v>-2.9687131247602996E-2</v>
      </c>
      <c r="AB20" s="8">
        <f t="shared" si="37"/>
        <v>-0.70473614390250572</v>
      </c>
      <c r="AC20" s="8">
        <f t="shared" si="37"/>
        <v>-0.13803397562183814</v>
      </c>
      <c r="AD20" s="8">
        <f t="shared" si="37"/>
        <v>0.11055721730781341</v>
      </c>
      <c r="AE20" s="8">
        <f t="shared" si="37"/>
        <v>-4.4371310124478834E-2</v>
      </c>
      <c r="AF20" s="8">
        <f t="shared" si="37"/>
        <v>0.35373915115884935</v>
      </c>
      <c r="AG20" s="8">
        <f t="shared" si="37"/>
        <v>-0.30956626960925726</v>
      </c>
      <c r="AH20" s="8">
        <f t="shared" si="37"/>
        <v>-0.29177611689335453</v>
      </c>
      <c r="AI20" s="8">
        <f t="shared" si="37"/>
        <v>0.21921853701869909</v>
      </c>
      <c r="AJ20" s="8">
        <f t="shared" si="37"/>
        <v>-0.7667747322257733</v>
      </c>
      <c r="AK20" s="8">
        <f t="shared" si="37"/>
        <v>0.22042333824359897</v>
      </c>
      <c r="AL20" s="7" t="str">
        <f t="shared" si="44"/>
        <v>รพ.พิบูลย์รักษ์</v>
      </c>
      <c r="AM20" s="10" t="str">
        <f t="shared" ref="AM20:AP20" si="57">+IF(AND(C20&lt;C28),"OK","Not OK")</f>
        <v>OK</v>
      </c>
      <c r="AN20" s="10" t="str">
        <f t="shared" si="57"/>
        <v>OK</v>
      </c>
      <c r="AO20" s="10" t="str">
        <f t="shared" si="57"/>
        <v>OK</v>
      </c>
      <c r="AP20" s="10" t="str">
        <f t="shared" si="57"/>
        <v>OK</v>
      </c>
      <c r="AQ20" s="10" t="str">
        <f t="shared" ref="AQ20:AW20" si="58">+IF(AND(G20&lt;G28),"OK","Not OK")</f>
        <v>OK</v>
      </c>
      <c r="AR20" s="10" t="str">
        <f t="shared" si="58"/>
        <v>Not OK</v>
      </c>
      <c r="AS20" s="10" t="str">
        <f t="shared" si="58"/>
        <v>OK</v>
      </c>
      <c r="AT20" s="10" t="str">
        <f t="shared" si="58"/>
        <v>OK</v>
      </c>
      <c r="AU20" s="10" t="str">
        <f t="shared" si="58"/>
        <v>OK</v>
      </c>
      <c r="AV20" s="10" t="str">
        <f t="shared" si="58"/>
        <v>OK</v>
      </c>
      <c r="AW20" s="10" t="str">
        <f t="shared" si="58"/>
        <v>OK</v>
      </c>
    </row>
    <row r="21" spans="1:50" ht="13.5" customHeight="1">
      <c r="A21" s="211" t="s">
        <v>45</v>
      </c>
      <c r="B21" s="390" t="str">
        <f>+'8.คำนวณ'!F15</f>
        <v>รพ.สระใคร</v>
      </c>
      <c r="C21" s="221">
        <f>+'8.คำนวณ'!W15</f>
        <v>10020.89358474007</v>
      </c>
      <c r="D21" s="221">
        <f>+'8.คำนวณ'!X15</f>
        <v>16.492222040559074</v>
      </c>
      <c r="E21" s="221">
        <f>+'8.คำนวณ'!Y15</f>
        <v>1106.211112871267</v>
      </c>
      <c r="F21" s="221">
        <f>+'8.คำนวณ'!Z15</f>
        <v>411.64274891545693</v>
      </c>
      <c r="G21" s="221">
        <f>+'8.คำนวณ'!AA15</f>
        <v>540.77013361842216</v>
      </c>
      <c r="H21" s="221">
        <f>+'8.คำนวณ'!AB15</f>
        <v>439.47494355970724</v>
      </c>
      <c r="I21" s="221">
        <f>+'8.คำนวณ'!AC15</f>
        <v>331.32876214260483</v>
      </c>
      <c r="J21" s="221">
        <f>+'8.คำนวณ'!AD15</f>
        <v>172.72340825667479</v>
      </c>
      <c r="K21" s="221">
        <f>+'8.คำนวณ'!AE15</f>
        <v>141.10278444425055</v>
      </c>
      <c r="L21" s="221">
        <f>+'8.คำนวณ'!AF15</f>
        <v>26.547542591772132</v>
      </c>
      <c r="M21" s="221">
        <f>+'8.คำนวณ'!AG15</f>
        <v>181.42333735157158</v>
      </c>
      <c r="N21" s="387" t="str">
        <f t="shared" si="40"/>
        <v>รพ.สระใคร</v>
      </c>
      <c r="O21" s="42">
        <f t="shared" ref="O21:Y21" si="59">+(C21-C26)*100/C26</f>
        <v>-3.4670539167767842</v>
      </c>
      <c r="P21" s="42">
        <f t="shared" si="59"/>
        <v>-58.07870328419493</v>
      </c>
      <c r="Q21" s="42">
        <f t="shared" si="59"/>
        <v>-6.4631281123984108</v>
      </c>
      <c r="R21" s="42">
        <f t="shared" si="59"/>
        <v>-11.139515880817296</v>
      </c>
      <c r="S21" s="42">
        <f t="shared" si="59"/>
        <v>-22.941262928568502</v>
      </c>
      <c r="T21" s="42">
        <f t="shared" si="59"/>
        <v>-10.753595316783656</v>
      </c>
      <c r="U21" s="42">
        <f t="shared" si="59"/>
        <v>-39.103847609906786</v>
      </c>
      <c r="V21" s="42">
        <f t="shared" si="59"/>
        <v>11.531165889681883</v>
      </c>
      <c r="W21" s="42">
        <f t="shared" si="59"/>
        <v>-46.161126533596999</v>
      </c>
      <c r="X21" s="42">
        <f t="shared" si="59"/>
        <v>-45.58374272865948</v>
      </c>
      <c r="Y21" s="42">
        <f t="shared" si="59"/>
        <v>-25.240101041296874</v>
      </c>
      <c r="Z21" s="387" t="str">
        <f t="shared" si="42"/>
        <v>รพ.สระใคร</v>
      </c>
      <c r="AA21" s="8">
        <f t="shared" si="43"/>
        <v>-3.4670539167767842E-2</v>
      </c>
      <c r="AB21" s="8">
        <f t="shared" si="37"/>
        <v>-0.58078703284194932</v>
      </c>
      <c r="AC21" s="8">
        <f t="shared" si="37"/>
        <v>-6.4631281123984113E-2</v>
      </c>
      <c r="AD21" s="8">
        <f t="shared" si="37"/>
        <v>-0.11139515880817295</v>
      </c>
      <c r="AE21" s="8">
        <f t="shared" si="37"/>
        <v>-0.22941262928568501</v>
      </c>
      <c r="AF21" s="8">
        <f t="shared" si="37"/>
        <v>-0.10753595316783655</v>
      </c>
      <c r="AG21" s="8">
        <f t="shared" si="37"/>
        <v>-0.39103847609906789</v>
      </c>
      <c r="AH21" s="8">
        <f t="shared" si="37"/>
        <v>0.11531165889681884</v>
      </c>
      <c r="AI21" s="8">
        <f t="shared" si="37"/>
        <v>-0.46161126533596997</v>
      </c>
      <c r="AJ21" s="8">
        <f t="shared" si="37"/>
        <v>-0.45583742728659482</v>
      </c>
      <c r="AK21" s="8">
        <f t="shared" si="37"/>
        <v>-0.25240101041296875</v>
      </c>
      <c r="AL21" s="7" t="str">
        <f t="shared" si="44"/>
        <v>รพ.สระใคร</v>
      </c>
      <c r="AM21" s="10" t="str">
        <f t="shared" ref="AM21:AP21" si="60">+IF(AND(C21&lt;C28),"OK","Not OK")</f>
        <v>OK</v>
      </c>
      <c r="AN21" s="10" t="str">
        <f t="shared" si="60"/>
        <v>OK</v>
      </c>
      <c r="AO21" s="10" t="str">
        <f t="shared" si="60"/>
        <v>OK</v>
      </c>
      <c r="AP21" s="10" t="str">
        <f t="shared" si="60"/>
        <v>OK</v>
      </c>
      <c r="AQ21" s="10" t="str">
        <f t="shared" ref="AQ21:AW21" si="61">+IF(AND(G21&lt;G28),"OK","Not OK")</f>
        <v>OK</v>
      </c>
      <c r="AR21" s="10" t="str">
        <f t="shared" si="61"/>
        <v>OK</v>
      </c>
      <c r="AS21" s="10" t="str">
        <f t="shared" si="61"/>
        <v>OK</v>
      </c>
      <c r="AT21" s="10" t="str">
        <f t="shared" si="61"/>
        <v>OK</v>
      </c>
      <c r="AU21" s="10" t="str">
        <f t="shared" si="61"/>
        <v>OK</v>
      </c>
      <c r="AV21" s="10" t="str">
        <f t="shared" si="61"/>
        <v>OK</v>
      </c>
      <c r="AW21" s="10" t="str">
        <f t="shared" si="61"/>
        <v>OK</v>
      </c>
    </row>
    <row r="22" spans="1:50" ht="13.5" customHeight="1">
      <c r="A22" s="211" t="s">
        <v>51</v>
      </c>
      <c r="B22" s="390" t="str">
        <f>+'8.คำนวณ'!F16</f>
        <v>รพ.หนองหิน</v>
      </c>
      <c r="C22" s="221">
        <f>+'8.คำนวณ'!W16</f>
        <v>7915.8236841811422</v>
      </c>
      <c r="D22" s="221">
        <f>+'8.คำนวณ'!X16</f>
        <v>157.89428977476547</v>
      </c>
      <c r="E22" s="221">
        <f>+'8.คำนวณ'!Y16</f>
        <v>1460.0953663611233</v>
      </c>
      <c r="F22" s="221">
        <f>+'8.คำนวณ'!Z16</f>
        <v>413.36435944959874</v>
      </c>
      <c r="G22" s="221">
        <f>+'8.คำนวณ'!AA16</f>
        <v>886.67820833502856</v>
      </c>
      <c r="H22" s="221">
        <f>+'8.คำนวณ'!AB16</f>
        <v>603.24685236268999</v>
      </c>
      <c r="I22" s="221">
        <f>+'8.คำนวณ'!AC16</f>
        <v>2286.7409771623593</v>
      </c>
      <c r="J22" s="221">
        <f>+'8.คำนวณ'!AD16</f>
        <v>456.75306382780474</v>
      </c>
      <c r="K22" s="221">
        <f>+'8.คำนวณ'!AE16</f>
        <v>276.69336322410675</v>
      </c>
      <c r="L22" s="221">
        <f>+'8.คำนวณ'!AF16</f>
        <v>97.020865229823499</v>
      </c>
      <c r="M22" s="221">
        <f>+'8.คำนวณ'!AG16</f>
        <v>358.38786615480836</v>
      </c>
      <c r="N22" s="387" t="str">
        <f t="shared" si="40"/>
        <v>รพ.หนองหิน</v>
      </c>
      <c r="O22" s="42">
        <f t="shared" ref="O22:Y22" si="62">+(C22-C26)*100/C26</f>
        <v>-23.745544801214415</v>
      </c>
      <c r="P22" s="42">
        <f t="shared" si="62"/>
        <v>301.34879066634659</v>
      </c>
      <c r="Q22" s="42">
        <f t="shared" si="62"/>
        <v>23.459936026600435</v>
      </c>
      <c r="R22" s="42">
        <f t="shared" si="62"/>
        <v>-10.767875311581992</v>
      </c>
      <c r="S22" s="42">
        <f t="shared" si="62"/>
        <v>26.349993602400541</v>
      </c>
      <c r="T22" s="42">
        <f t="shared" si="62"/>
        <v>22.50439643670537</v>
      </c>
      <c r="U22" s="42">
        <f t="shared" si="62"/>
        <v>320.28867678567099</v>
      </c>
      <c r="V22" s="42">
        <f t="shared" si="62"/>
        <v>194.93513500322396</v>
      </c>
      <c r="W22" s="42">
        <f t="shared" si="62"/>
        <v>5.5745216530570305</v>
      </c>
      <c r="X22" s="42">
        <f t="shared" si="62"/>
        <v>98.870096724900193</v>
      </c>
      <c r="Y22" s="42">
        <f t="shared" si="62"/>
        <v>47.682437402404005</v>
      </c>
      <c r="Z22" s="387" t="str">
        <f t="shared" si="42"/>
        <v>รพ.หนองหิน</v>
      </c>
      <c r="AA22" s="8">
        <f t="shared" si="43"/>
        <v>-0.23745544801214413</v>
      </c>
      <c r="AB22" s="8">
        <f t="shared" si="37"/>
        <v>3.0134879066634657</v>
      </c>
      <c r="AC22" s="8">
        <f t="shared" si="37"/>
        <v>0.23459936026600434</v>
      </c>
      <c r="AD22" s="8">
        <f t="shared" si="37"/>
        <v>-0.10767875311581993</v>
      </c>
      <c r="AE22" s="8">
        <f t="shared" si="37"/>
        <v>0.2634999360240054</v>
      </c>
      <c r="AF22" s="8">
        <f t="shared" si="37"/>
        <v>0.22504396436705371</v>
      </c>
      <c r="AG22" s="8">
        <f t="shared" si="37"/>
        <v>3.2028867678567097</v>
      </c>
      <c r="AH22" s="8">
        <f t="shared" si="37"/>
        <v>1.9493513500322397</v>
      </c>
      <c r="AI22" s="8">
        <f t="shared" si="37"/>
        <v>5.5745216530570303E-2</v>
      </c>
      <c r="AJ22" s="8">
        <f t="shared" si="37"/>
        <v>0.98870096724900192</v>
      </c>
      <c r="AK22" s="8">
        <f t="shared" si="37"/>
        <v>0.47682437402404004</v>
      </c>
      <c r="AL22" s="7" t="str">
        <f t="shared" si="44"/>
        <v>รพ.หนองหิน</v>
      </c>
      <c r="AM22" s="10" t="str">
        <f t="shared" ref="AM22:AP22" si="63">+IF(AND(C22&lt;C28),"OK","Not OK")</f>
        <v>OK</v>
      </c>
      <c r="AN22" s="10" t="str">
        <f t="shared" si="63"/>
        <v>Not OK</v>
      </c>
      <c r="AO22" s="10" t="str">
        <f t="shared" si="63"/>
        <v>Not OK</v>
      </c>
      <c r="AP22" s="10" t="str">
        <f t="shared" si="63"/>
        <v>OK</v>
      </c>
      <c r="AQ22" s="10" t="str">
        <f t="shared" ref="AQ22:AW22" si="64">+IF(AND(G22&lt;G28),"OK","Not OK")</f>
        <v>Not OK</v>
      </c>
      <c r="AR22" s="10" t="str">
        <f t="shared" si="64"/>
        <v>OK</v>
      </c>
      <c r="AS22" s="10" t="str">
        <f t="shared" si="64"/>
        <v>Not OK</v>
      </c>
      <c r="AT22" s="10" t="str">
        <f t="shared" si="64"/>
        <v>Not OK</v>
      </c>
      <c r="AU22" s="10" t="str">
        <f t="shared" si="64"/>
        <v>OK</v>
      </c>
      <c r="AV22" s="10" t="str">
        <f t="shared" si="64"/>
        <v>OK</v>
      </c>
      <c r="AW22" s="10" t="str">
        <f t="shared" si="64"/>
        <v>OK</v>
      </c>
    </row>
    <row r="23" spans="1:50" ht="13.5" customHeight="1">
      <c r="A23" s="211" t="s">
        <v>1455</v>
      </c>
      <c r="B23" s="390" t="str">
        <f>+'8.คำนวณ'!F17</f>
        <v>รพ.หนองแสง</v>
      </c>
      <c r="C23" s="221">
        <f>+'8.คำนวณ'!W17</f>
        <v>10836.267407185926</v>
      </c>
      <c r="D23" s="221">
        <f>+'8.คำนวณ'!X17</f>
        <v>19.219878407335425</v>
      </c>
      <c r="E23" s="221">
        <f>+'8.คำนวณ'!Y17</f>
        <v>985.77512732346645</v>
      </c>
      <c r="F23" s="221">
        <f>+'8.คำนวณ'!Z17</f>
        <v>545.2815328649026</v>
      </c>
      <c r="G23" s="221">
        <f>+'8.คำนวณ'!AA17</f>
        <v>628.97321473065233</v>
      </c>
      <c r="H23" s="221">
        <f>+'8.คำนวณ'!AB17</f>
        <v>386.38964319529572</v>
      </c>
      <c r="I23" s="221">
        <f>+'8.คำนวณ'!AC17</f>
        <v>308.73094134648926</v>
      </c>
      <c r="J23" s="221">
        <f>+'8.คำนวณ'!AD17</f>
        <v>39.496436936263514</v>
      </c>
      <c r="K23" s="221">
        <f>+'8.คำนวณ'!AE17</f>
        <v>348.50951661932527</v>
      </c>
      <c r="L23" s="221">
        <f>+'8.คำนวณ'!AF17</f>
        <v>18.939710968256342</v>
      </c>
      <c r="M23" s="221">
        <f>+'8.คำนวณ'!AG17</f>
        <v>345.0785468679922</v>
      </c>
      <c r="N23" s="387" t="str">
        <f t="shared" si="40"/>
        <v>รพ.หนองแสง</v>
      </c>
      <c r="O23" s="42">
        <f t="shared" ref="O23:Y23" si="65">+(C23-C26)*100/C26</f>
        <v>4.3875786640639651</v>
      </c>
      <c r="P23" s="42">
        <f t="shared" si="65"/>
        <v>-51.145320286490026</v>
      </c>
      <c r="Q23" s="42">
        <f t="shared" si="65"/>
        <v>-16.646722563553254</v>
      </c>
      <c r="R23" s="42">
        <f t="shared" si="65"/>
        <v>17.708816976092887</v>
      </c>
      <c r="S23" s="42">
        <f t="shared" si="65"/>
        <v>-10.372488113216999</v>
      </c>
      <c r="T23" s="42">
        <f t="shared" si="65"/>
        <v>-21.53389637485456</v>
      </c>
      <c r="U23" s="42">
        <f t="shared" si="65"/>
        <v>-43.257185611670678</v>
      </c>
      <c r="V23" s="42">
        <f t="shared" si="65"/>
        <v>-74.496313473367721</v>
      </c>
      <c r="W23" s="42">
        <f t="shared" si="65"/>
        <v>32.976537925929421</v>
      </c>
      <c r="X23" s="42">
        <f t="shared" si="65"/>
        <v>-61.178019354119456</v>
      </c>
      <c r="Y23" s="42">
        <f t="shared" si="65"/>
        <v>42.198008664532615</v>
      </c>
      <c r="Z23" s="387" t="str">
        <f t="shared" si="42"/>
        <v>รพ.หนองแสง</v>
      </c>
      <c r="AA23" s="8">
        <f t="shared" si="43"/>
        <v>4.3875786640639652E-2</v>
      </c>
      <c r="AB23" s="8">
        <f t="shared" si="37"/>
        <v>-0.51145320286490026</v>
      </c>
      <c r="AC23" s="8">
        <f t="shared" si="37"/>
        <v>-0.16646722563553254</v>
      </c>
      <c r="AD23" s="8">
        <f t="shared" si="37"/>
        <v>0.17708816976092887</v>
      </c>
      <c r="AE23" s="8">
        <f t="shared" si="37"/>
        <v>-0.10372488113216999</v>
      </c>
      <c r="AF23" s="8">
        <f t="shared" si="37"/>
        <v>-0.21533896374854561</v>
      </c>
      <c r="AG23" s="8">
        <f t="shared" si="37"/>
        <v>-0.43257185611670679</v>
      </c>
      <c r="AH23" s="8">
        <f t="shared" si="37"/>
        <v>-0.74496313473367726</v>
      </c>
      <c r="AI23" s="8">
        <f t="shared" si="37"/>
        <v>0.32976537925929422</v>
      </c>
      <c r="AJ23" s="8">
        <f t="shared" si="37"/>
        <v>-0.61178019354119462</v>
      </c>
      <c r="AK23" s="8">
        <f t="shared" si="37"/>
        <v>0.42198008664532616</v>
      </c>
      <c r="AL23" s="7" t="str">
        <f t="shared" si="44"/>
        <v>รพ.หนองแสง</v>
      </c>
      <c r="AM23" s="10" t="str">
        <f t="shared" ref="AM23:AP23" si="66">+IF(AND(C23&lt;C28),"OK","Not OK")</f>
        <v>OK</v>
      </c>
      <c r="AN23" s="10" t="str">
        <f t="shared" si="66"/>
        <v>OK</v>
      </c>
      <c r="AO23" s="10" t="str">
        <f t="shared" si="66"/>
        <v>OK</v>
      </c>
      <c r="AP23" s="10" t="str">
        <f t="shared" si="66"/>
        <v>OK</v>
      </c>
      <c r="AQ23" s="10" t="str">
        <f t="shared" ref="AQ23:AW23" si="67">+IF(AND(G23&lt;G28),"OK","Not OK")</f>
        <v>OK</v>
      </c>
      <c r="AR23" s="10" t="str">
        <f t="shared" si="67"/>
        <v>OK</v>
      </c>
      <c r="AS23" s="10" t="str">
        <f t="shared" si="67"/>
        <v>OK</v>
      </c>
      <c r="AT23" s="10" t="str">
        <f t="shared" si="67"/>
        <v>OK</v>
      </c>
      <c r="AU23" s="10" t="str">
        <f t="shared" si="67"/>
        <v>Not OK</v>
      </c>
      <c r="AV23" s="10" t="str">
        <f t="shared" si="67"/>
        <v>OK</v>
      </c>
      <c r="AW23" s="10" t="str">
        <f t="shared" si="67"/>
        <v>OK</v>
      </c>
    </row>
    <row r="24" spans="1:50" ht="13.5" customHeight="1">
      <c r="A24" s="211" t="s">
        <v>1455</v>
      </c>
      <c r="B24" s="390" t="str">
        <f>+'8.คำนวณ'!F18</f>
        <v>รพ.นายูง</v>
      </c>
      <c r="C24" s="221">
        <f>+'8.คำนวณ'!W18</f>
        <v>9399.0412051297044</v>
      </c>
      <c r="D24" s="221">
        <f>+'8.คำนวณ'!X18</f>
        <v>8.9281639017233054</v>
      </c>
      <c r="E24" s="221">
        <f>+'8.คำนวณ'!Y18</f>
        <v>876.24593983491957</v>
      </c>
      <c r="F24" s="221">
        <f>+'8.คำนวณ'!Z18</f>
        <v>308.85519088303198</v>
      </c>
      <c r="G24" s="221">
        <f>+'8.คำนวณ'!AA18</f>
        <v>636.83217054459112</v>
      </c>
      <c r="H24" s="221">
        <f>+'8.คำนวณ'!AB18</f>
        <v>636.37122276666071</v>
      </c>
      <c r="I24" s="221">
        <f>+'8.คำนวณ'!AC18</f>
        <v>128.58919869220023</v>
      </c>
      <c r="J24" s="221">
        <f>+'8.คำนวณ'!AD18</f>
        <v>23.220953998199803</v>
      </c>
      <c r="K24" s="221">
        <f>+'8.คำนวณ'!AE18</f>
        <v>261.65167797404405</v>
      </c>
      <c r="L24" s="221">
        <f>+'8.คำนวณ'!AF18</f>
        <v>11.404193161917826</v>
      </c>
      <c r="M24" s="221">
        <f>+'8.คำนวณ'!AG18</f>
        <v>8.7804621814449018</v>
      </c>
      <c r="N24" s="387" t="str">
        <f t="shared" si="40"/>
        <v>รพ.นายูง</v>
      </c>
      <c r="O24" s="42">
        <f>+(C24-C26)*100/C26</f>
        <v>-9.4574620300876244</v>
      </c>
      <c r="P24" s="42">
        <f t="shared" ref="P24:Y24" si="68">+(D24-D26)*100/D26</f>
        <v>-77.305653105383797</v>
      </c>
      <c r="Q24" s="42">
        <f t="shared" si="68"/>
        <v>-25.908080959671217</v>
      </c>
      <c r="R24" s="42">
        <f t="shared" si="68"/>
        <v>-33.328057261065815</v>
      </c>
      <c r="S24" s="42">
        <f t="shared" si="68"/>
        <v>-9.2526015439087335</v>
      </c>
      <c r="T24" s="42">
        <f t="shared" si="68"/>
        <v>29.231130256850662</v>
      </c>
      <c r="U24" s="42">
        <f t="shared" si="68"/>
        <v>-76.36611023853736</v>
      </c>
      <c r="V24" s="42">
        <f t="shared" si="68"/>
        <v>-85.005737794142846</v>
      </c>
      <c r="W24" s="42">
        <f t="shared" si="68"/>
        <v>-0.16475126128823761</v>
      </c>
      <c r="X24" s="42">
        <f t="shared" si="68"/>
        <v>-76.624069556505148</v>
      </c>
      <c r="Y24" s="42">
        <f t="shared" si="68"/>
        <v>-96.38179698886546</v>
      </c>
      <c r="Z24" s="387" t="str">
        <f t="shared" si="42"/>
        <v>รพ.นายูง</v>
      </c>
      <c r="AA24" s="8">
        <f t="shared" si="43"/>
        <v>-9.4574620300876239E-2</v>
      </c>
      <c r="AB24" s="8">
        <f t="shared" si="37"/>
        <v>-0.77305653105383798</v>
      </c>
      <c r="AC24" s="8">
        <f t="shared" si="37"/>
        <v>-0.25908080959671215</v>
      </c>
      <c r="AD24" s="8">
        <f t="shared" si="37"/>
        <v>-0.33328057261065813</v>
      </c>
      <c r="AE24" s="8">
        <f t="shared" si="37"/>
        <v>-9.2526015439087339E-2</v>
      </c>
      <c r="AF24" s="8">
        <f t="shared" si="37"/>
        <v>0.29231130256850663</v>
      </c>
      <c r="AG24" s="8">
        <f t="shared" si="37"/>
        <v>-0.76366110238537355</v>
      </c>
      <c r="AH24" s="8">
        <f t="shared" si="37"/>
        <v>-0.85005737794142844</v>
      </c>
      <c r="AI24" s="8">
        <f t="shared" si="37"/>
        <v>-1.6475126128823762E-3</v>
      </c>
      <c r="AJ24" s="8">
        <f t="shared" si="37"/>
        <v>-0.76624069556505148</v>
      </c>
      <c r="AK24" s="8">
        <f t="shared" si="37"/>
        <v>-0.96381796988865465</v>
      </c>
      <c r="AL24" s="7" t="str">
        <f t="shared" si="44"/>
        <v>รพ.นายูง</v>
      </c>
      <c r="AM24" s="10" t="str">
        <f>+IF(AND(C24&lt;C28),"OK","Not OK")</f>
        <v>OK</v>
      </c>
      <c r="AN24" s="10" t="str">
        <f t="shared" ref="AN24:AP24" si="69">+IF(AND(D24&lt;D28),"OK","Not OK")</f>
        <v>OK</v>
      </c>
      <c r="AO24" s="10" t="str">
        <f t="shared" si="69"/>
        <v>OK</v>
      </c>
      <c r="AP24" s="10" t="str">
        <f t="shared" si="69"/>
        <v>OK</v>
      </c>
      <c r="AQ24" s="10" t="str">
        <f t="shared" ref="AQ24:AW24" si="70">+IF(AND(G24&lt;G28),"OK","Not OK")</f>
        <v>OK</v>
      </c>
      <c r="AR24" s="10" t="str">
        <f t="shared" si="70"/>
        <v>OK</v>
      </c>
      <c r="AS24" s="10" t="str">
        <f t="shared" si="70"/>
        <v>OK</v>
      </c>
      <c r="AT24" s="10" t="str">
        <f t="shared" si="70"/>
        <v>OK</v>
      </c>
      <c r="AU24" s="10" t="str">
        <f t="shared" si="70"/>
        <v>OK</v>
      </c>
      <c r="AV24" s="10" t="str">
        <f t="shared" si="70"/>
        <v>OK</v>
      </c>
      <c r="AW24" s="10" t="str">
        <f t="shared" si="70"/>
        <v>OK</v>
      </c>
    </row>
    <row r="25" spans="1:50" ht="13.5" customHeight="1">
      <c r="A25" s="211" t="s">
        <v>45</v>
      </c>
      <c r="B25" s="390" t="str">
        <f>+'8.คำนวณ'!F19</f>
        <v>รพ.ศรีเชียงใหม่</v>
      </c>
      <c r="C25" s="221">
        <f>+'8.คำนวณ'!W19</f>
        <v>11227.644139928976</v>
      </c>
      <c r="D25" s="221">
        <f>+'8.คำนวณ'!X19</f>
        <v>10.22387620816068</v>
      </c>
      <c r="E25" s="221">
        <f>+'8.คำนวณ'!Y19</f>
        <v>1217.6814268251287</v>
      </c>
      <c r="F25" s="221">
        <f>+'8.คำนวณ'!Z19</f>
        <v>323.82866046216975</v>
      </c>
      <c r="G25" s="221">
        <f>+'8.คำนวณ'!AA19</f>
        <v>893.9079186092182</v>
      </c>
      <c r="H25" s="221">
        <f>+'8.คำนวณ'!AB19</f>
        <v>266.30564240067901</v>
      </c>
      <c r="I25" s="221">
        <f>+'8.คำนวณ'!AC19</f>
        <v>588.92294670036802</v>
      </c>
      <c r="J25" s="221">
        <f>+'8.คำนวณ'!AD19</f>
        <v>311.30938200100945</v>
      </c>
      <c r="K25" s="221">
        <f>+'8.คำนวณ'!AE19</f>
        <v>271.27322512069196</v>
      </c>
      <c r="L25" s="221">
        <f>+'8.คำนวณ'!AF19</f>
        <v>20.716411434240317</v>
      </c>
      <c r="M25" s="221">
        <f>+'8.คำนวณ'!AG19</f>
        <v>511.55935090074109</v>
      </c>
      <c r="N25" s="387" t="str">
        <f t="shared" si="40"/>
        <v>รพ.ศรีเชียงใหม่</v>
      </c>
      <c r="O25" s="42">
        <f>+(C25-C26)*100/C26</f>
        <v>8.1577762737507804</v>
      </c>
      <c r="P25" s="42">
        <f t="shared" ref="P25:Y25" si="71">+(D25-D26)*100/D26</f>
        <v>-74.012104187421258</v>
      </c>
      <c r="Q25" s="42">
        <f t="shared" si="71"/>
        <v>2.9623643223231899</v>
      </c>
      <c r="R25" s="42">
        <f t="shared" si="71"/>
        <v>-30.095764795689959</v>
      </c>
      <c r="S25" s="42">
        <f t="shared" si="71"/>
        <v>27.380213854013988</v>
      </c>
      <c r="T25" s="42">
        <f t="shared" si="71"/>
        <v>-45.919963175589047</v>
      </c>
      <c r="U25" s="42">
        <f t="shared" si="71"/>
        <v>8.2403509926879206</v>
      </c>
      <c r="V25" s="42">
        <f t="shared" si="71"/>
        <v>101.01906671140026</v>
      </c>
      <c r="W25" s="42">
        <f t="shared" si="71"/>
        <v>3.50642547288935</v>
      </c>
      <c r="X25" s="42">
        <f t="shared" si="71"/>
        <v>-57.536198672718278</v>
      </c>
      <c r="Y25" s="42">
        <f t="shared" si="71"/>
        <v>110.8004733184227</v>
      </c>
      <c r="Z25" s="387" t="str">
        <f t="shared" si="42"/>
        <v>รพ.ศรีเชียงใหม่</v>
      </c>
      <c r="AA25" s="8">
        <f t="shared" si="43"/>
        <v>8.1577762737507803E-2</v>
      </c>
      <c r="AB25" s="8">
        <f t="shared" si="37"/>
        <v>-0.74012104187421257</v>
      </c>
      <c r="AC25" s="8">
        <f t="shared" si="37"/>
        <v>2.96236432232319E-2</v>
      </c>
      <c r="AD25" s="8">
        <f t="shared" si="37"/>
        <v>-0.30095764795689961</v>
      </c>
      <c r="AE25" s="8">
        <f t="shared" si="37"/>
        <v>0.27380213854013991</v>
      </c>
      <c r="AF25" s="8">
        <f t="shared" si="37"/>
        <v>-0.45919963175589046</v>
      </c>
      <c r="AG25" s="8">
        <f t="shared" si="37"/>
        <v>8.2403509926879212E-2</v>
      </c>
      <c r="AH25" s="8">
        <f t="shared" si="37"/>
        <v>1.0101906671140026</v>
      </c>
      <c r="AI25" s="8">
        <f t="shared" si="37"/>
        <v>3.5064254728893497E-2</v>
      </c>
      <c r="AJ25" s="8">
        <f t="shared" si="37"/>
        <v>-0.57536198672718275</v>
      </c>
      <c r="AK25" s="8">
        <f t="shared" si="37"/>
        <v>1.1080047331842271</v>
      </c>
      <c r="AL25" s="7" t="str">
        <f t="shared" si="44"/>
        <v>รพ.ศรีเชียงใหม่</v>
      </c>
      <c r="AM25" s="10" t="str">
        <f>+IF(AND(C25&lt;C28),"OK","Not OK")</f>
        <v>OK</v>
      </c>
      <c r="AN25" s="10" t="str">
        <f t="shared" ref="AN25:AP25" si="72">+IF(AND(D25&lt;D28),"OK","Not OK")</f>
        <v>OK</v>
      </c>
      <c r="AO25" s="10" t="str">
        <f t="shared" si="72"/>
        <v>OK</v>
      </c>
      <c r="AP25" s="10" t="str">
        <f t="shared" si="72"/>
        <v>OK</v>
      </c>
      <c r="AQ25" s="10" t="str">
        <f>+IF(AND(G25&lt;G28),"OK","Not OK")</f>
        <v>Not OK</v>
      </c>
      <c r="AR25" s="10" t="str">
        <f>+IF(AND(H25&lt;H28),"OK","Not OK")</f>
        <v>OK</v>
      </c>
      <c r="AS25" s="10" t="str">
        <f t="shared" ref="AS25:AW25" si="73">+IF(AND(I25&lt;I28),"OK","Not OK")</f>
        <v>OK</v>
      </c>
      <c r="AT25" s="10" t="str">
        <f t="shared" si="73"/>
        <v>Not OK</v>
      </c>
      <c r="AU25" s="10" t="str">
        <f t="shared" si="73"/>
        <v>OK</v>
      </c>
      <c r="AV25" s="10" t="str">
        <f t="shared" si="73"/>
        <v>OK</v>
      </c>
      <c r="AW25" s="10" t="str">
        <f t="shared" si="73"/>
        <v>Not OK</v>
      </c>
    </row>
    <row r="26" spans="1:50" ht="13.5" customHeight="1">
      <c r="B26" s="391" t="s">
        <v>140</v>
      </c>
      <c r="C26" s="12">
        <f>AVERAGE(C15:C25)</f>
        <v>10380.801572243359</v>
      </c>
      <c r="D26" s="12">
        <f t="shared" ref="D26:M26" si="74">AVERAGE(D15:D25)</f>
        <v>39.340915793621463</v>
      </c>
      <c r="E26" s="12">
        <f t="shared" si="74"/>
        <v>1182.6471107570751</v>
      </c>
      <c r="F26" s="12">
        <f t="shared" si="74"/>
        <v>463.24612452408843</v>
      </c>
      <c r="G26" s="12">
        <f t="shared" si="74"/>
        <v>701.76355617811635</v>
      </c>
      <c r="H26" s="12">
        <f t="shared" si="74"/>
        <v>492.42873717954353</v>
      </c>
      <c r="I26" s="12">
        <f t="shared" si="74"/>
        <v>544.08817164696018</v>
      </c>
      <c r="J26" s="12">
        <f t="shared" si="74"/>
        <v>154.8655991165013</v>
      </c>
      <c r="K26" s="12">
        <f t="shared" si="74"/>
        <v>262.08346378625981</v>
      </c>
      <c r="L26" s="12">
        <f t="shared" si="74"/>
        <v>48.786050204437636</v>
      </c>
      <c r="M26" s="12">
        <f t="shared" si="74"/>
        <v>242.67466901177679</v>
      </c>
      <c r="V26" s="41"/>
      <c r="W26" s="41"/>
      <c r="X26" s="41"/>
      <c r="Y26" s="41"/>
      <c r="Z26" s="394"/>
      <c r="AA26" s="41"/>
      <c r="AB26" s="41"/>
      <c r="AC26" s="41"/>
      <c r="AD26" s="41"/>
      <c r="AE26" s="41"/>
      <c r="AF26" s="41"/>
      <c r="AG26" s="41"/>
      <c r="AL26" s="41"/>
      <c r="AM26" s="41"/>
      <c r="AN26" s="41"/>
      <c r="AO26" s="41"/>
      <c r="AP26" s="41"/>
      <c r="AQ26" s="41"/>
      <c r="AR26" s="41"/>
      <c r="AS26" s="41"/>
      <c r="AX26" s="41"/>
    </row>
    <row r="27" spans="1:50" ht="13.2" customHeight="1">
      <c r="B27" s="392" t="s">
        <v>264</v>
      </c>
      <c r="C27" s="14">
        <f>STDEV(C15:C25)</f>
        <v>2263.8772652838129</v>
      </c>
      <c r="D27" s="14">
        <f t="shared" ref="D27:M27" si="75">STDEV(D15:D25)</f>
        <v>45.785813762235492</v>
      </c>
      <c r="E27" s="14">
        <f t="shared" si="75"/>
        <v>262.29246894717312</v>
      </c>
      <c r="F27" s="14">
        <f t="shared" si="75"/>
        <v>120.5126967524518</v>
      </c>
      <c r="G27" s="14">
        <f t="shared" si="75"/>
        <v>159.71033726238662</v>
      </c>
      <c r="H27" s="14">
        <f t="shared" si="75"/>
        <v>148.02296184185235</v>
      </c>
      <c r="I27" s="14">
        <f t="shared" si="75"/>
        <v>611.61440504282291</v>
      </c>
      <c r="J27" s="14">
        <f t="shared" si="75"/>
        <v>130.46473460626942</v>
      </c>
      <c r="K27" s="14">
        <f t="shared" si="75"/>
        <v>70.886014937102303</v>
      </c>
      <c r="L27" s="14">
        <f t="shared" si="75"/>
        <v>74.865761480802277</v>
      </c>
      <c r="M27" s="14">
        <f t="shared" si="75"/>
        <v>161.66529114117321</v>
      </c>
      <c r="V27" s="41"/>
      <c r="W27" s="41"/>
      <c r="X27" s="41"/>
      <c r="Y27" s="41"/>
      <c r="Z27" s="394"/>
      <c r="AA27" s="41"/>
      <c r="AB27" s="41"/>
      <c r="AC27" s="41"/>
      <c r="AD27" s="41"/>
      <c r="AE27" s="41"/>
      <c r="AF27" s="41"/>
      <c r="AG27" s="41"/>
      <c r="AL27" s="41"/>
      <c r="AM27" s="41"/>
      <c r="AN27" s="41"/>
      <c r="AO27" s="41"/>
      <c r="AP27" s="41"/>
      <c r="AQ27" s="41"/>
      <c r="AR27" s="41"/>
      <c r="AS27" s="41"/>
      <c r="AX27" s="41"/>
    </row>
    <row r="28" spans="1:50" ht="13.2" customHeight="1">
      <c r="B28" s="392" t="s">
        <v>265</v>
      </c>
      <c r="C28" s="14">
        <f>+C26+C27</f>
        <v>12644.678837527172</v>
      </c>
      <c r="D28" s="14">
        <f t="shared" ref="D28:M28" si="76">+D26+D27</f>
        <v>85.126729555856954</v>
      </c>
      <c r="E28" s="14">
        <f t="shared" si="76"/>
        <v>1444.9395797042482</v>
      </c>
      <c r="F28" s="14">
        <f t="shared" si="76"/>
        <v>583.75882127654017</v>
      </c>
      <c r="G28" s="14">
        <f t="shared" si="76"/>
        <v>861.47389344050293</v>
      </c>
      <c r="H28" s="14">
        <f t="shared" si="76"/>
        <v>640.45169902139583</v>
      </c>
      <c r="I28" s="14">
        <f t="shared" si="76"/>
        <v>1155.7025766897832</v>
      </c>
      <c r="J28" s="14">
        <f t="shared" si="76"/>
        <v>285.33033372277072</v>
      </c>
      <c r="K28" s="14">
        <f t="shared" si="76"/>
        <v>332.9694787233621</v>
      </c>
      <c r="L28" s="14">
        <f t="shared" si="76"/>
        <v>123.65181168523992</v>
      </c>
      <c r="M28" s="14">
        <f t="shared" si="76"/>
        <v>404.33996015294997</v>
      </c>
      <c r="V28" s="41"/>
      <c r="W28" s="41"/>
      <c r="X28" s="41"/>
      <c r="Y28" s="41"/>
      <c r="Z28" s="394"/>
      <c r="AA28" s="41"/>
      <c r="AB28" s="41"/>
      <c r="AC28" s="41"/>
      <c r="AD28" s="41"/>
      <c r="AE28" s="41"/>
      <c r="AF28" s="41"/>
      <c r="AG28" s="41"/>
      <c r="AL28" s="41"/>
      <c r="AM28" s="41"/>
      <c r="AN28" s="41"/>
      <c r="AO28" s="41"/>
      <c r="AP28" s="41"/>
      <c r="AQ28" s="41"/>
      <c r="AR28" s="41"/>
      <c r="AS28" s="41"/>
      <c r="AX28" s="41"/>
    </row>
    <row r="29" spans="1:50" ht="13.5" customHeight="1">
      <c r="B29" s="459" t="s">
        <v>143</v>
      </c>
      <c r="C29" s="460" t="s">
        <v>244</v>
      </c>
      <c r="D29" s="461"/>
      <c r="E29" s="461"/>
      <c r="F29" s="461"/>
      <c r="G29" s="461"/>
      <c r="H29" s="461"/>
      <c r="I29" s="461"/>
      <c r="J29" s="461"/>
      <c r="K29" s="461"/>
      <c r="L29" s="461"/>
      <c r="M29" s="462"/>
      <c r="N29" s="459" t="s">
        <v>143</v>
      </c>
      <c r="O29" s="460" t="s">
        <v>713</v>
      </c>
      <c r="P29" s="461"/>
      <c r="Q29" s="461"/>
      <c r="R29" s="461"/>
      <c r="S29" s="461"/>
      <c r="T29" s="461"/>
      <c r="U29" s="461"/>
      <c r="V29" s="461"/>
      <c r="W29" s="461"/>
      <c r="X29" s="461"/>
      <c r="Y29" s="462"/>
      <c r="Z29" s="447" t="s">
        <v>143</v>
      </c>
      <c r="AA29" s="460" t="s">
        <v>713</v>
      </c>
      <c r="AB29" s="461"/>
      <c r="AC29" s="461"/>
      <c r="AD29" s="461"/>
      <c r="AE29" s="461"/>
      <c r="AF29" s="461"/>
      <c r="AG29" s="461"/>
      <c r="AH29" s="461"/>
      <c r="AI29" s="461"/>
      <c r="AJ29" s="461"/>
      <c r="AK29" s="462"/>
      <c r="AL29" s="447" t="s">
        <v>143</v>
      </c>
      <c r="AM29" s="460" t="s">
        <v>714</v>
      </c>
      <c r="AN29" s="461"/>
      <c r="AO29" s="461"/>
      <c r="AP29" s="461"/>
      <c r="AQ29" s="461"/>
      <c r="AR29" s="461"/>
      <c r="AS29" s="461"/>
      <c r="AT29" s="461"/>
      <c r="AU29" s="461"/>
      <c r="AV29" s="461"/>
      <c r="AW29" s="462"/>
    </row>
    <row r="30" spans="1:50" ht="13.5" customHeight="1">
      <c r="B30" s="459"/>
      <c r="C30" s="31" t="s">
        <v>5</v>
      </c>
      <c r="D30" s="31" t="s">
        <v>8</v>
      </c>
      <c r="E30" s="31" t="s">
        <v>11</v>
      </c>
      <c r="F30" s="31" t="s">
        <v>17</v>
      </c>
      <c r="G30" s="31" t="s">
        <v>20</v>
      </c>
      <c r="H30" s="31" t="s">
        <v>23</v>
      </c>
      <c r="I30" s="31" t="s">
        <v>26</v>
      </c>
      <c r="J30" s="31" t="s">
        <v>29</v>
      </c>
      <c r="K30" s="31" t="s">
        <v>32</v>
      </c>
      <c r="L30" s="31" t="s">
        <v>35</v>
      </c>
      <c r="M30" s="31" t="s">
        <v>38</v>
      </c>
      <c r="N30" s="459"/>
      <c r="O30" s="31" t="s">
        <v>5</v>
      </c>
      <c r="P30" s="31" t="s">
        <v>8</v>
      </c>
      <c r="Q30" s="31" t="s">
        <v>11</v>
      </c>
      <c r="R30" s="31" t="s">
        <v>17</v>
      </c>
      <c r="S30" s="31" t="s">
        <v>20</v>
      </c>
      <c r="T30" s="31" t="s">
        <v>23</v>
      </c>
      <c r="U30" s="31" t="s">
        <v>26</v>
      </c>
      <c r="V30" s="31" t="s">
        <v>29</v>
      </c>
      <c r="W30" s="31" t="s">
        <v>32</v>
      </c>
      <c r="X30" s="31" t="s">
        <v>35</v>
      </c>
      <c r="Y30" s="31" t="s">
        <v>38</v>
      </c>
      <c r="Z30" s="447"/>
      <c r="AA30" s="31" t="s">
        <v>5</v>
      </c>
      <c r="AB30" s="31" t="s">
        <v>8</v>
      </c>
      <c r="AC30" s="31" t="s">
        <v>11</v>
      </c>
      <c r="AD30" s="31" t="s">
        <v>17</v>
      </c>
      <c r="AE30" s="31" t="s">
        <v>20</v>
      </c>
      <c r="AF30" s="31" t="s">
        <v>23</v>
      </c>
      <c r="AG30" s="31" t="s">
        <v>26</v>
      </c>
      <c r="AH30" s="31" t="s">
        <v>29</v>
      </c>
      <c r="AI30" s="31" t="s">
        <v>32</v>
      </c>
      <c r="AJ30" s="31" t="s">
        <v>35</v>
      </c>
      <c r="AK30" s="31" t="s">
        <v>38</v>
      </c>
      <c r="AL30" s="447"/>
      <c r="AM30" s="5" t="s">
        <v>5</v>
      </c>
      <c r="AN30" s="6" t="s">
        <v>8</v>
      </c>
      <c r="AO30" s="5" t="s">
        <v>11</v>
      </c>
      <c r="AP30" s="5" t="s">
        <v>17</v>
      </c>
      <c r="AQ30" s="5" t="s">
        <v>20</v>
      </c>
      <c r="AR30" s="5" t="s">
        <v>23</v>
      </c>
      <c r="AS30" s="5" t="s">
        <v>26</v>
      </c>
      <c r="AT30" s="31" t="s">
        <v>29</v>
      </c>
      <c r="AU30" s="31" t="s">
        <v>32</v>
      </c>
      <c r="AV30" s="31" t="s">
        <v>35</v>
      </c>
      <c r="AW30" s="31" t="s">
        <v>38</v>
      </c>
    </row>
    <row r="31" spans="1:50" ht="13.5" customHeight="1">
      <c r="A31" s="211" t="s">
        <v>1455</v>
      </c>
      <c r="B31" s="390" t="str">
        <f>+'8.คำนวณ'!F20</f>
        <v>รพ.สร้างคอม</v>
      </c>
      <c r="C31" s="221">
        <f>+'8.คำนวณ'!W20</f>
        <v>9046.4402406370828</v>
      </c>
      <c r="D31" s="221">
        <f>+'8.คำนวณ'!X20</f>
        <v>9.7444168734491328</v>
      </c>
      <c r="E31" s="221">
        <f>+'8.คำนวณ'!Y20</f>
        <v>988.89108156846908</v>
      </c>
      <c r="F31" s="221">
        <f>+'8.คำนวณ'!Z20</f>
        <v>811.5286068151654</v>
      </c>
      <c r="G31" s="221">
        <f>+'8.คำนวณ'!AA20</f>
        <v>237.77761700040398</v>
      </c>
      <c r="H31" s="221">
        <f>+'8.คำนวณ'!AB20</f>
        <v>318.56511021986267</v>
      </c>
      <c r="I31" s="221">
        <f>+'8.คำนวณ'!AC20</f>
        <v>589.88902143805183</v>
      </c>
      <c r="J31" s="221">
        <f>+'8.คำนวณ'!AD20</f>
        <v>97.604737722892267</v>
      </c>
      <c r="K31" s="221">
        <f>+'8.คำนวณ'!AE20</f>
        <v>317.31455652374638</v>
      </c>
      <c r="L31" s="221">
        <f>+'8.คำนวณ'!AF20</f>
        <v>38.64751947602285</v>
      </c>
      <c r="M31" s="221">
        <f>+'8.คำนวณ'!AG20</f>
        <v>183.89829606440071</v>
      </c>
      <c r="N31" s="387" t="str">
        <f>+B31</f>
        <v>รพ.สร้างคอม</v>
      </c>
      <c r="O31" s="42">
        <f>+(C31-C40)*100/C40</f>
        <v>-8.9531480027662802</v>
      </c>
      <c r="P31" s="42">
        <f t="shared" ref="P31:Y31" si="77">+(D31-D40)*100/D40</f>
        <v>-78.179191639412068</v>
      </c>
      <c r="Q31" s="42">
        <f t="shared" si="77"/>
        <v>-22.242191962201201</v>
      </c>
      <c r="R31" s="42">
        <f t="shared" si="77"/>
        <v>31.609625778468022</v>
      </c>
      <c r="S31" s="42">
        <f t="shared" si="77"/>
        <v>-68.882205446040615</v>
      </c>
      <c r="T31" s="42">
        <f t="shared" si="77"/>
        <v>-39.807823308963471</v>
      </c>
      <c r="U31" s="42">
        <f t="shared" si="77"/>
        <v>27.005839801967724</v>
      </c>
      <c r="V31" s="42">
        <f t="shared" si="77"/>
        <v>-35.613611538082587</v>
      </c>
      <c r="W31" s="42">
        <f t="shared" si="77"/>
        <v>-5.5470972376474021</v>
      </c>
      <c r="X31" s="42">
        <f t="shared" si="77"/>
        <v>-53.404254831988887</v>
      </c>
      <c r="Y31" s="42">
        <f t="shared" si="77"/>
        <v>-40.746253513606135</v>
      </c>
      <c r="Z31" s="387" t="str">
        <f>+N31</f>
        <v>รพ.สร้างคอม</v>
      </c>
      <c r="AA31" s="8">
        <f>+O31/100</f>
        <v>-8.9531480027662799E-2</v>
      </c>
      <c r="AB31" s="8">
        <f t="shared" ref="AB31:AK39" si="78">+P31/100</f>
        <v>-0.78179191639412071</v>
      </c>
      <c r="AC31" s="8">
        <f t="shared" si="78"/>
        <v>-0.22242191962201199</v>
      </c>
      <c r="AD31" s="8">
        <f t="shared" si="78"/>
        <v>0.3160962577846802</v>
      </c>
      <c r="AE31" s="8">
        <f t="shared" si="78"/>
        <v>-0.68882205446040612</v>
      </c>
      <c r="AF31" s="8">
        <f t="shared" si="78"/>
        <v>-0.39807823308963469</v>
      </c>
      <c r="AG31" s="8">
        <f t="shared" si="78"/>
        <v>0.27005839801967724</v>
      </c>
      <c r="AH31" s="8">
        <f t="shared" si="78"/>
        <v>-0.35613611538082585</v>
      </c>
      <c r="AI31" s="8">
        <f t="shared" si="78"/>
        <v>-5.5470972376474019E-2</v>
      </c>
      <c r="AJ31" s="8">
        <f t="shared" si="78"/>
        <v>-0.53404254831988884</v>
      </c>
      <c r="AK31" s="8">
        <f t="shared" si="78"/>
        <v>-0.40746253513606134</v>
      </c>
      <c r="AL31" s="7" t="str">
        <f>+Z31</f>
        <v>รพ.สร้างคอม</v>
      </c>
      <c r="AM31" s="10" t="str">
        <f t="shared" ref="AM31:AP31" si="79">+IF(AND(C31&lt;C42),"OK","Not OK")</f>
        <v>OK</v>
      </c>
      <c r="AN31" s="10" t="str">
        <f t="shared" si="79"/>
        <v>OK</v>
      </c>
      <c r="AO31" s="10" t="str">
        <f t="shared" si="79"/>
        <v>OK</v>
      </c>
      <c r="AP31" s="10" t="str">
        <f t="shared" si="79"/>
        <v>Not OK</v>
      </c>
      <c r="AQ31" s="10" t="str">
        <f t="shared" ref="AQ31:AW31" si="80">+IF(AND(G31&lt;G42),"OK","Not OK")</f>
        <v>OK</v>
      </c>
      <c r="AR31" s="10" t="str">
        <f t="shared" si="80"/>
        <v>OK</v>
      </c>
      <c r="AS31" s="10" t="str">
        <f t="shared" si="80"/>
        <v>OK</v>
      </c>
      <c r="AT31" s="10" t="str">
        <f t="shared" si="80"/>
        <v>OK</v>
      </c>
      <c r="AU31" s="10" t="str">
        <f t="shared" si="80"/>
        <v>OK</v>
      </c>
      <c r="AV31" s="10" t="str">
        <f t="shared" si="80"/>
        <v>OK</v>
      </c>
      <c r="AW31" s="10" t="str">
        <f t="shared" si="80"/>
        <v>OK</v>
      </c>
    </row>
    <row r="32" spans="1:50" ht="13.5" customHeight="1">
      <c r="A32" s="211" t="s">
        <v>51</v>
      </c>
      <c r="B32" s="387" t="str">
        <f>+'8.คำนวณ'!F21</f>
        <v>รพ.นาด้วง</v>
      </c>
      <c r="C32" s="221">
        <f>+'8.คำนวณ'!W21</f>
        <v>6967.5756032006148</v>
      </c>
      <c r="D32" s="221">
        <f>+'8.คำนวณ'!X21</f>
        <v>33.856781421626771</v>
      </c>
      <c r="E32" s="221">
        <f>+'8.คำนวณ'!Y21</f>
        <v>880.09132858406417</v>
      </c>
      <c r="F32" s="221">
        <f>+'8.คำนวณ'!Z21</f>
        <v>488.96496556894101</v>
      </c>
      <c r="G32" s="221">
        <f>+'8.คำนวณ'!AA21</f>
        <v>460.0541777799109</v>
      </c>
      <c r="H32" s="221">
        <f>+'8.คำนวณ'!AB21</f>
        <v>338.32321770988318</v>
      </c>
      <c r="I32" s="221">
        <f>+'8.คำนวณ'!AC21</f>
        <v>192.35737450890318</v>
      </c>
      <c r="J32" s="221">
        <f>+'8.คำนวณ'!AD21</f>
        <v>144.37332729961307</v>
      </c>
      <c r="K32" s="221">
        <f>+'8.คำนวณ'!AE21</f>
        <v>216.50745187308161</v>
      </c>
      <c r="L32" s="221">
        <f>+'8.คำนวณ'!AF21</f>
        <v>83.330149631691668</v>
      </c>
      <c r="M32" s="221">
        <f>+'8.คำนวณ'!AG21</f>
        <v>724.32494326246001</v>
      </c>
      <c r="N32" s="387" t="str">
        <f t="shared" ref="N32:N39" si="81">+B32</f>
        <v>รพ.นาด้วง</v>
      </c>
      <c r="O32" s="42">
        <f>+(C32-C40)*100/C40</f>
        <v>-29.875640821182518</v>
      </c>
      <c r="P32" s="42">
        <f t="shared" ref="P32:Y32" si="82">+(D32-D40)*100/D40</f>
        <v>-24.184038028934189</v>
      </c>
      <c r="Q32" s="42">
        <f t="shared" si="82"/>
        <v>-30.797259820334702</v>
      </c>
      <c r="R32" s="42">
        <f t="shared" si="82"/>
        <v>-20.702122393614133</v>
      </c>
      <c r="S32" s="42">
        <f t="shared" si="82"/>
        <v>-39.793023546780482</v>
      </c>
      <c r="T32" s="42">
        <f t="shared" si="82"/>
        <v>-36.074572369150872</v>
      </c>
      <c r="U32" s="42">
        <f t="shared" si="82"/>
        <v>-58.584565903519746</v>
      </c>
      <c r="V32" s="42">
        <f t="shared" si="82"/>
        <v>-4.7620294678357675</v>
      </c>
      <c r="W32" s="42">
        <f t="shared" si="82"/>
        <v>-35.553674173902749</v>
      </c>
      <c r="X32" s="42">
        <f t="shared" si="82"/>
        <v>0.46777826089124963</v>
      </c>
      <c r="Y32" s="42">
        <f t="shared" si="82"/>
        <v>133.38425358120401</v>
      </c>
      <c r="Z32" s="387" t="str">
        <f t="shared" ref="Z32:Z39" si="83">+N32</f>
        <v>รพ.นาด้วง</v>
      </c>
      <c r="AA32" s="8">
        <f t="shared" ref="AA32:AA39" si="84">+O32/100</f>
        <v>-0.2987564082118252</v>
      </c>
      <c r="AB32" s="8">
        <f t="shared" si="78"/>
        <v>-0.24184038028934191</v>
      </c>
      <c r="AC32" s="8">
        <f t="shared" si="78"/>
        <v>-0.30797259820334699</v>
      </c>
      <c r="AD32" s="8">
        <f t="shared" si="78"/>
        <v>-0.20702122393614134</v>
      </c>
      <c r="AE32" s="8">
        <f t="shared" si="78"/>
        <v>-0.39793023546780482</v>
      </c>
      <c r="AF32" s="8">
        <f t="shared" si="78"/>
        <v>-0.3607457236915087</v>
      </c>
      <c r="AG32" s="8">
        <f t="shared" si="78"/>
        <v>-0.58584565903519747</v>
      </c>
      <c r="AH32" s="8">
        <f t="shared" si="78"/>
        <v>-4.7620294678357676E-2</v>
      </c>
      <c r="AI32" s="8">
        <f t="shared" si="78"/>
        <v>-0.3555367417390275</v>
      </c>
      <c r="AJ32" s="8">
        <f t="shared" si="78"/>
        <v>4.6777826089124961E-3</v>
      </c>
      <c r="AK32" s="8">
        <f t="shared" si="78"/>
        <v>1.33384253581204</v>
      </c>
      <c r="AL32" s="7" t="str">
        <f t="shared" ref="AL32:AL39" si="85">+Z32</f>
        <v>รพ.นาด้วง</v>
      </c>
      <c r="AM32" s="10" t="str">
        <f t="shared" ref="AM32:AP32" si="86">+IF(AND(C32&lt;C42),"OK","Not OK")</f>
        <v>OK</v>
      </c>
      <c r="AN32" s="10" t="str">
        <f t="shared" si="86"/>
        <v>OK</v>
      </c>
      <c r="AO32" s="10" t="str">
        <f t="shared" si="86"/>
        <v>OK</v>
      </c>
      <c r="AP32" s="10" t="str">
        <f t="shared" si="86"/>
        <v>OK</v>
      </c>
      <c r="AQ32" s="10" t="str">
        <f t="shared" ref="AQ32:AW32" si="87">+IF(AND(G32&lt;G42),"OK","Not OK")</f>
        <v>OK</v>
      </c>
      <c r="AR32" s="10" t="str">
        <f t="shared" si="87"/>
        <v>OK</v>
      </c>
      <c r="AS32" s="10" t="str">
        <f t="shared" si="87"/>
        <v>OK</v>
      </c>
      <c r="AT32" s="10" t="str">
        <f t="shared" si="87"/>
        <v>OK</v>
      </c>
      <c r="AU32" s="10" t="str">
        <f t="shared" si="87"/>
        <v>OK</v>
      </c>
      <c r="AV32" s="10" t="str">
        <f t="shared" si="87"/>
        <v>OK</v>
      </c>
      <c r="AW32" s="10" t="str">
        <f t="shared" si="87"/>
        <v>Not OK</v>
      </c>
    </row>
    <row r="33" spans="1:49" ht="13.5" customHeight="1">
      <c r="A33" s="211" t="s">
        <v>45</v>
      </c>
      <c r="B33" s="387" t="str">
        <f>+'8.คำนวณ'!F22</f>
        <v>รพ.รัตนวาปี</v>
      </c>
      <c r="C33" s="221">
        <f>+'8.คำนวณ'!W22</f>
        <v>8571.5438018130462</v>
      </c>
      <c r="D33" s="221">
        <f>+'8.คำนวณ'!X22</f>
        <v>71.780456186706743</v>
      </c>
      <c r="E33" s="221">
        <f>+'8.คำนวณ'!Y22</f>
        <v>1694.198476714236</v>
      </c>
      <c r="F33" s="221">
        <f>+'8.คำนวณ'!Z22</f>
        <v>733.12521875535265</v>
      </c>
      <c r="G33" s="221">
        <f>+'8.คำนวณ'!AA22</f>
        <v>836.32667802747994</v>
      </c>
      <c r="H33" s="221">
        <f>+'8.คำนวณ'!AB22</f>
        <v>386.22840515580708</v>
      </c>
      <c r="I33" s="221">
        <f>+'8.คำนวณ'!AC22</f>
        <v>788.20616661638326</v>
      </c>
      <c r="J33" s="221">
        <f>+'8.คำนวณ'!AD22</f>
        <v>250.96720747627845</v>
      </c>
      <c r="K33" s="221">
        <f>+'8.คำนวณ'!AE22</f>
        <v>230.06866220224356</v>
      </c>
      <c r="L33" s="221">
        <f>+'8.คำนวณ'!AF22</f>
        <v>147.16361913080132</v>
      </c>
      <c r="M33" s="221">
        <f>+'8.คำนวณ'!AG22</f>
        <v>6.7503619709403804</v>
      </c>
      <c r="N33" s="387" t="str">
        <f t="shared" si="81"/>
        <v>รพ.รัตนวาปี</v>
      </c>
      <c r="O33" s="42">
        <f>+(C33-C40)*100/C40</f>
        <v>-13.7326883113839</v>
      </c>
      <c r="P33" s="42">
        <f t="shared" ref="P33:Y33" si="88">+(D33-D40)*100/D40</f>
        <v>60.738974822953764</v>
      </c>
      <c r="Q33" s="42">
        <f t="shared" si="88"/>
        <v>33.217057354112107</v>
      </c>
      <c r="R33" s="42">
        <f t="shared" si="88"/>
        <v>18.894558834849914</v>
      </c>
      <c r="S33" s="42">
        <f t="shared" si="88"/>
        <v>9.4495019134212175</v>
      </c>
      <c r="T33" s="42">
        <f t="shared" si="88"/>
        <v>-27.022992598936327</v>
      </c>
      <c r="U33" s="42">
        <f t="shared" si="88"/>
        <v>69.704440140553345</v>
      </c>
      <c r="V33" s="42">
        <f t="shared" si="88"/>
        <v>65.554177888850333</v>
      </c>
      <c r="W33" s="42">
        <f t="shared" si="88"/>
        <v>-31.516999353205421</v>
      </c>
      <c r="X33" s="42">
        <f t="shared" si="88"/>
        <v>77.429200838499085</v>
      </c>
      <c r="Y33" s="42">
        <f t="shared" si="88"/>
        <v>-97.824970402241121</v>
      </c>
      <c r="Z33" s="387" t="str">
        <f t="shared" si="83"/>
        <v>รพ.รัตนวาปี</v>
      </c>
      <c r="AA33" s="8">
        <f t="shared" si="84"/>
        <v>-0.137326883113839</v>
      </c>
      <c r="AB33" s="8">
        <f t="shared" si="78"/>
        <v>0.60738974822953762</v>
      </c>
      <c r="AC33" s="8">
        <f t="shared" si="78"/>
        <v>0.33217057354112106</v>
      </c>
      <c r="AD33" s="8">
        <f t="shared" si="78"/>
        <v>0.18894558834849914</v>
      </c>
      <c r="AE33" s="8">
        <f t="shared" si="78"/>
        <v>9.4495019134212169E-2</v>
      </c>
      <c r="AF33" s="8">
        <f t="shared" si="78"/>
        <v>-0.27022992598936324</v>
      </c>
      <c r="AG33" s="8">
        <f t="shared" si="78"/>
        <v>0.69704440140553348</v>
      </c>
      <c r="AH33" s="8">
        <f t="shared" si="78"/>
        <v>0.65554177888850329</v>
      </c>
      <c r="AI33" s="8">
        <f t="shared" si="78"/>
        <v>-0.31516999353205422</v>
      </c>
      <c r="AJ33" s="8">
        <f t="shared" si="78"/>
        <v>0.7742920083849909</v>
      </c>
      <c r="AK33" s="8">
        <f t="shared" si="78"/>
        <v>-0.97824970402241118</v>
      </c>
      <c r="AL33" s="7" t="str">
        <f t="shared" si="85"/>
        <v>รพ.รัตนวาปี</v>
      </c>
      <c r="AM33" s="10" t="str">
        <f t="shared" ref="AM33:AP33" si="89">+IF(AND(C33&lt;C42),"OK","Not OK")</f>
        <v>OK</v>
      </c>
      <c r="AN33" s="10" t="str">
        <f t="shared" si="89"/>
        <v>OK</v>
      </c>
      <c r="AO33" s="10" t="str">
        <f t="shared" si="89"/>
        <v>Not OK</v>
      </c>
      <c r="AP33" s="10" t="str">
        <f t="shared" si="89"/>
        <v>OK</v>
      </c>
      <c r="AQ33" s="10" t="str">
        <f t="shared" ref="AQ33:AW33" si="90">+IF(AND(G33&lt;G42),"OK","Not OK")</f>
        <v>OK</v>
      </c>
      <c r="AR33" s="10" t="str">
        <f t="shared" si="90"/>
        <v>OK</v>
      </c>
      <c r="AS33" s="10" t="str">
        <f t="shared" si="90"/>
        <v>Not OK</v>
      </c>
      <c r="AT33" s="10" t="str">
        <f t="shared" si="90"/>
        <v>Not OK</v>
      </c>
      <c r="AU33" s="10" t="str">
        <f t="shared" si="90"/>
        <v>OK</v>
      </c>
      <c r="AV33" s="10" t="str">
        <f t="shared" si="90"/>
        <v>Not OK</v>
      </c>
      <c r="AW33" s="10" t="str">
        <f t="shared" si="90"/>
        <v>OK</v>
      </c>
    </row>
    <row r="34" spans="1:49" ht="13.5" customHeight="1">
      <c r="A34" s="211" t="s">
        <v>45</v>
      </c>
      <c r="B34" s="387" t="str">
        <f>+'8.คำนวณ'!F23</f>
        <v>รพ.สังคม</v>
      </c>
      <c r="C34" s="221">
        <f>+'8.คำนวณ'!W23</f>
        <v>12126.800250071457</v>
      </c>
      <c r="D34" s="221">
        <f>+'8.คำนวณ'!X23</f>
        <v>31.649099824668326</v>
      </c>
      <c r="E34" s="221">
        <f>+'8.คำนวณ'!Y23</f>
        <v>1384.0242926557426</v>
      </c>
      <c r="F34" s="221">
        <f>+'8.คำนวณ'!Z23</f>
        <v>684.77319932959813</v>
      </c>
      <c r="G34" s="221">
        <f>+'8.คำนวณ'!AA23</f>
        <v>847.662567642662</v>
      </c>
      <c r="H34" s="221">
        <f>+'8.คำนวณ'!AB23</f>
        <v>620.8338229045163</v>
      </c>
      <c r="I34" s="221">
        <f>+'8.คำนวณ'!AC23</f>
        <v>494.99536041430071</v>
      </c>
      <c r="J34" s="221">
        <f>+'8.คำนวณ'!AD23</f>
        <v>82.597968244862528</v>
      </c>
      <c r="K34" s="221">
        <f>+'8.คำนวณ'!AE23</f>
        <v>460.44070991438048</v>
      </c>
      <c r="L34" s="221">
        <f>+'8.คำนวณ'!AF23</f>
        <v>1.4787008872636433E-2</v>
      </c>
      <c r="M34" s="221">
        <f>+'8.คำนวณ'!AG23</f>
        <v>866.71133128921019</v>
      </c>
      <c r="N34" s="387" t="str">
        <f t="shared" si="81"/>
        <v>รพ.สังคม</v>
      </c>
      <c r="O34" s="42">
        <f>+(C34-C40)*100/C40</f>
        <v>22.04877921025405</v>
      </c>
      <c r="P34" s="42">
        <f t="shared" ref="P34:Y34" si="91">+(D34-D40)*100/D40</f>
        <v>-29.127730163010085</v>
      </c>
      <c r="Q34" s="42">
        <f t="shared" si="91"/>
        <v>8.8276527858686773</v>
      </c>
      <c r="R34" s="42">
        <f t="shared" si="91"/>
        <v>11.053071635488442</v>
      </c>
      <c r="S34" s="42">
        <f t="shared" si="91"/>
        <v>10.933022055399078</v>
      </c>
      <c r="T34" s="42">
        <f t="shared" si="91"/>
        <v>17.305184922006347</v>
      </c>
      <c r="U34" s="42">
        <f t="shared" si="91"/>
        <v>6.5747948558796239</v>
      </c>
      <c r="V34" s="42">
        <f t="shared" si="91"/>
        <v>-45.513045845401543</v>
      </c>
      <c r="W34" s="42">
        <f t="shared" si="91"/>
        <v>37.056308030158043</v>
      </c>
      <c r="X34" s="42">
        <f t="shared" si="91"/>
        <v>-99.98217190374524</v>
      </c>
      <c r="Y34" s="42">
        <f t="shared" si="91"/>
        <v>179.26247605421582</v>
      </c>
      <c r="Z34" s="387" t="str">
        <f t="shared" si="83"/>
        <v>รพ.สังคม</v>
      </c>
      <c r="AA34" s="8">
        <f t="shared" si="84"/>
        <v>0.22048779210254049</v>
      </c>
      <c r="AB34" s="8">
        <f t="shared" si="78"/>
        <v>-0.29127730163010085</v>
      </c>
      <c r="AC34" s="8">
        <f t="shared" si="78"/>
        <v>8.8276527858686768E-2</v>
      </c>
      <c r="AD34" s="8">
        <f t="shared" si="78"/>
        <v>0.11053071635488441</v>
      </c>
      <c r="AE34" s="8">
        <f t="shared" si="78"/>
        <v>0.10933022055399079</v>
      </c>
      <c r="AF34" s="8">
        <f t="shared" si="78"/>
        <v>0.17305184922006348</v>
      </c>
      <c r="AG34" s="8">
        <f t="shared" si="78"/>
        <v>6.5747948558796232E-2</v>
      </c>
      <c r="AH34" s="8">
        <f t="shared" si="78"/>
        <v>-0.45513045845401545</v>
      </c>
      <c r="AI34" s="8">
        <f t="shared" si="78"/>
        <v>0.37056308030158042</v>
      </c>
      <c r="AJ34" s="8">
        <f t="shared" si="78"/>
        <v>-0.99982171903745243</v>
      </c>
      <c r="AK34" s="8">
        <f t="shared" si="78"/>
        <v>1.7926247605421581</v>
      </c>
      <c r="AL34" s="7" t="str">
        <f t="shared" si="85"/>
        <v>รพ.สังคม</v>
      </c>
      <c r="AM34" s="10" t="str">
        <f t="shared" ref="AM34:AP34" si="92">+IF(AND(C34&lt;C42),"OK","Not OK")</f>
        <v>Not OK</v>
      </c>
      <c r="AN34" s="10" t="str">
        <f t="shared" si="92"/>
        <v>OK</v>
      </c>
      <c r="AO34" s="10" t="str">
        <f t="shared" si="92"/>
        <v>OK</v>
      </c>
      <c r="AP34" s="10" t="str">
        <f t="shared" si="92"/>
        <v>OK</v>
      </c>
      <c r="AQ34" s="10" t="str">
        <f t="shared" ref="AQ34:AW34" si="93">+IF(AND(G34&lt;G42),"OK","Not OK")</f>
        <v>OK</v>
      </c>
      <c r="AR34" s="10" t="str">
        <f t="shared" si="93"/>
        <v>OK</v>
      </c>
      <c r="AS34" s="10" t="str">
        <f t="shared" si="93"/>
        <v>OK</v>
      </c>
      <c r="AT34" s="10" t="str">
        <f t="shared" si="93"/>
        <v>OK</v>
      </c>
      <c r="AU34" s="10" t="str">
        <f t="shared" si="93"/>
        <v>Not OK</v>
      </c>
      <c r="AV34" s="10" t="str">
        <f t="shared" si="93"/>
        <v>OK</v>
      </c>
      <c r="AW34" s="10" t="str">
        <f t="shared" si="93"/>
        <v>Not OK</v>
      </c>
    </row>
    <row r="35" spans="1:49" ht="13.5" customHeight="1">
      <c r="A35" s="211" t="s">
        <v>51</v>
      </c>
      <c r="B35" s="387" t="str">
        <f>+'8.คำนวณ'!F24</f>
        <v>รพ.ท่าลี่</v>
      </c>
      <c r="C35" s="221">
        <f>+'8.คำนวณ'!W24</f>
        <v>11864.14840130692</v>
      </c>
      <c r="D35" s="221">
        <f>+'8.คำนวณ'!X24</f>
        <v>57.800654246305108</v>
      </c>
      <c r="E35" s="221">
        <f>+'8.คำนวณ'!Y24</f>
        <v>1578.6588499994753</v>
      </c>
      <c r="F35" s="221">
        <f>+'8.คำนวณ'!Z24</f>
        <v>637.95124304174692</v>
      </c>
      <c r="G35" s="221">
        <f>+'8.คำนวณ'!AA24</f>
        <v>931.4252163223174</v>
      </c>
      <c r="H35" s="221">
        <f>+'8.คำนวณ'!AB24</f>
        <v>719.81408626528719</v>
      </c>
      <c r="I35" s="221">
        <f>+'8.คำนวณ'!AC24</f>
        <v>451.99048749088411</v>
      </c>
      <c r="J35" s="221">
        <f>+'8.คำนวณ'!AD24</f>
        <v>83.12915462143431</v>
      </c>
      <c r="K35" s="221">
        <f>+'8.คำนวณ'!AE24</f>
        <v>521.51750335124154</v>
      </c>
      <c r="L35" s="221">
        <f>+'8.คำนวณ'!AF24</f>
        <v>65.993183240119421</v>
      </c>
      <c r="M35" s="221">
        <f>+'8.คำนวณ'!AG24</f>
        <v>172.47558774612938</v>
      </c>
      <c r="N35" s="387" t="str">
        <f t="shared" si="81"/>
        <v>รพ.ท่าลี่</v>
      </c>
      <c r="O35" s="42">
        <f>+(C35-C40)*100/C40</f>
        <v>19.405350041967129</v>
      </c>
      <c r="P35" s="42">
        <f t="shared" ref="P35:Y35" si="94">+(D35-D40)*100/D40</f>
        <v>29.433809719471927</v>
      </c>
      <c r="Q35" s="42">
        <f t="shared" si="94"/>
        <v>24.132024348661492</v>
      </c>
      <c r="R35" s="42">
        <f t="shared" si="94"/>
        <v>3.4597223764358906</v>
      </c>
      <c r="S35" s="42">
        <f t="shared" si="94"/>
        <v>21.894982755444971</v>
      </c>
      <c r="T35" s="42">
        <f t="shared" si="94"/>
        <v>36.00728791446825</v>
      </c>
      <c r="U35" s="42">
        <f t="shared" si="94"/>
        <v>-2.6843535647848125</v>
      </c>
      <c r="V35" s="42">
        <f t="shared" si="94"/>
        <v>-45.162641006604389</v>
      </c>
      <c r="W35" s="42">
        <f t="shared" si="94"/>
        <v>55.23662882831978</v>
      </c>
      <c r="X35" s="42">
        <f t="shared" si="94"/>
        <v>-20.434698247834113</v>
      </c>
      <c r="Y35" s="42">
        <f t="shared" si="94"/>
        <v>-44.426756690437337</v>
      </c>
      <c r="Z35" s="387" t="str">
        <f t="shared" si="83"/>
        <v>รพ.ท่าลี่</v>
      </c>
      <c r="AA35" s="8">
        <f t="shared" si="84"/>
        <v>0.19405350041967129</v>
      </c>
      <c r="AB35" s="8">
        <f t="shared" si="78"/>
        <v>0.29433809719471926</v>
      </c>
      <c r="AC35" s="8">
        <f t="shared" si="78"/>
        <v>0.24132024348661493</v>
      </c>
      <c r="AD35" s="8">
        <f t="shared" si="78"/>
        <v>3.4597223764358906E-2</v>
      </c>
      <c r="AE35" s="8">
        <f t="shared" si="78"/>
        <v>0.21894982755444972</v>
      </c>
      <c r="AF35" s="8">
        <f t="shared" si="78"/>
        <v>0.3600728791446825</v>
      </c>
      <c r="AG35" s="8">
        <f t="shared" si="78"/>
        <v>-2.6843535647848124E-2</v>
      </c>
      <c r="AH35" s="8">
        <f t="shared" si="78"/>
        <v>-0.45162641006604387</v>
      </c>
      <c r="AI35" s="8">
        <f t="shared" si="78"/>
        <v>0.55236628828319778</v>
      </c>
      <c r="AJ35" s="8">
        <f t="shared" si="78"/>
        <v>-0.20434698247834113</v>
      </c>
      <c r="AK35" s="8">
        <f t="shared" si="78"/>
        <v>-0.44426756690437336</v>
      </c>
      <c r="AL35" s="7" t="str">
        <f t="shared" si="85"/>
        <v>รพ.ท่าลี่</v>
      </c>
      <c r="AM35" s="10" t="str">
        <f t="shared" ref="AM35:AP35" si="95">+IF(AND(C35&lt;C42),"OK","Not OK")</f>
        <v>Not OK</v>
      </c>
      <c r="AN35" s="10" t="str">
        <f t="shared" si="95"/>
        <v>OK</v>
      </c>
      <c r="AO35" s="10" t="str">
        <f t="shared" si="95"/>
        <v>OK</v>
      </c>
      <c r="AP35" s="10" t="str">
        <f t="shared" si="95"/>
        <v>OK</v>
      </c>
      <c r="AQ35" s="10" t="str">
        <f t="shared" ref="AQ35:AW35" si="96">+IF(AND(G35&lt;G42),"OK","Not OK")</f>
        <v>OK</v>
      </c>
      <c r="AR35" s="10" t="str">
        <f t="shared" si="96"/>
        <v>OK</v>
      </c>
      <c r="AS35" s="10" t="str">
        <f t="shared" si="96"/>
        <v>OK</v>
      </c>
      <c r="AT35" s="10" t="str">
        <f t="shared" si="96"/>
        <v>OK</v>
      </c>
      <c r="AU35" s="10" t="str">
        <f t="shared" si="96"/>
        <v>Not OK</v>
      </c>
      <c r="AV35" s="10" t="str">
        <f t="shared" si="96"/>
        <v>OK</v>
      </c>
      <c r="AW35" s="10" t="str">
        <f t="shared" si="96"/>
        <v>OK</v>
      </c>
    </row>
    <row r="36" spans="1:49" ht="13.5" customHeight="1">
      <c r="A36" s="211" t="s">
        <v>1455</v>
      </c>
      <c r="B36" s="387" t="str">
        <f>+'8.คำนวณ'!F25</f>
        <v>รพ.ทุ่งฝน</v>
      </c>
      <c r="C36" s="221">
        <f>+'8.คำนวณ'!W25</f>
        <v>9752.9589870629461</v>
      </c>
      <c r="D36" s="221">
        <f>+'8.คำนวณ'!X25</f>
        <v>29.030066380687124</v>
      </c>
      <c r="E36" s="221">
        <f>+'8.คำนวณ'!Y25</f>
        <v>1235.401913658277</v>
      </c>
      <c r="F36" s="221">
        <f>+'8.คำนวณ'!Z25</f>
        <v>355.34352361899806</v>
      </c>
      <c r="G36" s="221">
        <f>+'8.คำนวณ'!AA25</f>
        <v>483.9024570549077</v>
      </c>
      <c r="H36" s="221">
        <f>+'8.คำนวณ'!AB25</f>
        <v>689.41159988529068</v>
      </c>
      <c r="I36" s="221">
        <f>+'8.คำนวณ'!AC25</f>
        <v>180.57955729189098</v>
      </c>
      <c r="J36" s="221">
        <f>+'8.คำนวณ'!AD25</f>
        <v>195.06811369871659</v>
      </c>
      <c r="K36" s="221">
        <f>+'8.คำนวณ'!AE25</f>
        <v>338.22780590082226</v>
      </c>
      <c r="L36" s="221">
        <f>+'8.คำนวณ'!AF25</f>
        <v>123.25333465730301</v>
      </c>
      <c r="M36" s="221">
        <f>+'8.คำนวณ'!AG25</f>
        <v>106.49789195937439</v>
      </c>
      <c r="N36" s="387" t="str">
        <f t="shared" si="81"/>
        <v>รพ.ทุ่งฝน</v>
      </c>
      <c r="O36" s="42">
        <f>+(C36-C40)*100/C40</f>
        <v>-1.8424717557548267</v>
      </c>
      <c r="P36" s="42">
        <f t="shared" ref="P36:Y36" si="97">+(D36-D40)*100/D40</f>
        <v>-34.992568214715462</v>
      </c>
      <c r="Q36" s="42">
        <f t="shared" si="97"/>
        <v>-2.8587205990304914</v>
      </c>
      <c r="R36" s="42">
        <f t="shared" si="97"/>
        <v>-42.372175455608847</v>
      </c>
      <c r="S36" s="42">
        <f t="shared" si="97"/>
        <v>-36.672015504448488</v>
      </c>
      <c r="T36" s="42">
        <f t="shared" si="97"/>
        <v>30.262805002423733</v>
      </c>
      <c r="U36" s="42">
        <f t="shared" si="97"/>
        <v>-61.120384527562052</v>
      </c>
      <c r="V36" s="42">
        <f t="shared" si="97"/>
        <v>28.679525586115815</v>
      </c>
      <c r="W36" s="42">
        <f t="shared" si="97"/>
        <v>0.6780098973603037</v>
      </c>
      <c r="X36" s="42">
        <f t="shared" si="97"/>
        <v>48.601541590847098</v>
      </c>
      <c r="Y36" s="42">
        <f t="shared" si="97"/>
        <v>-65.685385745574024</v>
      </c>
      <c r="Z36" s="387" t="str">
        <f t="shared" si="83"/>
        <v>รพ.ทุ่งฝน</v>
      </c>
      <c r="AA36" s="8">
        <f t="shared" si="84"/>
        <v>-1.8424717557548268E-2</v>
      </c>
      <c r="AB36" s="8">
        <f t="shared" si="78"/>
        <v>-0.34992568214715464</v>
      </c>
      <c r="AC36" s="8">
        <f t="shared" si="78"/>
        <v>-2.8587205990304912E-2</v>
      </c>
      <c r="AD36" s="8">
        <f t="shared" si="78"/>
        <v>-0.42372175455608846</v>
      </c>
      <c r="AE36" s="8">
        <f t="shared" si="78"/>
        <v>-0.36672015504448491</v>
      </c>
      <c r="AF36" s="8">
        <f t="shared" si="78"/>
        <v>0.30262805002423732</v>
      </c>
      <c r="AG36" s="8">
        <f t="shared" si="78"/>
        <v>-0.61120384527562055</v>
      </c>
      <c r="AH36" s="8">
        <f t="shared" si="78"/>
        <v>0.28679525586115817</v>
      </c>
      <c r="AI36" s="8">
        <f t="shared" si="78"/>
        <v>6.7800989736030368E-3</v>
      </c>
      <c r="AJ36" s="8">
        <f t="shared" si="78"/>
        <v>0.48601541590847097</v>
      </c>
      <c r="AK36" s="8">
        <f t="shared" si="78"/>
        <v>-0.65685385745574021</v>
      </c>
      <c r="AL36" s="7" t="str">
        <f t="shared" si="85"/>
        <v>รพ.ทุ่งฝน</v>
      </c>
      <c r="AM36" s="10" t="str">
        <f t="shared" ref="AM36:AP36" si="98">+IF(AND(C36&lt;C42),"OK","Not OK")</f>
        <v>OK</v>
      </c>
      <c r="AN36" s="10" t="str">
        <f t="shared" si="98"/>
        <v>OK</v>
      </c>
      <c r="AO36" s="10" t="str">
        <f t="shared" si="98"/>
        <v>OK</v>
      </c>
      <c r="AP36" s="10" t="str">
        <f t="shared" si="98"/>
        <v>OK</v>
      </c>
      <c r="AQ36" s="10" t="str">
        <f t="shared" ref="AQ36:AW36" si="99">+IF(AND(G36&lt;G42),"OK","Not OK")</f>
        <v>OK</v>
      </c>
      <c r="AR36" s="10" t="str">
        <f t="shared" si="99"/>
        <v>OK</v>
      </c>
      <c r="AS36" s="10" t="str">
        <f t="shared" si="99"/>
        <v>OK</v>
      </c>
      <c r="AT36" s="10" t="str">
        <f t="shared" si="99"/>
        <v>OK</v>
      </c>
      <c r="AU36" s="10" t="str">
        <f t="shared" si="99"/>
        <v>OK</v>
      </c>
      <c r="AV36" s="10" t="str">
        <f t="shared" si="99"/>
        <v>OK</v>
      </c>
      <c r="AW36" s="10" t="str">
        <f t="shared" si="99"/>
        <v>OK</v>
      </c>
    </row>
    <row r="37" spans="1:49" ht="13.5" customHeight="1">
      <c r="A37" s="211" t="s">
        <v>1457</v>
      </c>
      <c r="B37" s="387" t="str">
        <f>+'8.คำนวณ'!F26</f>
        <v>รพ.นาวังเฉลิมพระเกียรติ ๘๐ พรรษา</v>
      </c>
      <c r="C37" s="221">
        <f>+'8.คำนวณ'!W26</f>
        <v>10893.962721242153</v>
      </c>
      <c r="D37" s="221">
        <f>+'8.คำนวณ'!X26</f>
        <v>117.76327153649748</v>
      </c>
      <c r="E37" s="221">
        <f>+'8.คำนวณ'!Y26</f>
        <v>1825.639887689448</v>
      </c>
      <c r="F37" s="221">
        <f>+'8.คำนวณ'!Z26</f>
        <v>694.85904760628932</v>
      </c>
      <c r="G37" s="221">
        <f>+'8.คำนวณ'!AA26</f>
        <v>1493.0139610076824</v>
      </c>
      <c r="H37" s="221">
        <f>+'8.คำนวณ'!AB26</f>
        <v>877.836084710043</v>
      </c>
      <c r="I37" s="221">
        <f>+'8.คำนวณ'!AC26</f>
        <v>736.00564274732733</v>
      </c>
      <c r="J37" s="221">
        <f>+'8.คำนวณ'!AD26</f>
        <v>276.31294951725619</v>
      </c>
      <c r="K37" s="221">
        <f>+'8.คำนวณ'!AE26</f>
        <v>374.79192520648513</v>
      </c>
      <c r="L37" s="221">
        <f>+'8.คำนวณ'!AF26</f>
        <v>80.480569111576898</v>
      </c>
      <c r="M37" s="221">
        <f>+'8.คำนวณ'!AG26</f>
        <v>246.35968335059624</v>
      </c>
      <c r="N37" s="387" t="str">
        <f t="shared" si="81"/>
        <v>รพ.นาวังเฉลิมพระเกียรติ ๘๐ พรรษา</v>
      </c>
      <c r="O37" s="42">
        <f>+(C37-C40)*100/C40</f>
        <v>9.6410284222985574</v>
      </c>
      <c r="P37" s="42">
        <f t="shared" ref="P37:Y37" si="100">+(D37-D40)*100/D40</f>
        <v>163.70893338066145</v>
      </c>
      <c r="Q37" s="42">
        <f t="shared" si="100"/>
        <v>43.552468597398047</v>
      </c>
      <c r="R37" s="42">
        <f t="shared" si="100"/>
        <v>12.688743756232379</v>
      </c>
      <c r="S37" s="42">
        <f t="shared" si="100"/>
        <v>95.389718725086055</v>
      </c>
      <c r="T37" s="42">
        <f t="shared" si="100"/>
        <v>65.865196851491518</v>
      </c>
      <c r="U37" s="42">
        <f t="shared" si="100"/>
        <v>58.465425459571783</v>
      </c>
      <c r="V37" s="42">
        <f t="shared" si="100"/>
        <v>82.273866204996409</v>
      </c>
      <c r="W37" s="42">
        <f t="shared" si="100"/>
        <v>11.561806856452485</v>
      </c>
      <c r="X37" s="42">
        <f t="shared" si="100"/>
        <v>-2.9678452810898301</v>
      </c>
      <c r="Y37" s="42">
        <f t="shared" si="100"/>
        <v>-20.620611859218052</v>
      </c>
      <c r="Z37" s="387" t="str">
        <f t="shared" si="83"/>
        <v>รพ.นาวังเฉลิมพระเกียรติ ๘๐ พรรษา</v>
      </c>
      <c r="AA37" s="8">
        <f t="shared" si="84"/>
        <v>9.6410284222985573E-2</v>
      </c>
      <c r="AB37" s="8">
        <f t="shared" si="78"/>
        <v>1.6370893338066146</v>
      </c>
      <c r="AC37" s="8">
        <f t="shared" si="78"/>
        <v>0.43552468597398047</v>
      </c>
      <c r="AD37" s="8">
        <f t="shared" si="78"/>
        <v>0.12688743756232379</v>
      </c>
      <c r="AE37" s="8">
        <f t="shared" si="78"/>
        <v>0.95389718725086059</v>
      </c>
      <c r="AF37" s="8">
        <f t="shared" si="78"/>
        <v>0.65865196851491514</v>
      </c>
      <c r="AG37" s="8">
        <f t="shared" si="78"/>
        <v>0.58465425459571785</v>
      </c>
      <c r="AH37" s="8">
        <f t="shared" si="78"/>
        <v>0.82273866204996404</v>
      </c>
      <c r="AI37" s="8">
        <f t="shared" si="78"/>
        <v>0.11561806856452485</v>
      </c>
      <c r="AJ37" s="8">
        <f t="shared" si="78"/>
        <v>-2.9678452810898301E-2</v>
      </c>
      <c r="AK37" s="8">
        <f t="shared" si="78"/>
        <v>-0.20620611859218052</v>
      </c>
      <c r="AL37" s="7" t="str">
        <f t="shared" si="85"/>
        <v>รพ.นาวังเฉลิมพระเกียรติ ๘๐ พรรษา</v>
      </c>
      <c r="AM37" s="10" t="str">
        <f t="shared" ref="AM37:AP37" si="101">+IF(AND(C37&lt;C42),"OK","Not OK")</f>
        <v>OK</v>
      </c>
      <c r="AN37" s="10" t="str">
        <f t="shared" si="101"/>
        <v>Not OK</v>
      </c>
      <c r="AO37" s="10" t="str">
        <f t="shared" si="101"/>
        <v>Not OK</v>
      </c>
      <c r="AP37" s="10" t="str">
        <f t="shared" si="101"/>
        <v>OK</v>
      </c>
      <c r="AQ37" s="10" t="str">
        <f t="shared" ref="AQ37:AW37" si="102">+IF(AND(G37&lt;G42),"OK","Not OK")</f>
        <v>Not OK</v>
      </c>
      <c r="AR37" s="10" t="str">
        <f t="shared" si="102"/>
        <v>Not OK</v>
      </c>
      <c r="AS37" s="10" t="str">
        <f t="shared" si="102"/>
        <v>Not OK</v>
      </c>
      <c r="AT37" s="10" t="str">
        <f t="shared" si="102"/>
        <v>Not OK</v>
      </c>
      <c r="AU37" s="10" t="str">
        <f t="shared" si="102"/>
        <v>OK</v>
      </c>
      <c r="AV37" s="10" t="str">
        <f t="shared" si="102"/>
        <v>OK</v>
      </c>
      <c r="AW37" s="10" t="str">
        <f t="shared" si="102"/>
        <v>OK</v>
      </c>
    </row>
    <row r="38" spans="1:49" ht="13.5" customHeight="1">
      <c r="A38" s="211" t="s">
        <v>1456</v>
      </c>
      <c r="B38" s="387" t="str">
        <f>+'8.คำนวณ'!F27</f>
        <v>รพ.กุดบาก</v>
      </c>
      <c r="C38" s="221">
        <f>+'8.คำนวณ'!W27</f>
        <v>9937.7535816533527</v>
      </c>
      <c r="D38" s="221">
        <f>+'8.คำนวณ'!X27</f>
        <v>25.158684796341976</v>
      </c>
      <c r="E38" s="221">
        <f>+'8.คำนวณ'!Y27</f>
        <v>834.78622321387013</v>
      </c>
      <c r="F38" s="221">
        <f>+'8.คำนวณ'!Z27</f>
        <v>604.45316421712471</v>
      </c>
      <c r="G38" s="221">
        <f>+'8.คำนวณ'!AA27</f>
        <v>812.23247500036905</v>
      </c>
      <c r="H38" s="221">
        <f>+'8.คำนวณ'!AB27</f>
        <v>408.67535869035873</v>
      </c>
      <c r="I38" s="221">
        <f>+'8.คำนวณ'!AC27</f>
        <v>299.03173695926841</v>
      </c>
      <c r="J38" s="221">
        <f>+'8.คำนวณ'!AD27</f>
        <v>142.24524726051268</v>
      </c>
      <c r="K38" s="221">
        <f>+'8.คำนวณ'!AE27</f>
        <v>295.61612866423815</v>
      </c>
      <c r="L38" s="221">
        <f>+'8.คำนวณ'!AF27</f>
        <v>19.028007164158094</v>
      </c>
      <c r="M38" s="221">
        <f>+'8.คำนวณ'!AG27</f>
        <v>44.732289965070336</v>
      </c>
      <c r="N38" s="387" t="str">
        <f t="shared" si="81"/>
        <v>รพ.กุดบาก</v>
      </c>
      <c r="O38" s="42">
        <f>+(C38-C40)*100/C40</f>
        <v>1.7372078506403592E-2</v>
      </c>
      <c r="P38" s="42">
        <f t="shared" ref="P38:Y38" si="103">+(D38-D40)*100/D40</f>
        <v>-43.661806891570571</v>
      </c>
      <c r="Q38" s="42">
        <f t="shared" si="103"/>
        <v>-34.359659918958592</v>
      </c>
      <c r="R38" s="42">
        <f t="shared" si="103"/>
        <v>-1.9728274824137262</v>
      </c>
      <c r="S38" s="42">
        <f t="shared" si="103"/>
        <v>6.2963099973892342</v>
      </c>
      <c r="T38" s="42">
        <f t="shared" si="103"/>
        <v>-22.781690114823373</v>
      </c>
      <c r="U38" s="42">
        <f t="shared" si="103"/>
        <v>-35.617081349696896</v>
      </c>
      <c r="V38" s="42">
        <f t="shared" si="103"/>
        <v>-6.1658484962171434</v>
      </c>
      <c r="W38" s="42">
        <f t="shared" si="103"/>
        <v>-12.005923202527711</v>
      </c>
      <c r="X38" s="42">
        <f t="shared" si="103"/>
        <v>-77.058704286926684</v>
      </c>
      <c r="Y38" s="42">
        <f t="shared" si="103"/>
        <v>-85.586838888284646</v>
      </c>
      <c r="Z38" s="387" t="str">
        <f t="shared" si="83"/>
        <v>รพ.กุดบาก</v>
      </c>
      <c r="AA38" s="8">
        <f t="shared" si="84"/>
        <v>1.7372078506403593E-4</v>
      </c>
      <c r="AB38" s="8">
        <f t="shared" si="78"/>
        <v>-0.4366180689157057</v>
      </c>
      <c r="AC38" s="8">
        <f t="shared" si="78"/>
        <v>-0.34359659918958591</v>
      </c>
      <c r="AD38" s="8">
        <f t="shared" si="78"/>
        <v>-1.9728274824137262E-2</v>
      </c>
      <c r="AE38" s="8">
        <f t="shared" si="78"/>
        <v>6.2963099973892336E-2</v>
      </c>
      <c r="AF38" s="8">
        <f t="shared" si="78"/>
        <v>-0.22781690114823372</v>
      </c>
      <c r="AG38" s="8">
        <f t="shared" si="78"/>
        <v>-0.35617081349696894</v>
      </c>
      <c r="AH38" s="8">
        <f t="shared" si="78"/>
        <v>-6.1658484962171432E-2</v>
      </c>
      <c r="AI38" s="8">
        <f t="shared" si="78"/>
        <v>-0.12005923202527712</v>
      </c>
      <c r="AJ38" s="8">
        <f t="shared" si="78"/>
        <v>-0.77058704286926683</v>
      </c>
      <c r="AK38" s="8">
        <f t="shared" si="78"/>
        <v>-0.85586838888284644</v>
      </c>
      <c r="AL38" s="7" t="str">
        <f t="shared" si="85"/>
        <v>รพ.กุดบาก</v>
      </c>
      <c r="AM38" s="10" t="str">
        <f t="shared" ref="AM38:AP38" si="104">+IF(AND(C38&lt;C42),"OK","Not OK")</f>
        <v>OK</v>
      </c>
      <c r="AN38" s="10" t="str">
        <f t="shared" si="104"/>
        <v>OK</v>
      </c>
      <c r="AO38" s="10" t="str">
        <f t="shared" si="104"/>
        <v>OK</v>
      </c>
      <c r="AP38" s="10" t="str">
        <f t="shared" si="104"/>
        <v>OK</v>
      </c>
      <c r="AQ38" s="10" t="str">
        <f t="shared" ref="AQ38:AW38" si="105">+IF(AND(G38&lt;G42),"OK","Not OK")</f>
        <v>OK</v>
      </c>
      <c r="AR38" s="10" t="str">
        <f t="shared" si="105"/>
        <v>OK</v>
      </c>
      <c r="AS38" s="10" t="str">
        <f t="shared" si="105"/>
        <v>OK</v>
      </c>
      <c r="AT38" s="10" t="str">
        <f t="shared" si="105"/>
        <v>OK</v>
      </c>
      <c r="AU38" s="10" t="str">
        <f t="shared" si="105"/>
        <v>OK</v>
      </c>
      <c r="AV38" s="10" t="str">
        <f t="shared" si="105"/>
        <v>OK</v>
      </c>
      <c r="AW38" s="10" t="str">
        <f t="shared" si="105"/>
        <v>OK</v>
      </c>
    </row>
    <row r="39" spans="1:49" ht="13.5" customHeight="1">
      <c r="A39" s="211" t="s">
        <v>1455</v>
      </c>
      <c r="B39" s="387" t="str">
        <f>+'8.คำนวณ'!F28</f>
        <v>รพ.ไชยวาน</v>
      </c>
      <c r="C39" s="221">
        <f>+'8.คำนวณ'!W28</f>
        <v>10263.063797433217</v>
      </c>
      <c r="D39" s="221">
        <f>+'8.คำนวณ'!X28</f>
        <v>25.125381697048212</v>
      </c>
      <c r="E39" s="221">
        <f>+'8.คำนวณ'!Y28</f>
        <v>1024.1292193116744</v>
      </c>
      <c r="F39" s="221">
        <f>+'8.คำนวณ'!Z28</f>
        <v>538.56278850557487</v>
      </c>
      <c r="G39" s="221">
        <f>+'8.คำนวณ'!AA28</f>
        <v>774.69425729689976</v>
      </c>
      <c r="H39" s="221">
        <f>+'8.คำนวณ'!AB28</f>
        <v>403.53263575647765</v>
      </c>
      <c r="I39" s="221">
        <f>+'8.คำนวณ'!AC28</f>
        <v>447.06833914492842</v>
      </c>
      <c r="J39" s="221">
        <f>+'8.คำนวณ'!AD28</f>
        <v>92.031023609873117</v>
      </c>
      <c r="K39" s="221">
        <f>+'8.คำนวณ'!AE28</f>
        <v>269.06553930117963</v>
      </c>
      <c r="L39" s="221">
        <f>+'8.คำนวณ'!AF28</f>
        <v>188.56830854474305</v>
      </c>
      <c r="M39" s="221">
        <f>+'8.คำนวณ'!AG28</f>
        <v>441.4648332128848</v>
      </c>
      <c r="N39" s="387" t="str">
        <f t="shared" si="81"/>
        <v>รพ.ไชยวาน</v>
      </c>
      <c r="O39" s="42">
        <f>+(C39-C40)*100/C40</f>
        <v>3.291419138061356</v>
      </c>
      <c r="P39" s="42">
        <f t="shared" ref="P39:Y39" si="106">+(D39-D40)*100/D40</f>
        <v>-43.736382985444685</v>
      </c>
      <c r="Q39" s="42">
        <f t="shared" si="106"/>
        <v>-19.471370785515369</v>
      </c>
      <c r="R39" s="42">
        <f t="shared" si="106"/>
        <v>-12.658597049838024</v>
      </c>
      <c r="S39" s="42">
        <f t="shared" si="106"/>
        <v>1.3837090505289853</v>
      </c>
      <c r="T39" s="42">
        <f t="shared" si="106"/>
        <v>-23.753396298515536</v>
      </c>
      <c r="U39" s="42">
        <f t="shared" si="106"/>
        <v>-3.7441149124091115</v>
      </c>
      <c r="V39" s="42">
        <f t="shared" si="106"/>
        <v>-39.290393325821078</v>
      </c>
      <c r="W39" s="42">
        <f t="shared" si="106"/>
        <v>-19.909059645007456</v>
      </c>
      <c r="X39" s="42">
        <f t="shared" si="106"/>
        <v>127.34915386134739</v>
      </c>
      <c r="Y39" s="42">
        <f t="shared" si="106"/>
        <v>42.244087463941518</v>
      </c>
      <c r="Z39" s="387" t="str">
        <f t="shared" si="83"/>
        <v>รพ.ไชยวาน</v>
      </c>
      <c r="AA39" s="8">
        <f t="shared" si="84"/>
        <v>3.2914191380613557E-2</v>
      </c>
      <c r="AB39" s="8">
        <f t="shared" si="78"/>
        <v>-0.43736382985444683</v>
      </c>
      <c r="AC39" s="8">
        <f t="shared" si="78"/>
        <v>-0.19471370785515368</v>
      </c>
      <c r="AD39" s="8">
        <f t="shared" si="78"/>
        <v>-0.12658597049838025</v>
      </c>
      <c r="AE39" s="8">
        <f t="shared" si="78"/>
        <v>1.3837090505289853E-2</v>
      </c>
      <c r="AF39" s="8">
        <f t="shared" si="78"/>
        <v>-0.23753396298515536</v>
      </c>
      <c r="AG39" s="8">
        <f t="shared" si="78"/>
        <v>-3.7441149124091112E-2</v>
      </c>
      <c r="AH39" s="8">
        <f t="shared" si="78"/>
        <v>-0.39290393325821077</v>
      </c>
      <c r="AI39" s="8">
        <f t="shared" si="78"/>
        <v>-0.19909059645007457</v>
      </c>
      <c r="AJ39" s="8">
        <f t="shared" si="78"/>
        <v>1.273491538613474</v>
      </c>
      <c r="AK39" s="8">
        <f t="shared" si="78"/>
        <v>0.42244087463941521</v>
      </c>
      <c r="AL39" s="7" t="str">
        <f t="shared" si="85"/>
        <v>รพ.ไชยวาน</v>
      </c>
      <c r="AM39" s="10" t="str">
        <f t="shared" ref="AM39:AP39" si="107">+IF(AND(C39&lt;C42),"OK","Not OK")</f>
        <v>OK</v>
      </c>
      <c r="AN39" s="10" t="str">
        <f t="shared" si="107"/>
        <v>OK</v>
      </c>
      <c r="AO39" s="10" t="str">
        <f t="shared" si="107"/>
        <v>OK</v>
      </c>
      <c r="AP39" s="10" t="str">
        <f t="shared" si="107"/>
        <v>OK</v>
      </c>
      <c r="AQ39" s="10" t="str">
        <f t="shared" ref="AQ39:AW39" si="108">+IF(AND(G39&lt;G42),"OK","Not OK")</f>
        <v>OK</v>
      </c>
      <c r="AR39" s="10" t="str">
        <f t="shared" si="108"/>
        <v>OK</v>
      </c>
      <c r="AS39" s="10" t="str">
        <f t="shared" si="108"/>
        <v>OK</v>
      </c>
      <c r="AT39" s="10" t="str">
        <f t="shared" si="108"/>
        <v>OK</v>
      </c>
      <c r="AU39" s="10" t="str">
        <f t="shared" si="108"/>
        <v>OK</v>
      </c>
      <c r="AV39" s="10" t="str">
        <f t="shared" si="108"/>
        <v>Not OK</v>
      </c>
      <c r="AW39" s="10" t="str">
        <f t="shared" si="108"/>
        <v>OK</v>
      </c>
    </row>
    <row r="40" spans="1:49" ht="13.5" customHeight="1">
      <c r="B40" s="391" t="s">
        <v>140</v>
      </c>
      <c r="C40" s="12">
        <f>AVERAGE(C31:C39)</f>
        <v>9936.0274871578658</v>
      </c>
      <c r="D40" s="12">
        <f t="shared" ref="D40:M40" si="109">AVERAGE(D31:D39)</f>
        <v>44.656534773703427</v>
      </c>
      <c r="E40" s="12">
        <f t="shared" si="109"/>
        <v>1271.7579192661397</v>
      </c>
      <c r="F40" s="12">
        <f t="shared" si="109"/>
        <v>616.61797305097684</v>
      </c>
      <c r="G40" s="12">
        <f t="shared" si="109"/>
        <v>764.12104523695928</v>
      </c>
      <c r="H40" s="12">
        <f t="shared" si="109"/>
        <v>529.24670236639167</v>
      </c>
      <c r="I40" s="12">
        <f t="shared" si="109"/>
        <v>464.45818740132654</v>
      </c>
      <c r="J40" s="12">
        <f t="shared" si="109"/>
        <v>151.59219216127102</v>
      </c>
      <c r="K40" s="12">
        <f t="shared" si="109"/>
        <v>335.95003143749102</v>
      </c>
      <c r="L40" s="12">
        <f t="shared" si="109"/>
        <v>82.942164218365434</v>
      </c>
      <c r="M40" s="12">
        <f t="shared" si="109"/>
        <v>310.35724653567405</v>
      </c>
      <c r="V40" s="41"/>
      <c r="W40" s="41"/>
      <c r="X40" s="41"/>
      <c r="Y40" s="41"/>
    </row>
    <row r="41" spans="1:49" ht="13.2" customHeight="1">
      <c r="B41" s="392" t="s">
        <v>264</v>
      </c>
      <c r="C41" s="14">
        <f>STDEV(C31:C39)</f>
        <v>1621.7326019756197</v>
      </c>
      <c r="D41" s="14">
        <f t="shared" ref="D41:M41" si="110">STDEV(D31:D39)</f>
        <v>33.097531197611573</v>
      </c>
      <c r="E41" s="14">
        <f t="shared" si="110"/>
        <v>367.25936694349116</v>
      </c>
      <c r="F41" s="14">
        <f t="shared" si="110"/>
        <v>138.55785124574763</v>
      </c>
      <c r="G41" s="14">
        <f t="shared" si="110"/>
        <v>357.40583229689406</v>
      </c>
      <c r="H41" s="14">
        <f t="shared" si="110"/>
        <v>201.09254691364873</v>
      </c>
      <c r="I41" s="14">
        <f t="shared" si="110"/>
        <v>217.27456060602117</v>
      </c>
      <c r="J41" s="14">
        <f t="shared" si="110"/>
        <v>73.629021626716579</v>
      </c>
      <c r="K41" s="14">
        <f t="shared" si="110"/>
        <v>102.08582830075554</v>
      </c>
      <c r="L41" s="14">
        <f t="shared" si="110"/>
        <v>61.363396004337609</v>
      </c>
      <c r="M41" s="14">
        <f t="shared" si="110"/>
        <v>304.44203497433875</v>
      </c>
      <c r="V41" s="163"/>
      <c r="W41" s="163"/>
      <c r="X41" s="163"/>
      <c r="Y41" s="163"/>
    </row>
    <row r="42" spans="1:49" ht="13.2" customHeight="1">
      <c r="B42" s="392" t="s">
        <v>265</v>
      </c>
      <c r="C42" s="14">
        <f>+C40+C41</f>
        <v>11557.760089133486</v>
      </c>
      <c r="D42" s="14">
        <f t="shared" ref="D42:M42" si="111">+D40+D41</f>
        <v>77.754065971315001</v>
      </c>
      <c r="E42" s="14">
        <f t="shared" si="111"/>
        <v>1639.0172862096308</v>
      </c>
      <c r="F42" s="14">
        <f t="shared" si="111"/>
        <v>755.1758242967245</v>
      </c>
      <c r="G42" s="14">
        <f t="shared" si="111"/>
        <v>1121.5268775338534</v>
      </c>
      <c r="H42" s="14">
        <f t="shared" si="111"/>
        <v>730.33924928004035</v>
      </c>
      <c r="I42" s="14">
        <f t="shared" si="111"/>
        <v>681.73274800734771</v>
      </c>
      <c r="J42" s="14">
        <f t="shared" si="111"/>
        <v>225.22121378798761</v>
      </c>
      <c r="K42" s="14">
        <f t="shared" si="111"/>
        <v>438.03585973824659</v>
      </c>
      <c r="L42" s="14">
        <f t="shared" si="111"/>
        <v>144.30556022270304</v>
      </c>
      <c r="M42" s="14">
        <f t="shared" si="111"/>
        <v>614.79928151001286</v>
      </c>
      <c r="V42" s="163"/>
      <c r="W42" s="163"/>
      <c r="X42" s="163"/>
      <c r="Y42" s="163"/>
    </row>
    <row r="43" spans="1:49" ht="13.5" customHeight="1">
      <c r="B43" s="459" t="s">
        <v>144</v>
      </c>
      <c r="C43" s="460" t="s">
        <v>244</v>
      </c>
      <c r="D43" s="461"/>
      <c r="E43" s="461"/>
      <c r="F43" s="461"/>
      <c r="G43" s="461"/>
      <c r="H43" s="461"/>
      <c r="I43" s="461"/>
      <c r="J43" s="461"/>
      <c r="K43" s="461"/>
      <c r="L43" s="461"/>
      <c r="M43" s="462"/>
      <c r="N43" s="459" t="s">
        <v>144</v>
      </c>
      <c r="O43" s="460" t="s">
        <v>713</v>
      </c>
      <c r="P43" s="461"/>
      <c r="Q43" s="461"/>
      <c r="R43" s="461"/>
      <c r="S43" s="461"/>
      <c r="T43" s="461"/>
      <c r="U43" s="461"/>
      <c r="V43" s="461"/>
      <c r="W43" s="461"/>
      <c r="X43" s="461"/>
      <c r="Y43" s="462"/>
      <c r="Z43" s="447" t="s">
        <v>144</v>
      </c>
      <c r="AA43" s="460" t="s">
        <v>713</v>
      </c>
      <c r="AB43" s="461"/>
      <c r="AC43" s="461"/>
      <c r="AD43" s="461"/>
      <c r="AE43" s="461"/>
      <c r="AF43" s="461"/>
      <c r="AG43" s="461"/>
      <c r="AH43" s="461"/>
      <c r="AI43" s="461"/>
      <c r="AJ43" s="461"/>
      <c r="AK43" s="462"/>
      <c r="AL43" s="447" t="s">
        <v>144</v>
      </c>
      <c r="AM43" s="460" t="s">
        <v>714</v>
      </c>
      <c r="AN43" s="461"/>
      <c r="AO43" s="461"/>
      <c r="AP43" s="461"/>
      <c r="AQ43" s="461"/>
      <c r="AR43" s="461"/>
      <c r="AS43" s="461"/>
      <c r="AT43" s="461"/>
      <c r="AU43" s="461"/>
      <c r="AV43" s="461"/>
      <c r="AW43" s="462"/>
    </row>
    <row r="44" spans="1:49" ht="13.5" customHeight="1">
      <c r="B44" s="459"/>
      <c r="C44" s="31" t="s">
        <v>5</v>
      </c>
      <c r="D44" s="31" t="s">
        <v>8</v>
      </c>
      <c r="E44" s="31" t="s">
        <v>11</v>
      </c>
      <c r="F44" s="31" t="s">
        <v>17</v>
      </c>
      <c r="G44" s="31" t="s">
        <v>20</v>
      </c>
      <c r="H44" s="31" t="s">
        <v>23</v>
      </c>
      <c r="I44" s="31" t="s">
        <v>26</v>
      </c>
      <c r="J44" s="31" t="s">
        <v>29</v>
      </c>
      <c r="K44" s="31" t="s">
        <v>32</v>
      </c>
      <c r="L44" s="31" t="s">
        <v>35</v>
      </c>
      <c r="M44" s="31" t="s">
        <v>38</v>
      </c>
      <c r="N44" s="459"/>
      <c r="O44" s="31" t="s">
        <v>5</v>
      </c>
      <c r="P44" s="31" t="s">
        <v>8</v>
      </c>
      <c r="Q44" s="31" t="s">
        <v>11</v>
      </c>
      <c r="R44" s="31" t="s">
        <v>17</v>
      </c>
      <c r="S44" s="31" t="s">
        <v>20</v>
      </c>
      <c r="T44" s="31" t="s">
        <v>23</v>
      </c>
      <c r="U44" s="31" t="s">
        <v>26</v>
      </c>
      <c r="V44" s="31" t="s">
        <v>29</v>
      </c>
      <c r="W44" s="31" t="s">
        <v>32</v>
      </c>
      <c r="X44" s="31" t="s">
        <v>35</v>
      </c>
      <c r="Y44" s="31" t="s">
        <v>38</v>
      </c>
      <c r="Z44" s="447"/>
      <c r="AA44" s="31" t="s">
        <v>5</v>
      </c>
      <c r="AB44" s="31" t="s">
        <v>8</v>
      </c>
      <c r="AC44" s="31" t="s">
        <v>11</v>
      </c>
      <c r="AD44" s="31" t="s">
        <v>17</v>
      </c>
      <c r="AE44" s="31" t="s">
        <v>20</v>
      </c>
      <c r="AF44" s="31" t="s">
        <v>23</v>
      </c>
      <c r="AG44" s="31" t="s">
        <v>26</v>
      </c>
      <c r="AH44" s="31" t="s">
        <v>29</v>
      </c>
      <c r="AI44" s="31" t="s">
        <v>32</v>
      </c>
      <c r="AJ44" s="31" t="s">
        <v>35</v>
      </c>
      <c r="AK44" s="31" t="s">
        <v>38</v>
      </c>
      <c r="AL44" s="447"/>
      <c r="AM44" s="5" t="s">
        <v>5</v>
      </c>
      <c r="AN44" s="6" t="s">
        <v>8</v>
      </c>
      <c r="AO44" s="5" t="s">
        <v>11</v>
      </c>
      <c r="AP44" s="5" t="s">
        <v>17</v>
      </c>
      <c r="AQ44" s="5" t="s">
        <v>20</v>
      </c>
      <c r="AR44" s="5" t="s">
        <v>23</v>
      </c>
      <c r="AS44" s="5" t="s">
        <v>26</v>
      </c>
      <c r="AT44" s="31" t="s">
        <v>29</v>
      </c>
      <c r="AU44" s="31" t="s">
        <v>32</v>
      </c>
      <c r="AV44" s="31" t="s">
        <v>35</v>
      </c>
      <c r="AW44" s="31" t="s">
        <v>38</v>
      </c>
    </row>
    <row r="45" spans="1:49" ht="13.5" customHeight="1">
      <c r="A45" s="211" t="s">
        <v>51</v>
      </c>
      <c r="B45" s="390" t="str">
        <f>'8.คำนวณ'!F29</f>
        <v>รพ.ภูหลวง</v>
      </c>
      <c r="C45" s="221">
        <f>+'8.คำนวณ'!W29</f>
        <v>9363.0895263214188</v>
      </c>
      <c r="D45" s="221">
        <f>+'8.คำนวณ'!X29</f>
        <v>33.384995567187524</v>
      </c>
      <c r="E45" s="221">
        <f>+'8.คำนวณ'!Y29</f>
        <v>1090.9246848098444</v>
      </c>
      <c r="F45" s="221">
        <f>+'8.คำนวณ'!Z29</f>
        <v>435.76365568190909</v>
      </c>
      <c r="G45" s="221">
        <f>+'8.คำนวณ'!AA29</f>
        <v>520.37565133294527</v>
      </c>
      <c r="H45" s="221">
        <f>+'8.คำนวณ'!AB29</f>
        <v>584.12752165760924</v>
      </c>
      <c r="I45" s="221">
        <f>+'8.คำนวณ'!AC29</f>
        <v>624.79295296347698</v>
      </c>
      <c r="J45" s="221">
        <f>+'8.คำนวณ'!AD29</f>
        <v>129.89132791180091</v>
      </c>
      <c r="K45" s="221">
        <f>+'8.คำนวณ'!AE29</f>
        <v>248.93823694952479</v>
      </c>
      <c r="L45" s="221">
        <f>+'8.คำนวณ'!AF29</f>
        <v>84.426518125693491</v>
      </c>
      <c r="M45" s="221">
        <f>+'8.คำนวณ'!AG29</f>
        <v>91.370903549129508</v>
      </c>
      <c r="N45" s="387" t="str">
        <f>+B45</f>
        <v>รพ.ภูหลวง</v>
      </c>
      <c r="O45" s="42">
        <f>+(C45-C57)*100/C57</f>
        <v>-10.570811883008886</v>
      </c>
      <c r="P45" s="42">
        <f t="shared" ref="P45:Y45" si="112">+(D45-D57)*100/D57</f>
        <v>29.810017547587929</v>
      </c>
      <c r="Q45" s="42">
        <f t="shared" si="112"/>
        <v>-27.035046937712572</v>
      </c>
      <c r="R45" s="42">
        <f t="shared" si="112"/>
        <v>-31.360765527951003</v>
      </c>
      <c r="S45" s="42">
        <f t="shared" si="112"/>
        <v>-27.849508915661911</v>
      </c>
      <c r="T45" s="42">
        <f t="shared" si="112"/>
        <v>-7.5724871999161731</v>
      </c>
      <c r="U45" s="42">
        <f t="shared" si="112"/>
        <v>-7.4548200050797728</v>
      </c>
      <c r="V45" s="42">
        <f t="shared" si="112"/>
        <v>-46.560429892494376</v>
      </c>
      <c r="W45" s="42">
        <f t="shared" si="112"/>
        <v>-9.2189337082273521</v>
      </c>
      <c r="X45" s="42">
        <f t="shared" si="112"/>
        <v>98.522221420133192</v>
      </c>
      <c r="Y45" s="42">
        <f t="shared" si="112"/>
        <v>-69.615811469437745</v>
      </c>
      <c r="Z45" s="387" t="str">
        <f>+N45</f>
        <v>รพ.ภูหลวง</v>
      </c>
      <c r="AA45" s="8">
        <f t="shared" ref="AA45:AK45" si="113">+O45/100</f>
        <v>-0.10570811883008886</v>
      </c>
      <c r="AB45" s="8">
        <f t="shared" si="113"/>
        <v>0.2981001754758793</v>
      </c>
      <c r="AC45" s="8">
        <f t="shared" si="113"/>
        <v>-0.2703504693771257</v>
      </c>
      <c r="AD45" s="8">
        <f t="shared" si="113"/>
        <v>-0.31360765527951001</v>
      </c>
      <c r="AE45" s="8">
        <f t="shared" si="113"/>
        <v>-0.27849508915661914</v>
      </c>
      <c r="AF45" s="8">
        <f t="shared" si="113"/>
        <v>-7.5724871999161725E-2</v>
      </c>
      <c r="AG45" s="8">
        <f t="shared" si="113"/>
        <v>-7.4548200050797722E-2</v>
      </c>
      <c r="AH45" s="8">
        <f t="shared" si="113"/>
        <v>-0.46560429892494376</v>
      </c>
      <c r="AI45" s="8">
        <f t="shared" si="113"/>
        <v>-9.2189337082273518E-2</v>
      </c>
      <c r="AJ45" s="8">
        <f t="shared" si="113"/>
        <v>0.98522221420133194</v>
      </c>
      <c r="AK45" s="8">
        <f t="shared" si="113"/>
        <v>-0.69615811469437749</v>
      </c>
      <c r="AL45" s="7" t="str">
        <f>+Z45</f>
        <v>รพ.ภูหลวง</v>
      </c>
      <c r="AM45" s="9" t="str">
        <f>+IF(AND(C45&lt;C59),"OK","Not OK")</f>
        <v>OK</v>
      </c>
      <c r="AN45" s="9" t="str">
        <f t="shared" ref="AN45:AP45" si="114">+IF(AND(D45&lt;D59),"OK","Not OK")</f>
        <v>OK</v>
      </c>
      <c r="AO45" s="9" t="str">
        <f t="shared" si="114"/>
        <v>OK</v>
      </c>
      <c r="AP45" s="9" t="str">
        <f t="shared" si="114"/>
        <v>OK</v>
      </c>
      <c r="AQ45" s="9" t="str">
        <f t="shared" ref="AQ45:AW45" si="115">+IF(AND(G45&lt;G59),"OK","Not OK")</f>
        <v>OK</v>
      </c>
      <c r="AR45" s="9" t="str">
        <f t="shared" si="115"/>
        <v>OK</v>
      </c>
      <c r="AS45" s="9" t="str">
        <f t="shared" si="115"/>
        <v>OK</v>
      </c>
      <c r="AT45" s="9" t="str">
        <f t="shared" si="115"/>
        <v>OK</v>
      </c>
      <c r="AU45" s="9" t="str">
        <f t="shared" si="115"/>
        <v>OK</v>
      </c>
      <c r="AV45" s="9" t="str">
        <f t="shared" si="115"/>
        <v>Not OK</v>
      </c>
      <c r="AW45" s="9" t="str">
        <f t="shared" si="115"/>
        <v>OK</v>
      </c>
    </row>
    <row r="46" spans="1:49" ht="13.5" customHeight="1">
      <c r="A46" s="211" t="s">
        <v>51</v>
      </c>
      <c r="B46" s="390" t="str">
        <f>'8.คำนวณ'!F30</f>
        <v>รพ.ภูกระดึง</v>
      </c>
      <c r="C46" s="221">
        <f>+'8.คำนวณ'!W30</f>
        <v>10347.743004827702</v>
      </c>
      <c r="D46" s="221">
        <f>+'8.คำนวณ'!X30</f>
        <v>24.980617564863579</v>
      </c>
      <c r="E46" s="221">
        <f>+'8.คำนวณ'!Y30</f>
        <v>760.3215007397572</v>
      </c>
      <c r="F46" s="221">
        <f>+'8.คำนวณ'!Z30</f>
        <v>592.20995835898225</v>
      </c>
      <c r="G46" s="221">
        <f>+'8.คำนวณ'!AA30</f>
        <v>463.36424734539543</v>
      </c>
      <c r="H46" s="221">
        <f>+'8.คำนวณ'!AB30</f>
        <v>888.90291094673285</v>
      </c>
      <c r="I46" s="221">
        <f>+'8.คำนวณ'!AC30</f>
        <v>159.98782330244862</v>
      </c>
      <c r="J46" s="221">
        <f>+'8.คำนวณ'!AD30</f>
        <v>208.02749108545206</v>
      </c>
      <c r="K46" s="221">
        <f>+'8.คำนวณ'!AE30</f>
        <v>270.04512107401058</v>
      </c>
      <c r="L46" s="221">
        <f>+'8.คำนวณ'!AF30</f>
        <v>40.383986966221457</v>
      </c>
      <c r="M46" s="221">
        <f>+'8.คำนวณ'!AG30</f>
        <v>413.77824737777956</v>
      </c>
      <c r="N46" s="387" t="str">
        <f t="shared" ref="N46:N56" si="116">+B46</f>
        <v>รพ.ภูกระดึง</v>
      </c>
      <c r="O46" s="42">
        <f t="shared" ref="O46:Y46" si="117">+(C46-C57)*100/C57</f>
        <v>-1.1661425255447913</v>
      </c>
      <c r="P46" s="42">
        <f t="shared" si="117"/>
        <v>-2.8685087611139553</v>
      </c>
      <c r="Q46" s="42">
        <f t="shared" si="117"/>
        <v>-49.146972851389549</v>
      </c>
      <c r="R46" s="42">
        <f t="shared" si="117"/>
        <v>-6.7181540762622456</v>
      </c>
      <c r="S46" s="42">
        <f t="shared" si="117"/>
        <v>-35.754184671671652</v>
      </c>
      <c r="T46" s="42">
        <f t="shared" si="117"/>
        <v>40.652652260612186</v>
      </c>
      <c r="U46" s="42">
        <f t="shared" si="117"/>
        <v>-76.302386519737027</v>
      </c>
      <c r="V46" s="42">
        <f t="shared" si="117"/>
        <v>-14.413842148891291</v>
      </c>
      <c r="W46" s="42">
        <f t="shared" si="117"/>
        <v>-1.5218218848387197</v>
      </c>
      <c r="X46" s="42">
        <f t="shared" si="117"/>
        <v>-5.0402766770486735</v>
      </c>
      <c r="Y46" s="42">
        <f t="shared" si="117"/>
        <v>37.596497241728969</v>
      </c>
      <c r="Z46" s="387" t="str">
        <f t="shared" ref="Z46:Z56" si="118">+N46</f>
        <v>รพ.ภูกระดึง</v>
      </c>
      <c r="AA46" s="8">
        <f t="shared" ref="AA46:AA56" si="119">+O46/100</f>
        <v>-1.1661425255447912E-2</v>
      </c>
      <c r="AB46" s="8">
        <f t="shared" ref="AB46:AB56" si="120">+P46/100</f>
        <v>-2.8685087611139554E-2</v>
      </c>
      <c r="AC46" s="8">
        <f t="shared" ref="AC46:AC56" si="121">+Q46/100</f>
        <v>-0.49146972851389548</v>
      </c>
      <c r="AD46" s="8">
        <f t="shared" ref="AD46:AD56" si="122">+R46/100</f>
        <v>-6.7181540762622449E-2</v>
      </c>
      <c r="AE46" s="8">
        <f t="shared" ref="AE46:AE56" si="123">+S46/100</f>
        <v>-0.35754184671671652</v>
      </c>
      <c r="AF46" s="8">
        <f t="shared" ref="AF46:AF56" si="124">+T46/100</f>
        <v>0.40652652260612188</v>
      </c>
      <c r="AG46" s="8">
        <f t="shared" ref="AG46:AG56" si="125">+U46/100</f>
        <v>-0.76302386519737031</v>
      </c>
      <c r="AH46" s="8">
        <f t="shared" ref="AH46:AH56" si="126">+V46/100</f>
        <v>-0.1441384214889129</v>
      </c>
      <c r="AI46" s="8">
        <f t="shared" ref="AI46:AI56" si="127">+W46/100</f>
        <v>-1.5218218848387198E-2</v>
      </c>
      <c r="AJ46" s="8">
        <f t="shared" ref="AJ46:AJ56" si="128">+X46/100</f>
        <v>-5.0402766770486739E-2</v>
      </c>
      <c r="AK46" s="8">
        <f t="shared" ref="AK46:AK56" si="129">+Y46/100</f>
        <v>0.37596497241728971</v>
      </c>
      <c r="AL46" s="7" t="str">
        <f t="shared" ref="AL46:AL56" si="130">+Z46</f>
        <v>รพ.ภูกระดึง</v>
      </c>
      <c r="AM46" s="9" t="str">
        <f>+IF(AND(C46&lt;C59),"OK","Not OK")</f>
        <v>OK</v>
      </c>
      <c r="AN46" s="9" t="str">
        <f t="shared" ref="AN46:AP46" si="131">+IF(AND(D46&lt;D59),"OK","Not OK")</f>
        <v>OK</v>
      </c>
      <c r="AO46" s="9" t="str">
        <f t="shared" si="131"/>
        <v>OK</v>
      </c>
      <c r="AP46" s="9" t="str">
        <f t="shared" si="131"/>
        <v>OK</v>
      </c>
      <c r="AQ46" s="9" t="str">
        <f t="shared" ref="AQ46:AW46" si="132">+IF(AND(G46&lt;G59),"OK","Not OK")</f>
        <v>OK</v>
      </c>
      <c r="AR46" s="9" t="str">
        <f t="shared" si="132"/>
        <v>Not OK</v>
      </c>
      <c r="AS46" s="9" t="str">
        <f t="shared" si="132"/>
        <v>OK</v>
      </c>
      <c r="AT46" s="9" t="str">
        <f t="shared" si="132"/>
        <v>OK</v>
      </c>
      <c r="AU46" s="9" t="str">
        <f t="shared" si="132"/>
        <v>OK</v>
      </c>
      <c r="AV46" s="9" t="str">
        <f t="shared" si="132"/>
        <v>OK</v>
      </c>
      <c r="AW46" s="9" t="str">
        <f t="shared" si="132"/>
        <v>OK</v>
      </c>
    </row>
    <row r="47" spans="1:49" ht="13.5" customHeight="1">
      <c r="A47" s="211" t="s">
        <v>1456</v>
      </c>
      <c r="B47" s="390" t="str">
        <f>'8.คำนวณ'!F31</f>
        <v>รพ.โพนนาแก้ว</v>
      </c>
      <c r="C47" s="221">
        <f>+'8.คำนวณ'!W31</f>
        <v>11186.768248418628</v>
      </c>
      <c r="D47" s="221">
        <f>+'8.คำนวณ'!X31</f>
        <v>5.9980731328692869</v>
      </c>
      <c r="E47" s="221">
        <f>+'8.คำนวณ'!Y31</f>
        <v>1359.823321971654</v>
      </c>
      <c r="F47" s="221">
        <f>+'8.คำนวณ'!Z31</f>
        <v>475.37143321431591</v>
      </c>
      <c r="G47" s="221">
        <f>+'8.คำนวณ'!AA31</f>
        <v>678.27777168778323</v>
      </c>
      <c r="H47" s="221">
        <f>+'8.คำนวณ'!AB31</f>
        <v>572.85888543241526</v>
      </c>
      <c r="I47" s="221">
        <f>+'8.คำนวณ'!AC31</f>
        <v>452.03920213427699</v>
      </c>
      <c r="J47" s="221">
        <f>+'8.คำนวณ'!AD31</f>
        <v>109.39479527277837</v>
      </c>
      <c r="K47" s="221">
        <f>+'8.คำนวณ'!AE31</f>
        <v>242.86874543719219</v>
      </c>
      <c r="L47" s="221">
        <f>+'8.คำนวณ'!AF31</f>
        <v>4.8822965144407346</v>
      </c>
      <c r="M47" s="221">
        <f>+'8.คำนวณ'!AG31</f>
        <v>85.670508935307865</v>
      </c>
      <c r="N47" s="387" t="str">
        <f t="shared" si="116"/>
        <v>รพ.โพนนาแก้ว</v>
      </c>
      <c r="O47" s="42">
        <f t="shared" ref="O47:Y47" si="133">+(C47-C57)*100/C57</f>
        <v>6.8475954754712474</v>
      </c>
      <c r="P47" s="42">
        <f t="shared" si="133"/>
        <v>-76.677846876974414</v>
      </c>
      <c r="Q47" s="42">
        <f t="shared" si="133"/>
        <v>-9.0501422855234761</v>
      </c>
      <c r="R47" s="42">
        <f t="shared" si="133"/>
        <v>-25.121953517093139</v>
      </c>
      <c r="S47" s="42">
        <f t="shared" si="133"/>
        <v>-5.9562564207050253</v>
      </c>
      <c r="T47" s="42">
        <f t="shared" si="133"/>
        <v>-9.355543091526954</v>
      </c>
      <c r="U47" s="42">
        <f t="shared" si="133"/>
        <v>-33.043339993109285</v>
      </c>
      <c r="V47" s="42">
        <f t="shared" si="133"/>
        <v>-54.993062852160271</v>
      </c>
      <c r="W47" s="42">
        <f t="shared" si="133"/>
        <v>-11.432313693922913</v>
      </c>
      <c r="X47" s="42">
        <f t="shared" si="133"/>
        <v>-88.519669279318805</v>
      </c>
      <c r="Y47" s="42">
        <f t="shared" si="133"/>
        <v>-71.511402493683548</v>
      </c>
      <c r="Z47" s="387" t="str">
        <f t="shared" si="118"/>
        <v>รพ.โพนนาแก้ว</v>
      </c>
      <c r="AA47" s="8">
        <f t="shared" si="119"/>
        <v>6.8475954754712479E-2</v>
      </c>
      <c r="AB47" s="8">
        <f t="shared" si="120"/>
        <v>-0.76677846876974409</v>
      </c>
      <c r="AC47" s="8">
        <f t="shared" si="121"/>
        <v>-9.0501422855234756E-2</v>
      </c>
      <c r="AD47" s="8">
        <f t="shared" si="122"/>
        <v>-0.25121953517093137</v>
      </c>
      <c r="AE47" s="8">
        <f t="shared" si="123"/>
        <v>-5.956256420705025E-2</v>
      </c>
      <c r="AF47" s="8">
        <f t="shared" si="124"/>
        <v>-9.3555430915269536E-2</v>
      </c>
      <c r="AG47" s="8">
        <f t="shared" si="125"/>
        <v>-0.33043339993109283</v>
      </c>
      <c r="AH47" s="8">
        <f t="shared" si="126"/>
        <v>-0.54993062852160268</v>
      </c>
      <c r="AI47" s="8">
        <f t="shared" si="127"/>
        <v>-0.11432313693922913</v>
      </c>
      <c r="AJ47" s="8">
        <f t="shared" si="128"/>
        <v>-0.88519669279318802</v>
      </c>
      <c r="AK47" s="8">
        <f t="shared" si="129"/>
        <v>-0.71511402493683551</v>
      </c>
      <c r="AL47" s="7" t="str">
        <f t="shared" si="130"/>
        <v>รพ.โพนนาแก้ว</v>
      </c>
      <c r="AM47" s="9" t="str">
        <f>+IF(AND(C47&lt;C59),"OK","Not OK")</f>
        <v>OK</v>
      </c>
      <c r="AN47" s="9" t="str">
        <f t="shared" ref="AN47:AP47" si="134">+IF(AND(D47&lt;D59),"OK","Not OK")</f>
        <v>OK</v>
      </c>
      <c r="AO47" s="9" t="str">
        <f t="shared" si="134"/>
        <v>OK</v>
      </c>
      <c r="AP47" s="9" t="str">
        <f t="shared" si="134"/>
        <v>OK</v>
      </c>
      <c r="AQ47" s="9" t="str">
        <f t="shared" ref="AQ47:AW47" si="135">+IF(AND(G47&lt;G59),"OK","Not OK")</f>
        <v>OK</v>
      </c>
      <c r="AR47" s="9" t="str">
        <f t="shared" si="135"/>
        <v>OK</v>
      </c>
      <c r="AS47" s="9" t="str">
        <f t="shared" si="135"/>
        <v>OK</v>
      </c>
      <c r="AT47" s="9" t="str">
        <f t="shared" si="135"/>
        <v>OK</v>
      </c>
      <c r="AU47" s="9" t="str">
        <f t="shared" si="135"/>
        <v>OK</v>
      </c>
      <c r="AV47" s="9" t="str">
        <f t="shared" si="135"/>
        <v>OK</v>
      </c>
      <c r="AW47" s="9" t="str">
        <f t="shared" si="135"/>
        <v>OK</v>
      </c>
    </row>
    <row r="48" spans="1:49" ht="13.5" customHeight="1">
      <c r="A48" s="211" t="s">
        <v>45</v>
      </c>
      <c r="B48" s="390" t="str">
        <f>'8.คำนวณ'!F32</f>
        <v>รพ.เฝ้าไร่</v>
      </c>
      <c r="C48" s="221">
        <f>+'8.คำนวณ'!W32</f>
        <v>9933.5108567952539</v>
      </c>
      <c r="D48" s="221">
        <f>+'8.คำนวณ'!X32</f>
        <v>13.595977482150646</v>
      </c>
      <c r="E48" s="221">
        <f>+'8.คำนวณ'!Y32</f>
        <v>1882.6894805704451</v>
      </c>
      <c r="F48" s="221">
        <f>+'8.คำนวณ'!Z32</f>
        <v>725.28217249525642</v>
      </c>
      <c r="G48" s="221">
        <f>+'8.คำนวณ'!AA32</f>
        <v>820.51426768482361</v>
      </c>
      <c r="H48" s="221">
        <f>+'8.คำนวณ'!AB32</f>
        <v>512.31337602553492</v>
      </c>
      <c r="I48" s="221">
        <f>+'8.คำนวณ'!AC32</f>
        <v>539.31985554455275</v>
      </c>
      <c r="J48" s="221">
        <f>+'8.คำนวณ'!AD32</f>
        <v>238.48022870947133</v>
      </c>
      <c r="K48" s="221">
        <f>+'8.คำนวณ'!AE32</f>
        <v>157.68170735011481</v>
      </c>
      <c r="L48" s="221">
        <f>+'8.คำนวณ'!AF32</f>
        <v>48.040842050798879</v>
      </c>
      <c r="M48" s="221">
        <f>+'8.คำนวณ'!AG32</f>
        <v>13.214946524040801</v>
      </c>
      <c r="N48" s="387" t="str">
        <f t="shared" si="116"/>
        <v>รพ.เฝ้าไร่</v>
      </c>
      <c r="O48" s="42">
        <f t="shared" ref="O48:Y48" si="136">+(C48-C57)*100/C57</f>
        <v>-5.1225764127099369</v>
      </c>
      <c r="P48" s="42">
        <f t="shared" si="136"/>
        <v>-47.135111281272309</v>
      </c>
      <c r="Q48" s="42">
        <f t="shared" si="136"/>
        <v>25.92102048238959</v>
      </c>
      <c r="R48" s="42">
        <f t="shared" si="136"/>
        <v>14.24269198952781</v>
      </c>
      <c r="S48" s="42">
        <f t="shared" si="136"/>
        <v>13.764945003717255</v>
      </c>
      <c r="T48" s="42">
        <f t="shared" si="136"/>
        <v>-18.935764255925722</v>
      </c>
      <c r="U48" s="42">
        <f t="shared" si="136"/>
        <v>-20.115211176009144</v>
      </c>
      <c r="V48" s="42">
        <f t="shared" si="136"/>
        <v>-1.8850518640673475</v>
      </c>
      <c r="W48" s="42">
        <f t="shared" si="136"/>
        <v>-42.497730748960407</v>
      </c>
      <c r="X48" s="42">
        <f t="shared" si="136"/>
        <v>12.964207153722429</v>
      </c>
      <c r="Y48" s="42">
        <f t="shared" si="136"/>
        <v>-95.605543876537723</v>
      </c>
      <c r="Z48" s="387" t="str">
        <f t="shared" si="118"/>
        <v>รพ.เฝ้าไร่</v>
      </c>
      <c r="AA48" s="8">
        <f t="shared" si="119"/>
        <v>-5.1225764127099366E-2</v>
      </c>
      <c r="AB48" s="8">
        <f t="shared" si="120"/>
        <v>-0.47135111281272307</v>
      </c>
      <c r="AC48" s="8">
        <f t="shared" si="121"/>
        <v>0.2592102048238959</v>
      </c>
      <c r="AD48" s="8">
        <f t="shared" si="122"/>
        <v>0.14242691989527809</v>
      </c>
      <c r="AE48" s="8">
        <f t="shared" si="123"/>
        <v>0.13764945003717255</v>
      </c>
      <c r="AF48" s="8">
        <f t="shared" si="124"/>
        <v>-0.18935764255925722</v>
      </c>
      <c r="AG48" s="8">
        <f t="shared" si="125"/>
        <v>-0.20115211176009143</v>
      </c>
      <c r="AH48" s="8">
        <f t="shared" si="126"/>
        <v>-1.8850518640673476E-2</v>
      </c>
      <c r="AI48" s="8">
        <f t="shared" si="127"/>
        <v>-0.42497730748960405</v>
      </c>
      <c r="AJ48" s="8">
        <f t="shared" si="128"/>
        <v>0.12964207153722429</v>
      </c>
      <c r="AK48" s="8">
        <f t="shared" si="129"/>
        <v>-0.95605543876537724</v>
      </c>
      <c r="AL48" s="7" t="str">
        <f t="shared" si="130"/>
        <v>รพ.เฝ้าไร่</v>
      </c>
      <c r="AM48" s="9" t="str">
        <f>+IF(AND(C48&lt;C59),"OK","Not OK")</f>
        <v>OK</v>
      </c>
      <c r="AN48" s="9" t="str">
        <f t="shared" ref="AN48:AP48" si="137">+IF(AND(D48&lt;D59),"OK","Not OK")</f>
        <v>OK</v>
      </c>
      <c r="AO48" s="9" t="str">
        <f t="shared" si="137"/>
        <v>Not OK</v>
      </c>
      <c r="AP48" s="9" t="str">
        <f t="shared" si="137"/>
        <v>OK</v>
      </c>
      <c r="AQ48" s="9" t="str">
        <f t="shared" ref="AQ48:AW48" si="138">+IF(AND(G48&lt;G59),"OK","Not OK")</f>
        <v>OK</v>
      </c>
      <c r="AR48" s="9" t="str">
        <f t="shared" si="138"/>
        <v>OK</v>
      </c>
      <c r="AS48" s="9" t="str">
        <f t="shared" si="138"/>
        <v>OK</v>
      </c>
      <c r="AT48" s="9" t="str">
        <f t="shared" si="138"/>
        <v>OK</v>
      </c>
      <c r="AU48" s="9" t="str">
        <f t="shared" si="138"/>
        <v>OK</v>
      </c>
      <c r="AV48" s="9" t="str">
        <f t="shared" si="138"/>
        <v>OK</v>
      </c>
      <c r="AW48" s="9" t="str">
        <f t="shared" si="138"/>
        <v>OK</v>
      </c>
    </row>
    <row r="49" spans="1:49" ht="13.5" customHeight="1">
      <c r="A49" s="211" t="s">
        <v>51</v>
      </c>
      <c r="B49" s="390" t="str">
        <f>'8.คำนวณ'!F33</f>
        <v>รพ.เอราวัณ</v>
      </c>
      <c r="C49" s="221">
        <f>+'8.คำนวณ'!W33</f>
        <v>9901.0900650141539</v>
      </c>
      <c r="D49" s="221">
        <f>+'8.คำนวณ'!X33</f>
        <v>19.848771266540641</v>
      </c>
      <c r="E49" s="221">
        <f>+'8.คำนวณ'!Y33</f>
        <v>1326.0447227698958</v>
      </c>
      <c r="F49" s="221">
        <f>+'8.คำนวณ'!Z33</f>
        <v>736.65627584558956</v>
      </c>
      <c r="G49" s="221">
        <f>+'8.คำนวณ'!AA33</f>
        <v>698.09004291553003</v>
      </c>
      <c r="H49" s="221">
        <f>+'8.คำนวณ'!AB33</f>
        <v>444.54015612464815</v>
      </c>
      <c r="I49" s="221">
        <f>+'8.คำนวณ'!AC33</f>
        <v>490.56978154154592</v>
      </c>
      <c r="J49" s="221">
        <f>+'8.คำนวณ'!AD33</f>
        <v>193.04083498015615</v>
      </c>
      <c r="K49" s="221">
        <f>+'8.คำนวณ'!AE33</f>
        <v>362.46573094909598</v>
      </c>
      <c r="L49" s="221">
        <f>+'8.คำนวณ'!AF33</f>
        <v>73.055274649555002</v>
      </c>
      <c r="M49" s="221">
        <f>+'8.คำนวณ'!AG33</f>
        <v>356.40632727835754</v>
      </c>
      <c r="N49" s="387" t="str">
        <f t="shared" si="116"/>
        <v>รพ.เอราวัณ</v>
      </c>
      <c r="O49" s="42">
        <f>+(C49-C57)*100/C57</f>
        <v>-5.4322354284592924</v>
      </c>
      <c r="P49" s="42">
        <f t="shared" ref="P49:Y49" si="139">+(D49-D57)*100/D57</f>
        <v>-22.822534416027196</v>
      </c>
      <c r="Q49" s="42">
        <f t="shared" si="139"/>
        <v>-11.30937607093893</v>
      </c>
      <c r="R49" s="42">
        <f t="shared" si="139"/>
        <v>16.034281849290512</v>
      </c>
      <c r="S49" s="42">
        <f t="shared" si="139"/>
        <v>-3.2092695182309163</v>
      </c>
      <c r="T49" s="42">
        <f t="shared" si="139"/>
        <v>-29.659638611504992</v>
      </c>
      <c r="U49" s="42">
        <f t="shared" si="139"/>
        <v>-27.336138287902607</v>
      </c>
      <c r="V49" s="42">
        <f t="shared" si="139"/>
        <v>-20.579615280103354</v>
      </c>
      <c r="W49" s="42">
        <f t="shared" si="139"/>
        <v>32.181483861226184</v>
      </c>
      <c r="X49" s="42">
        <f t="shared" si="139"/>
        <v>71.783649638322345</v>
      </c>
      <c r="Y49" s="42">
        <f t="shared" si="139"/>
        <v>18.518222113105701</v>
      </c>
      <c r="Z49" s="387" t="str">
        <f t="shared" si="118"/>
        <v>รพ.เอราวัณ</v>
      </c>
      <c r="AA49" s="8">
        <f t="shared" si="119"/>
        <v>-5.4322354284592922E-2</v>
      </c>
      <c r="AB49" s="8">
        <f t="shared" si="120"/>
        <v>-0.22822534416027196</v>
      </c>
      <c r="AC49" s="8">
        <f t="shared" si="121"/>
        <v>-0.1130937607093893</v>
      </c>
      <c r="AD49" s="8">
        <f t="shared" si="122"/>
        <v>0.1603428184929051</v>
      </c>
      <c r="AE49" s="8">
        <f t="shared" si="123"/>
        <v>-3.2092695182309165E-2</v>
      </c>
      <c r="AF49" s="8">
        <f t="shared" si="124"/>
        <v>-0.2965963861150499</v>
      </c>
      <c r="AG49" s="8">
        <f t="shared" si="125"/>
        <v>-0.27336138287902606</v>
      </c>
      <c r="AH49" s="8">
        <f t="shared" si="126"/>
        <v>-0.20579615280103356</v>
      </c>
      <c r="AI49" s="8">
        <f t="shared" si="127"/>
        <v>0.32181483861226184</v>
      </c>
      <c r="AJ49" s="8">
        <f t="shared" si="128"/>
        <v>0.71783649638322344</v>
      </c>
      <c r="AK49" s="8">
        <f t="shared" si="129"/>
        <v>0.18518222113105701</v>
      </c>
      <c r="AL49" s="7" t="str">
        <f t="shared" si="130"/>
        <v>รพ.เอราวัณ</v>
      </c>
      <c r="AM49" s="9" t="str">
        <f>+IF(AND(C49&lt;C59),"OK","Not OK")</f>
        <v>OK</v>
      </c>
      <c r="AN49" s="9" t="str">
        <f t="shared" ref="AN49:AP49" si="140">+IF(AND(D49&lt;D59),"OK","Not OK")</f>
        <v>OK</v>
      </c>
      <c r="AO49" s="9" t="str">
        <f t="shared" si="140"/>
        <v>OK</v>
      </c>
      <c r="AP49" s="9" t="str">
        <f t="shared" si="140"/>
        <v>OK</v>
      </c>
      <c r="AQ49" s="9" t="str">
        <f t="shared" ref="AQ49:AW49" si="141">+IF(AND(G49&lt;G59),"OK","Not OK")</f>
        <v>OK</v>
      </c>
      <c r="AR49" s="9" t="str">
        <f t="shared" si="141"/>
        <v>OK</v>
      </c>
      <c r="AS49" s="9" t="str">
        <f t="shared" si="141"/>
        <v>OK</v>
      </c>
      <c r="AT49" s="9" t="str">
        <f t="shared" si="141"/>
        <v>OK</v>
      </c>
      <c r="AU49" s="9" t="str">
        <f t="shared" si="141"/>
        <v>Not OK</v>
      </c>
      <c r="AV49" s="9" t="str">
        <f t="shared" si="141"/>
        <v>OK</v>
      </c>
      <c r="AW49" s="9" t="str">
        <f t="shared" si="141"/>
        <v>OK</v>
      </c>
    </row>
    <row r="50" spans="1:49" ht="13.5" customHeight="1">
      <c r="A50" s="211" t="s">
        <v>1456</v>
      </c>
      <c r="B50" s="390" t="str">
        <f>'8.คำนวณ'!F34</f>
        <v>รพ.พระอาจารย์แบน  ธนากโร</v>
      </c>
      <c r="C50" s="221">
        <f>+'8.คำนวณ'!W34</f>
        <v>11796.91622939453</v>
      </c>
      <c r="D50" s="221">
        <f>+'8.คำนวณ'!X34</f>
        <v>28.131902293370338</v>
      </c>
      <c r="E50" s="221">
        <f>+'8.คำนวณ'!Y34</f>
        <v>1398.200730202645</v>
      </c>
      <c r="F50" s="221">
        <f>+'8.คำนวณ'!Z34</f>
        <v>664.54802522234729</v>
      </c>
      <c r="G50" s="221">
        <f>+'8.คำนวณ'!AA34</f>
        <v>822.98562057236074</v>
      </c>
      <c r="H50" s="221">
        <f>+'8.คำนวณ'!AB34</f>
        <v>682.83976130276801</v>
      </c>
      <c r="I50" s="221">
        <f>+'8.คำนวณ'!AC34</f>
        <v>536.53390257890271</v>
      </c>
      <c r="J50" s="221">
        <f>+'8.คำนวณ'!AD34</f>
        <v>138.18051100541976</v>
      </c>
      <c r="K50" s="221">
        <f>+'8.คำนวณ'!AE34</f>
        <v>345.45725322770909</v>
      </c>
      <c r="L50" s="221">
        <f>+'8.คำนวณ'!AF34</f>
        <v>13.507580006305099</v>
      </c>
      <c r="M50" s="221">
        <f>+'8.คำนวณ'!AG34</f>
        <v>358.97397416663296</v>
      </c>
      <c r="N50" s="387" t="str">
        <f t="shared" si="116"/>
        <v>รพ.พระอาจารย์แบน  ธนากโร</v>
      </c>
      <c r="O50" s="42">
        <f>+(C50-C57)*100/C57</f>
        <v>12.675270028459725</v>
      </c>
      <c r="P50" s="42">
        <f t="shared" ref="P50:Y50" si="142">+(D50-D57)*100/D57</f>
        <v>9.384550403793094</v>
      </c>
      <c r="Q50" s="42">
        <f t="shared" si="142"/>
        <v>-6.4833236689710443</v>
      </c>
      <c r="R50" s="42">
        <f t="shared" si="142"/>
        <v>4.6761636185427111</v>
      </c>
      <c r="S50" s="42">
        <f t="shared" si="142"/>
        <v>14.107600014615175</v>
      </c>
      <c r="T50" s="42">
        <f t="shared" si="142"/>
        <v>8.0469220130532442</v>
      </c>
      <c r="U50" s="42">
        <f t="shared" si="142"/>
        <v>-20.527870309631822</v>
      </c>
      <c r="V50" s="42">
        <f t="shared" si="142"/>
        <v>-43.150114606733496</v>
      </c>
      <c r="W50" s="42">
        <f t="shared" si="142"/>
        <v>25.978950403658409</v>
      </c>
      <c r="X50" s="42">
        <f t="shared" si="142"/>
        <v>-68.23800331467433</v>
      </c>
      <c r="Y50" s="42">
        <f t="shared" si="142"/>
        <v>19.372059211163105</v>
      </c>
      <c r="Z50" s="387" t="str">
        <f t="shared" si="118"/>
        <v>รพ.พระอาจารย์แบน  ธนากโร</v>
      </c>
      <c r="AA50" s="8">
        <f t="shared" si="119"/>
        <v>0.12675270028459726</v>
      </c>
      <c r="AB50" s="8">
        <f t="shared" si="120"/>
        <v>9.3845504037930946E-2</v>
      </c>
      <c r="AC50" s="8">
        <f t="shared" si="121"/>
        <v>-6.4833236689710444E-2</v>
      </c>
      <c r="AD50" s="8">
        <f t="shared" si="122"/>
        <v>4.6761636185427113E-2</v>
      </c>
      <c r="AE50" s="8">
        <f t="shared" si="123"/>
        <v>0.14107600014615174</v>
      </c>
      <c r="AF50" s="8">
        <f t="shared" si="124"/>
        <v>8.046922013053244E-2</v>
      </c>
      <c r="AG50" s="8">
        <f t="shared" si="125"/>
        <v>-0.20527870309631824</v>
      </c>
      <c r="AH50" s="8">
        <f t="shared" si="126"/>
        <v>-0.43150114606733497</v>
      </c>
      <c r="AI50" s="8">
        <f t="shared" si="127"/>
        <v>0.25978950403658407</v>
      </c>
      <c r="AJ50" s="8">
        <f t="shared" si="128"/>
        <v>-0.68238003314674334</v>
      </c>
      <c r="AK50" s="8">
        <f t="shared" si="129"/>
        <v>0.19372059211163106</v>
      </c>
      <c r="AL50" s="7" t="str">
        <f t="shared" si="130"/>
        <v>รพ.พระอาจารย์แบน  ธนากโร</v>
      </c>
      <c r="AM50" s="9" t="str">
        <f>+IF(AND(C50&lt;C59),"OK","Not OK")</f>
        <v>Not OK</v>
      </c>
      <c r="AN50" s="9" t="str">
        <f t="shared" ref="AN50:AP50" si="143">+IF(AND(D50&lt;D59),"OK","Not OK")</f>
        <v>OK</v>
      </c>
      <c r="AO50" s="9" t="str">
        <f t="shared" si="143"/>
        <v>OK</v>
      </c>
      <c r="AP50" s="9" t="str">
        <f t="shared" si="143"/>
        <v>OK</v>
      </c>
      <c r="AQ50" s="9" t="str">
        <f t="shared" ref="AQ50:AW50" si="144">+IF(AND(G50&lt;G59),"OK","Not OK")</f>
        <v>OK</v>
      </c>
      <c r="AR50" s="9" t="str">
        <f t="shared" si="144"/>
        <v>OK</v>
      </c>
      <c r="AS50" s="9" t="str">
        <f t="shared" si="144"/>
        <v>OK</v>
      </c>
      <c r="AT50" s="9" t="str">
        <f t="shared" si="144"/>
        <v>OK</v>
      </c>
      <c r="AU50" s="9" t="str">
        <f t="shared" si="144"/>
        <v>Not OK</v>
      </c>
      <c r="AV50" s="9" t="str">
        <f t="shared" si="144"/>
        <v>OK</v>
      </c>
      <c r="AW50" s="9" t="str">
        <f t="shared" si="144"/>
        <v>OK</v>
      </c>
    </row>
    <row r="51" spans="1:49" ht="13.5" customHeight="1">
      <c r="A51" s="211" t="s">
        <v>1456</v>
      </c>
      <c r="B51" s="390" t="str">
        <f>'8.คำนวณ'!F35</f>
        <v>รพ.พระอาจารย์วัน อุตฺตโม</v>
      </c>
      <c r="C51" s="221">
        <f>+'8.คำนวณ'!W35</f>
        <v>10557.328168502096</v>
      </c>
      <c r="D51" s="221">
        <f>+'8.คำนวณ'!X35</f>
        <v>48.085832471290502</v>
      </c>
      <c r="E51" s="221">
        <f>+'8.คำนวณ'!Y35</f>
        <v>1643.6350936654201</v>
      </c>
      <c r="F51" s="221">
        <f>+'8.คำนวณ'!Z35</f>
        <v>559.13607845161994</v>
      </c>
      <c r="G51" s="221">
        <f>+'8.คำนวณ'!AA35</f>
        <v>674.40698573128009</v>
      </c>
      <c r="H51" s="221">
        <f>+'8.คำนวณ'!AB35</f>
        <v>495.37175266259192</v>
      </c>
      <c r="I51" s="221">
        <f>+'8.คำนวณ'!AC35</f>
        <v>559.20250925882488</v>
      </c>
      <c r="J51" s="221">
        <f>+'8.คำนวณ'!AD35</f>
        <v>170.76983718463583</v>
      </c>
      <c r="K51" s="221">
        <f>+'8.คำนวณ'!AE35</f>
        <v>250.33940594132062</v>
      </c>
      <c r="L51" s="221">
        <f>+'8.คำนวณ'!AF35</f>
        <v>59.101730707691083</v>
      </c>
      <c r="M51" s="221">
        <f>+'8.คำนวณ'!AG35</f>
        <v>322.97700802689207</v>
      </c>
      <c r="N51" s="387" t="str">
        <f t="shared" si="116"/>
        <v>รพ.พระอาจารย์วัน อุตฺตโม</v>
      </c>
      <c r="O51" s="42">
        <f>+(C51-C57)*100/C57</f>
        <v>0.83565730517107606</v>
      </c>
      <c r="P51" s="42">
        <f t="shared" ref="P51:Y51" si="145">+(D51-D57)*100/D57</f>
        <v>86.970902671725142</v>
      </c>
      <c r="Q51" s="42">
        <f t="shared" si="145"/>
        <v>9.9322062565024822</v>
      </c>
      <c r="R51" s="42">
        <f t="shared" si="145"/>
        <v>-11.92778036854525</v>
      </c>
      <c r="S51" s="42">
        <f t="shared" si="145"/>
        <v>-6.4929439212225564</v>
      </c>
      <c r="T51" s="42">
        <f t="shared" si="145"/>
        <v>-21.616466760387517</v>
      </c>
      <c r="U51" s="42">
        <f t="shared" si="145"/>
        <v>-17.170165528428761</v>
      </c>
      <c r="V51" s="42">
        <f t="shared" si="145"/>
        <v>-29.742294322586861</v>
      </c>
      <c r="W51" s="42">
        <f t="shared" si="145"/>
        <v>-8.7079651375132237</v>
      </c>
      <c r="X51" s="42">
        <f t="shared" si="145"/>
        <v>38.973004339671242</v>
      </c>
      <c r="Y51" s="42">
        <f t="shared" si="145"/>
        <v>7.4017430247848308</v>
      </c>
      <c r="Z51" s="387" t="str">
        <f t="shared" si="118"/>
        <v>รพ.พระอาจารย์วัน อุตฺตโม</v>
      </c>
      <c r="AA51" s="8">
        <f t="shared" si="119"/>
        <v>8.3565730517107598E-3</v>
      </c>
      <c r="AB51" s="8">
        <f t="shared" si="120"/>
        <v>0.86970902671725137</v>
      </c>
      <c r="AC51" s="8">
        <f t="shared" si="121"/>
        <v>9.9322062565024821E-2</v>
      </c>
      <c r="AD51" s="8">
        <f t="shared" si="122"/>
        <v>-0.1192778036854525</v>
      </c>
      <c r="AE51" s="8">
        <f t="shared" si="123"/>
        <v>-6.4929439212225562E-2</v>
      </c>
      <c r="AF51" s="8">
        <f t="shared" si="124"/>
        <v>-0.21616466760387518</v>
      </c>
      <c r="AG51" s="8">
        <f t="shared" si="125"/>
        <v>-0.1717016552842876</v>
      </c>
      <c r="AH51" s="8">
        <f t="shared" si="126"/>
        <v>-0.2974229432258686</v>
      </c>
      <c r="AI51" s="8">
        <f t="shared" si="127"/>
        <v>-8.7079651375132239E-2</v>
      </c>
      <c r="AJ51" s="8">
        <f t="shared" si="128"/>
        <v>0.38973004339671241</v>
      </c>
      <c r="AK51" s="8">
        <f t="shared" si="129"/>
        <v>7.4017430247848306E-2</v>
      </c>
      <c r="AL51" s="7" t="str">
        <f t="shared" si="130"/>
        <v>รพ.พระอาจารย์วัน อุตฺตโม</v>
      </c>
      <c r="AM51" s="9" t="str">
        <f>+IF(AND(C51&lt;C59),"OK","Not OK")</f>
        <v>OK</v>
      </c>
      <c r="AN51" s="9" t="str">
        <f t="shared" ref="AN51:AP51" si="146">+IF(AND(D51&lt;D59),"OK","Not OK")</f>
        <v>Not OK</v>
      </c>
      <c r="AO51" s="9" t="str">
        <f t="shared" si="146"/>
        <v>OK</v>
      </c>
      <c r="AP51" s="9" t="str">
        <f t="shared" si="146"/>
        <v>OK</v>
      </c>
      <c r="AQ51" s="9" t="str">
        <f t="shared" ref="AQ51:AW51" si="147">+IF(AND(G51&lt;G59),"OK","Not OK")</f>
        <v>OK</v>
      </c>
      <c r="AR51" s="9" t="str">
        <f t="shared" si="147"/>
        <v>OK</v>
      </c>
      <c r="AS51" s="9" t="str">
        <f t="shared" si="147"/>
        <v>OK</v>
      </c>
      <c r="AT51" s="9" t="str">
        <f t="shared" si="147"/>
        <v>OK</v>
      </c>
      <c r="AU51" s="9" t="str">
        <f t="shared" si="147"/>
        <v>OK</v>
      </c>
      <c r="AV51" s="9" t="str">
        <f t="shared" si="147"/>
        <v>OK</v>
      </c>
      <c r="AW51" s="9" t="str">
        <f t="shared" si="147"/>
        <v>OK</v>
      </c>
    </row>
    <row r="52" spans="1:49" ht="13.5" customHeight="1">
      <c r="A52" s="211" t="s">
        <v>1456</v>
      </c>
      <c r="B52" s="390" t="str">
        <f>'8.คำนวณ'!F36</f>
        <v>รพ.เจริญศิลป์</v>
      </c>
      <c r="C52" s="221">
        <f>+'8.คำนวณ'!W36</f>
        <v>10835.967060085693</v>
      </c>
      <c r="D52" s="221">
        <f>+'8.คำนวณ'!X36</f>
        <v>25.767193139264094</v>
      </c>
      <c r="E52" s="221">
        <f>+'8.คำนวณ'!Y36</f>
        <v>1751.9191603926233</v>
      </c>
      <c r="F52" s="221">
        <f>+'8.คำนวณ'!Z36</f>
        <v>800.08323240159655</v>
      </c>
      <c r="G52" s="221">
        <f>+'8.คำนวณ'!AA36</f>
        <v>752.65444115465004</v>
      </c>
      <c r="H52" s="221">
        <f>+'8.คำนวณ'!AB36</f>
        <v>812.94326262008383</v>
      </c>
      <c r="I52" s="221">
        <f>+'8.คำนวณ'!AC36</f>
        <v>564.05493810499706</v>
      </c>
      <c r="J52" s="221">
        <f>+'8.คำนวณ'!AD36</f>
        <v>145.76588538946993</v>
      </c>
      <c r="K52" s="221">
        <f>+'8.คำนวณ'!AE36</f>
        <v>278.82541174045195</v>
      </c>
      <c r="L52" s="221">
        <f>+'8.คำนวณ'!AF36</f>
        <v>20.279884768281981</v>
      </c>
      <c r="M52" s="221">
        <f>+'8.คำนวณ'!AG36</f>
        <v>171.14206622297391</v>
      </c>
      <c r="N52" s="387" t="str">
        <f t="shared" si="116"/>
        <v>รพ.เจริญศิลป์</v>
      </c>
      <c r="O52" s="42">
        <f t="shared" ref="O52:Y52" si="148">+(C52-C57)*100/C57</f>
        <v>3.4970064017581564</v>
      </c>
      <c r="P52" s="42">
        <f t="shared" si="148"/>
        <v>0.18991276570479831</v>
      </c>
      <c r="Q52" s="42">
        <f t="shared" si="148"/>
        <v>17.17463275592776</v>
      </c>
      <c r="R52" s="42">
        <f t="shared" si="148"/>
        <v>26.024967594028656</v>
      </c>
      <c r="S52" s="42">
        <f t="shared" si="148"/>
        <v>4.3561269767619644</v>
      </c>
      <c r="T52" s="42">
        <f t="shared" si="148"/>
        <v>28.63342510953045</v>
      </c>
      <c r="U52" s="42">
        <f t="shared" si="148"/>
        <v>-16.451417183314504</v>
      </c>
      <c r="V52" s="42">
        <f t="shared" si="148"/>
        <v>-40.029358566242671</v>
      </c>
      <c r="W52" s="42">
        <f t="shared" si="148"/>
        <v>1.6801134980846573</v>
      </c>
      <c r="X52" s="42">
        <f t="shared" si="148"/>
        <v>-52.313468993832302</v>
      </c>
      <c r="Y52" s="42">
        <f t="shared" si="148"/>
        <v>-43.088963733046604</v>
      </c>
      <c r="Z52" s="387" t="str">
        <f t="shared" si="118"/>
        <v>รพ.เจริญศิลป์</v>
      </c>
      <c r="AA52" s="8">
        <f t="shared" si="119"/>
        <v>3.4970064017581563E-2</v>
      </c>
      <c r="AB52" s="8">
        <f t="shared" si="120"/>
        <v>1.8991276570479831E-3</v>
      </c>
      <c r="AC52" s="8">
        <f t="shared" si="121"/>
        <v>0.1717463275592776</v>
      </c>
      <c r="AD52" s="8">
        <f t="shared" si="122"/>
        <v>0.26024967594028658</v>
      </c>
      <c r="AE52" s="8">
        <f t="shared" si="123"/>
        <v>4.3561269767619641E-2</v>
      </c>
      <c r="AF52" s="8">
        <f t="shared" si="124"/>
        <v>0.28633425109530447</v>
      </c>
      <c r="AG52" s="8">
        <f t="shared" si="125"/>
        <v>-0.16451417183314504</v>
      </c>
      <c r="AH52" s="8">
        <f t="shared" si="126"/>
        <v>-0.40029358566242673</v>
      </c>
      <c r="AI52" s="8">
        <f t="shared" si="127"/>
        <v>1.6801134980846573E-2</v>
      </c>
      <c r="AJ52" s="8">
        <f t="shared" si="128"/>
        <v>-0.52313468993832302</v>
      </c>
      <c r="AK52" s="8">
        <f t="shared" si="129"/>
        <v>-0.43088963733046604</v>
      </c>
      <c r="AL52" s="7" t="str">
        <f t="shared" si="130"/>
        <v>รพ.เจริญศิลป์</v>
      </c>
      <c r="AM52" s="9" t="str">
        <f>+IF(AND(C52&lt;C59),"OK","Not OK")</f>
        <v>OK</v>
      </c>
      <c r="AN52" s="9" t="str">
        <f t="shared" ref="AN52:AP52" si="149">+IF(AND(D52&lt;D59),"OK","Not OK")</f>
        <v>OK</v>
      </c>
      <c r="AO52" s="9" t="str">
        <f t="shared" si="149"/>
        <v>OK</v>
      </c>
      <c r="AP52" s="9" t="str">
        <f t="shared" si="149"/>
        <v>Not OK</v>
      </c>
      <c r="AQ52" s="9" t="str">
        <f t="shared" ref="AQ52:AW52" si="150">+IF(AND(G52&lt;G59),"OK","Not OK")</f>
        <v>OK</v>
      </c>
      <c r="AR52" s="9" t="str">
        <f t="shared" si="150"/>
        <v>Not OK</v>
      </c>
      <c r="AS52" s="9" t="str">
        <f t="shared" si="150"/>
        <v>OK</v>
      </c>
      <c r="AT52" s="9" t="str">
        <f t="shared" si="150"/>
        <v>OK</v>
      </c>
      <c r="AU52" s="9" t="str">
        <f t="shared" si="150"/>
        <v>OK</v>
      </c>
      <c r="AV52" s="9" t="str">
        <f t="shared" si="150"/>
        <v>OK</v>
      </c>
      <c r="AW52" s="9" t="str">
        <f t="shared" si="150"/>
        <v>OK</v>
      </c>
    </row>
    <row r="53" spans="1:49" ht="13.5" customHeight="1">
      <c r="A53" s="211" t="s">
        <v>1455</v>
      </c>
      <c r="B53" s="390" t="str">
        <f>'8.คำนวณ'!F37</f>
        <v>รพ.ศรีธาตุ</v>
      </c>
      <c r="C53" s="221">
        <f>+'8.คำนวณ'!W37</f>
        <v>9548.0071051380037</v>
      </c>
      <c r="D53" s="221">
        <f>+'8.คำนวณ'!X37</f>
        <v>15.650576446857013</v>
      </c>
      <c r="E53" s="221">
        <f>+'8.คำนวณ'!Y37</f>
        <v>1357.0244977614509</v>
      </c>
      <c r="F53" s="221">
        <f>+'8.คำนวณ'!Z37</f>
        <v>573.2000524788034</v>
      </c>
      <c r="G53" s="221">
        <f>+'8.คำนวณ'!AA37</f>
        <v>662.08775685914361</v>
      </c>
      <c r="H53" s="221">
        <f>+'8.คำนวณ'!AB37</f>
        <v>421.47579415189335</v>
      </c>
      <c r="I53" s="221">
        <f>+'8.คำนวณ'!AC37</f>
        <v>286.3206430293389</v>
      </c>
      <c r="J53" s="221">
        <f>+'8.คำนวณ'!AD37</f>
        <v>220.78488610459681</v>
      </c>
      <c r="K53" s="221">
        <f>+'8.คำนวณ'!AE37</f>
        <v>264.95418026468997</v>
      </c>
      <c r="L53" s="221">
        <f>+'8.คำนวณ'!AF37</f>
        <v>12.455045344966134</v>
      </c>
      <c r="M53" s="221">
        <f>+'8.คำนวณ'!AG37</f>
        <v>547.3031306886204</v>
      </c>
      <c r="N53" s="387" t="str">
        <f t="shared" si="116"/>
        <v>รพ.ศรีธาตุ</v>
      </c>
      <c r="O53" s="42">
        <f t="shared" ref="O53:Y53" si="151">+(C53-C57)*100/C57</f>
        <v>-8.8046182675747744</v>
      </c>
      <c r="P53" s="42">
        <f t="shared" si="151"/>
        <v>-39.146267097512009</v>
      </c>
      <c r="Q53" s="42">
        <f t="shared" si="151"/>
        <v>-9.2373376803757399</v>
      </c>
      <c r="R53" s="42">
        <f t="shared" si="151"/>
        <v>-9.7124960090682517</v>
      </c>
      <c r="S53" s="42">
        <f t="shared" si="151"/>
        <v>-8.201014640189209</v>
      </c>
      <c r="T53" s="42">
        <f t="shared" si="151"/>
        <v>-33.309152685782969</v>
      </c>
      <c r="U53" s="42">
        <f t="shared" si="151"/>
        <v>-57.589797836659635</v>
      </c>
      <c r="V53" s="42">
        <f t="shared" si="151"/>
        <v>-9.1652261213636308</v>
      </c>
      <c r="W53" s="42">
        <f t="shared" si="151"/>
        <v>-3.3783508004513663</v>
      </c>
      <c r="X53" s="42">
        <f t="shared" si="151"/>
        <v>-70.712954594550794</v>
      </c>
      <c r="Y53" s="42">
        <f t="shared" si="151"/>
        <v>81.998435609958719</v>
      </c>
      <c r="Z53" s="387" t="str">
        <f t="shared" si="118"/>
        <v>รพ.ศรีธาตุ</v>
      </c>
      <c r="AA53" s="8">
        <f t="shared" si="119"/>
        <v>-8.804618267574775E-2</v>
      </c>
      <c r="AB53" s="8">
        <f t="shared" si="120"/>
        <v>-0.39146267097512011</v>
      </c>
      <c r="AC53" s="8">
        <f t="shared" si="121"/>
        <v>-9.2373376803757401E-2</v>
      </c>
      <c r="AD53" s="8">
        <f t="shared" si="122"/>
        <v>-9.7124960090682513E-2</v>
      </c>
      <c r="AE53" s="8">
        <f t="shared" si="123"/>
        <v>-8.2010146401892095E-2</v>
      </c>
      <c r="AF53" s="8">
        <f t="shared" si="124"/>
        <v>-0.33309152685782967</v>
      </c>
      <c r="AG53" s="8">
        <f t="shared" si="125"/>
        <v>-0.5758979783665964</v>
      </c>
      <c r="AH53" s="8">
        <f t="shared" si="126"/>
        <v>-9.1652261213636302E-2</v>
      </c>
      <c r="AI53" s="8">
        <f t="shared" si="127"/>
        <v>-3.3783508004513664E-2</v>
      </c>
      <c r="AJ53" s="8">
        <f t="shared" si="128"/>
        <v>-0.70712954594550792</v>
      </c>
      <c r="AK53" s="8">
        <f t="shared" si="129"/>
        <v>0.8199843560995872</v>
      </c>
      <c r="AL53" s="7" t="str">
        <f t="shared" si="130"/>
        <v>รพ.ศรีธาตุ</v>
      </c>
      <c r="AM53" s="9" t="str">
        <f>+IF(AND(C53&lt;C59),"OK","Not OK")</f>
        <v>OK</v>
      </c>
      <c r="AN53" s="9" t="str">
        <f t="shared" ref="AN53:AP53" si="152">+IF(AND(D53&lt;D59),"OK","Not OK")</f>
        <v>OK</v>
      </c>
      <c r="AO53" s="9" t="str">
        <f t="shared" si="152"/>
        <v>OK</v>
      </c>
      <c r="AP53" s="9" t="str">
        <f t="shared" si="152"/>
        <v>OK</v>
      </c>
      <c r="AQ53" s="9" t="str">
        <f t="shared" ref="AQ53:AW53" si="153">+IF(AND(G53&lt;G59),"OK","Not OK")</f>
        <v>OK</v>
      </c>
      <c r="AR53" s="9" t="str">
        <f t="shared" si="153"/>
        <v>OK</v>
      </c>
      <c r="AS53" s="9" t="str">
        <f t="shared" si="153"/>
        <v>OK</v>
      </c>
      <c r="AT53" s="9" t="str">
        <f t="shared" si="153"/>
        <v>OK</v>
      </c>
      <c r="AU53" s="9" t="str">
        <f t="shared" si="153"/>
        <v>OK</v>
      </c>
      <c r="AV53" s="9" t="str">
        <f t="shared" si="153"/>
        <v>OK</v>
      </c>
      <c r="AW53" s="9" t="str">
        <f t="shared" si="153"/>
        <v>OK</v>
      </c>
    </row>
    <row r="54" spans="1:49" ht="13.5" customHeight="1">
      <c r="A54" s="211" t="s">
        <v>1456</v>
      </c>
      <c r="B54" s="390" t="str">
        <f>'8.คำนวณ'!F38</f>
        <v>รพ.โคกศรีสุพรรณ</v>
      </c>
      <c r="C54" s="221">
        <f>+'8.คำนวณ'!W38</f>
        <v>10243.220796501808</v>
      </c>
      <c r="D54" s="221">
        <f>+'8.คำนวณ'!X38</f>
        <v>36.357298164848309</v>
      </c>
      <c r="E54" s="221">
        <f>+'8.คำนวณ'!Y38</f>
        <v>1785.4696897897825</v>
      </c>
      <c r="F54" s="221">
        <f>+'8.คำนวณ'!Z38</f>
        <v>573.2155359794707</v>
      </c>
      <c r="G54" s="221">
        <f>+'8.คำนวณ'!AA38</f>
        <v>899.25036316007686</v>
      </c>
      <c r="H54" s="221">
        <f>+'8.คำนวณ'!AB38</f>
        <v>668.33715833227939</v>
      </c>
      <c r="I54" s="221">
        <f>+'8.คำนวณ'!AC38</f>
        <v>2859.2830784119037</v>
      </c>
      <c r="J54" s="221">
        <f>+'8.คำนวณ'!AD38</f>
        <v>178.7796477338639</v>
      </c>
      <c r="K54" s="221">
        <f>+'8.คำนวณ'!AE38</f>
        <v>335.16439201230486</v>
      </c>
      <c r="L54" s="221">
        <f>+'8.คำนวณ'!AF38</f>
        <v>109.01273395177097</v>
      </c>
      <c r="M54" s="221">
        <f>+'8.คำนวณ'!AG38</f>
        <v>65.950145660362011</v>
      </c>
      <c r="N54" s="387" t="str">
        <f t="shared" si="116"/>
        <v>รพ.โคกศรีสุพรรณ</v>
      </c>
      <c r="O54" s="42">
        <f t="shared" ref="O54:Y54" si="154">+(C54-C57)*100/C57</f>
        <v>-2.1644600365012532</v>
      </c>
      <c r="P54" s="42">
        <f t="shared" si="154"/>
        <v>41.367145107559978</v>
      </c>
      <c r="Q54" s="42">
        <f t="shared" si="154"/>
        <v>19.418612415353397</v>
      </c>
      <c r="R54" s="42">
        <f t="shared" si="154"/>
        <v>-9.7100571282233403</v>
      </c>
      <c r="S54" s="42">
        <f t="shared" si="154"/>
        <v>24.681766227099494</v>
      </c>
      <c r="T54" s="42">
        <f t="shared" si="154"/>
        <v>5.752149943616188</v>
      </c>
      <c r="U54" s="42">
        <f t="shared" si="154"/>
        <v>323.52088942899371</v>
      </c>
      <c r="V54" s="42">
        <f t="shared" si="154"/>
        <v>-26.446917800730372</v>
      </c>
      <c r="W54" s="42">
        <f t="shared" si="154"/>
        <v>22.225421304321667</v>
      </c>
      <c r="X54" s="42">
        <f t="shared" si="154"/>
        <v>156.33474632896667</v>
      </c>
      <c r="Y54" s="42">
        <f t="shared" si="154"/>
        <v>-78.069149132524117</v>
      </c>
      <c r="Z54" s="387" t="str">
        <f t="shared" si="118"/>
        <v>รพ.โคกศรีสุพรรณ</v>
      </c>
      <c r="AA54" s="8">
        <f t="shared" si="119"/>
        <v>-2.1644600365012531E-2</v>
      </c>
      <c r="AB54" s="8">
        <f t="shared" si="120"/>
        <v>0.41367145107559977</v>
      </c>
      <c r="AC54" s="8">
        <f t="shared" si="121"/>
        <v>0.19418612415353398</v>
      </c>
      <c r="AD54" s="8">
        <f t="shared" si="122"/>
        <v>-9.71005712822334E-2</v>
      </c>
      <c r="AE54" s="8">
        <f t="shared" si="123"/>
        <v>0.24681766227099494</v>
      </c>
      <c r="AF54" s="8">
        <f t="shared" si="124"/>
        <v>5.7521499436161881E-2</v>
      </c>
      <c r="AG54" s="8">
        <f t="shared" si="125"/>
        <v>3.2352088942899373</v>
      </c>
      <c r="AH54" s="8">
        <f t="shared" si="126"/>
        <v>-0.26446917800730374</v>
      </c>
      <c r="AI54" s="8">
        <f t="shared" si="127"/>
        <v>0.22225421304321669</v>
      </c>
      <c r="AJ54" s="8">
        <f t="shared" si="128"/>
        <v>1.5633474632896667</v>
      </c>
      <c r="AK54" s="8">
        <f t="shared" si="129"/>
        <v>-0.78069149132524118</v>
      </c>
      <c r="AL54" s="7" t="str">
        <f t="shared" si="130"/>
        <v>รพ.โคกศรีสุพรรณ</v>
      </c>
      <c r="AM54" s="9" t="str">
        <f>+IF(AND(C54&lt;C59),"OK","Not OK")</f>
        <v>OK</v>
      </c>
      <c r="AN54" s="9" t="str">
        <f t="shared" ref="AN54:AP54" si="155">+IF(AND(D54&lt;D59),"OK","Not OK")</f>
        <v>OK</v>
      </c>
      <c r="AO54" s="9" t="str">
        <f t="shared" si="155"/>
        <v>OK</v>
      </c>
      <c r="AP54" s="9" t="str">
        <f t="shared" si="155"/>
        <v>OK</v>
      </c>
      <c r="AQ54" s="9" t="str">
        <f t="shared" ref="AQ54:AW54" si="156">+IF(AND(G54&lt;G59),"OK","Not OK")</f>
        <v>Not OK</v>
      </c>
      <c r="AR54" s="9" t="str">
        <f t="shared" si="156"/>
        <v>OK</v>
      </c>
      <c r="AS54" s="9" t="str">
        <f t="shared" si="156"/>
        <v>Not OK</v>
      </c>
      <c r="AT54" s="9" t="str">
        <f t="shared" si="156"/>
        <v>OK</v>
      </c>
      <c r="AU54" s="9" t="str">
        <f t="shared" si="156"/>
        <v>Not OK</v>
      </c>
      <c r="AV54" s="9" t="str">
        <f t="shared" si="156"/>
        <v>Not OK</v>
      </c>
      <c r="AW54" s="9" t="str">
        <f t="shared" si="156"/>
        <v>OK</v>
      </c>
    </row>
    <row r="55" spans="1:49" ht="13.5" customHeight="1">
      <c r="A55" s="211" t="s">
        <v>53</v>
      </c>
      <c r="B55" s="390" t="str">
        <f>'8.คำนวณ'!F39</f>
        <v>รพ.ศรีวิไล</v>
      </c>
      <c r="C55" s="221">
        <f>+'8.คำนวณ'!W39</f>
        <v>11678.814954375062</v>
      </c>
      <c r="D55" s="221">
        <f>+'8.คำนวณ'!X39</f>
        <v>25.942296206440325</v>
      </c>
      <c r="E55" s="221">
        <f>+'8.คำนวณ'!Y39</f>
        <v>1909.6316930778282</v>
      </c>
      <c r="F55" s="221">
        <f>+'8.คำนวณ'!Z39</f>
        <v>721.34438630400314</v>
      </c>
      <c r="G55" s="221">
        <f>+'8.คำนวณ'!AA39</f>
        <v>768.95164967378753</v>
      </c>
      <c r="H55" s="221">
        <f>+'8.คำนวณ'!AB39</f>
        <v>802.11537039268273</v>
      </c>
      <c r="I55" s="221">
        <f>+'8.คำนวณ'!AC39</f>
        <v>399.50019781983156</v>
      </c>
      <c r="J55" s="221">
        <f>+'8.คำนวณ'!AD39</f>
        <v>325.22161924471737</v>
      </c>
      <c r="K55" s="221">
        <f>+'8.คำนวณ'!AE39</f>
        <v>285.97463583559022</v>
      </c>
      <c r="L55" s="221">
        <f>+'8.คำนวณ'!AF39</f>
        <v>22.731477421899939</v>
      </c>
      <c r="M55" s="221">
        <f>+'8.คำนวณ'!AG39</f>
        <v>1002.1779568535918</v>
      </c>
      <c r="N55" s="387" t="str">
        <f t="shared" si="116"/>
        <v>รพ.ศรีวิไล</v>
      </c>
      <c r="O55" s="42">
        <f t="shared" ref="O55:Y55" si="157">+(C55-C57)*100/C57</f>
        <v>11.547255486797859</v>
      </c>
      <c r="P55" s="42">
        <f t="shared" si="157"/>
        <v>0.87076150738093383</v>
      </c>
      <c r="Q55" s="42">
        <f t="shared" si="157"/>
        <v>27.723012222395038</v>
      </c>
      <c r="R55" s="42">
        <f t="shared" si="157"/>
        <v>13.622432300226116</v>
      </c>
      <c r="S55" s="42">
        <f t="shared" si="157"/>
        <v>6.6157476852783548</v>
      </c>
      <c r="T55" s="42">
        <f t="shared" si="157"/>
        <v>26.920108906578687</v>
      </c>
      <c r="U55" s="42">
        <f>+(I55-I57)*100/I57</f>
        <v>-40.825488604056353</v>
      </c>
      <c r="V55" s="42">
        <f t="shared" si="157"/>
        <v>33.801877319367904</v>
      </c>
      <c r="W55" s="42">
        <f t="shared" si="157"/>
        <v>4.2872428586379767</v>
      </c>
      <c r="X55" s="42">
        <f t="shared" si="157"/>
        <v>-46.548744468666783</v>
      </c>
      <c r="Y55" s="42">
        <f t="shared" si="157"/>
        <v>233.26105794543517</v>
      </c>
      <c r="Z55" s="387" t="str">
        <f t="shared" si="118"/>
        <v>รพ.ศรีวิไล</v>
      </c>
      <c r="AA55" s="8">
        <f t="shared" si="119"/>
        <v>0.11547255486797858</v>
      </c>
      <c r="AB55" s="8">
        <f t="shared" si="120"/>
        <v>8.707615073809339E-3</v>
      </c>
      <c r="AC55" s="8">
        <f t="shared" si="121"/>
        <v>0.27723012222395038</v>
      </c>
      <c r="AD55" s="8">
        <f t="shared" si="122"/>
        <v>0.13622432300226117</v>
      </c>
      <c r="AE55" s="8">
        <f t="shared" si="123"/>
        <v>6.6157476852783545E-2</v>
      </c>
      <c r="AF55" s="8">
        <f t="shared" si="124"/>
        <v>0.26920108906578688</v>
      </c>
      <c r="AG55" s="8">
        <f t="shared" si="125"/>
        <v>-0.40825488604056354</v>
      </c>
      <c r="AH55" s="8">
        <f t="shared" si="126"/>
        <v>0.33801877319367901</v>
      </c>
      <c r="AI55" s="8">
        <f t="shared" si="127"/>
        <v>4.2872428586379768E-2</v>
      </c>
      <c r="AJ55" s="8">
        <f t="shared" si="128"/>
        <v>-0.46548744468666781</v>
      </c>
      <c r="AK55" s="8">
        <f t="shared" si="129"/>
        <v>2.3326105794543519</v>
      </c>
      <c r="AL55" s="7" t="str">
        <f t="shared" si="130"/>
        <v>รพ.ศรีวิไล</v>
      </c>
      <c r="AM55" s="9" t="str">
        <f>+IF(AND(C55&lt;C59),"OK","Not OK")</f>
        <v>Not OK</v>
      </c>
      <c r="AN55" s="9" t="str">
        <f t="shared" ref="AN55:AP55" si="158">+IF(AND(D55&lt;D59),"OK","Not OK")</f>
        <v>OK</v>
      </c>
      <c r="AO55" s="9" t="str">
        <f t="shared" si="158"/>
        <v>Not OK</v>
      </c>
      <c r="AP55" s="9" t="str">
        <f t="shared" si="158"/>
        <v>OK</v>
      </c>
      <c r="AQ55" s="9" t="str">
        <f t="shared" ref="AQ55:AW55" si="159">+IF(AND(G55&lt;G59),"OK","Not OK")</f>
        <v>OK</v>
      </c>
      <c r="AR55" s="9" t="str">
        <f t="shared" si="159"/>
        <v>Not OK</v>
      </c>
      <c r="AS55" s="9" t="str">
        <f t="shared" si="159"/>
        <v>OK</v>
      </c>
      <c r="AT55" s="9" t="str">
        <f t="shared" si="159"/>
        <v>OK</v>
      </c>
      <c r="AU55" s="9" t="str">
        <f t="shared" si="159"/>
        <v>OK</v>
      </c>
      <c r="AV55" s="9" t="str">
        <f t="shared" si="159"/>
        <v>OK</v>
      </c>
      <c r="AW55" s="9" t="str">
        <f t="shared" si="159"/>
        <v>Not OK</v>
      </c>
    </row>
    <row r="56" spans="1:49" ht="13.5" customHeight="1">
      <c r="A56" s="211" t="s">
        <v>1456</v>
      </c>
      <c r="B56" s="390" t="str">
        <f>'8.คำนวณ'!F40</f>
        <v>รพ.คำตากล้า</v>
      </c>
      <c r="C56" s="221">
        <f>+'8.คำนวณ'!W40</f>
        <v>10245.578592377764</v>
      </c>
      <c r="D56" s="221">
        <f>+'8.คำนวณ'!X40</f>
        <v>30.876674762004978</v>
      </c>
      <c r="E56" s="221">
        <f>+'8.คำนวณ'!Y40</f>
        <v>1675.9376254481226</v>
      </c>
      <c r="F56" s="221">
        <f>+'8.คำนวณ'!Z40</f>
        <v>761.51988796263163</v>
      </c>
      <c r="G56" s="221">
        <f>+'8.คำนวณ'!AA40</f>
        <v>893.87878115249748</v>
      </c>
      <c r="H56" s="221">
        <f>+'8.คำนวณ'!AB40</f>
        <v>697.98762223879874</v>
      </c>
      <c r="I56" s="221">
        <f>+'8.คำนวณ'!AC40</f>
        <v>629.8601899612861</v>
      </c>
      <c r="J56" s="221">
        <f>+'8.คำนวณ'!AD40</f>
        <v>858.40783397234247</v>
      </c>
      <c r="K56" s="221">
        <f>+'8.คำนวณ'!AE40</f>
        <v>247.90398930464048</v>
      </c>
      <c r="L56" s="221">
        <f>+'8.คำนวณ'!AF40</f>
        <v>22.452511084953485</v>
      </c>
      <c r="M56" s="221">
        <f>+'8.คำนวณ'!AG40</f>
        <v>179.6578732897564</v>
      </c>
      <c r="N56" s="387" t="str">
        <f t="shared" si="116"/>
        <v>รพ.คำตากล้า</v>
      </c>
      <c r="O56" s="42">
        <f t="shared" ref="O56:Y56" si="160">+(C56-C57)*100/C57</f>
        <v>-2.1419401438590238</v>
      </c>
      <c r="P56" s="42">
        <f t="shared" si="160"/>
        <v>20.056978429147922</v>
      </c>
      <c r="Q56" s="42">
        <f t="shared" si="160"/>
        <v>12.092715362343069</v>
      </c>
      <c r="R56" s="42">
        <f t="shared" si="160"/>
        <v>19.950669275527581</v>
      </c>
      <c r="S56" s="42">
        <f t="shared" si="160"/>
        <v>23.936992180208748</v>
      </c>
      <c r="T56" s="42">
        <f t="shared" si="160"/>
        <v>10.443794371653627</v>
      </c>
      <c r="U56" s="42">
        <f t="shared" si="160"/>
        <v>-6.7042539850648559</v>
      </c>
      <c r="V56" s="42">
        <f t="shared" si="160"/>
        <v>253.16403613600585</v>
      </c>
      <c r="W56" s="42">
        <f t="shared" si="160"/>
        <v>-9.5960959520147142</v>
      </c>
      <c r="X56" s="42">
        <f t="shared" si="160"/>
        <v>-47.204711552724383</v>
      </c>
      <c r="Y56" s="42">
        <f t="shared" si="160"/>
        <v>-40.257144440946824</v>
      </c>
      <c r="Z56" s="387" t="str">
        <f t="shared" si="118"/>
        <v>รพ.คำตากล้า</v>
      </c>
      <c r="AA56" s="8">
        <f t="shared" si="119"/>
        <v>-2.1419401438590238E-2</v>
      </c>
      <c r="AB56" s="8">
        <f t="shared" si="120"/>
        <v>0.2005697842914792</v>
      </c>
      <c r="AC56" s="8">
        <f t="shared" si="121"/>
        <v>0.12092715362343069</v>
      </c>
      <c r="AD56" s="8">
        <f t="shared" si="122"/>
        <v>0.1995066927552758</v>
      </c>
      <c r="AE56" s="8">
        <f t="shared" si="123"/>
        <v>0.23936992180208747</v>
      </c>
      <c r="AF56" s="8">
        <f t="shared" si="124"/>
        <v>0.10443794371653628</v>
      </c>
      <c r="AG56" s="8">
        <f t="shared" si="125"/>
        <v>-6.7042539850648564E-2</v>
      </c>
      <c r="AH56" s="8">
        <f t="shared" si="126"/>
        <v>2.5316403613600587</v>
      </c>
      <c r="AI56" s="8">
        <f t="shared" si="127"/>
        <v>-9.5960959520147146E-2</v>
      </c>
      <c r="AJ56" s="8">
        <f t="shared" si="128"/>
        <v>-0.47204711552724382</v>
      </c>
      <c r="AK56" s="8">
        <f t="shared" si="129"/>
        <v>-0.40257144440946824</v>
      </c>
      <c r="AL56" s="7" t="str">
        <f t="shared" si="130"/>
        <v>รพ.คำตากล้า</v>
      </c>
      <c r="AM56" s="9" t="str">
        <f>+IF(AND(C56&lt;C59),"OK","Not OK")</f>
        <v>OK</v>
      </c>
      <c r="AN56" s="9" t="str">
        <f t="shared" ref="AN56:AP56" si="161">+IF(AND(D56&lt;D59),"OK","Not OK")</f>
        <v>OK</v>
      </c>
      <c r="AO56" s="9" t="str">
        <f t="shared" si="161"/>
        <v>OK</v>
      </c>
      <c r="AP56" s="9" t="str">
        <f t="shared" si="161"/>
        <v>Not OK</v>
      </c>
      <c r="AQ56" s="9" t="str">
        <f t="shared" ref="AQ56:AW56" si="162">+IF(AND(G56&lt;G59),"OK","Not OK")</f>
        <v>Not OK</v>
      </c>
      <c r="AR56" s="9" t="str">
        <f t="shared" si="162"/>
        <v>OK</v>
      </c>
      <c r="AS56" s="9" t="str">
        <f t="shared" si="162"/>
        <v>OK</v>
      </c>
      <c r="AT56" s="9" t="str">
        <f t="shared" si="162"/>
        <v>Not OK</v>
      </c>
      <c r="AU56" s="9" t="str">
        <f t="shared" si="162"/>
        <v>OK</v>
      </c>
      <c r="AV56" s="9" t="str">
        <f t="shared" si="162"/>
        <v>OK</v>
      </c>
      <c r="AW56" s="9" t="str">
        <f t="shared" si="162"/>
        <v>OK</v>
      </c>
    </row>
    <row r="57" spans="1:49" ht="13.5" customHeight="1">
      <c r="B57" s="391" t="s">
        <v>140</v>
      </c>
      <c r="C57" s="12">
        <f>AVERAGE(C45:C56)</f>
        <v>10469.836217312675</v>
      </c>
      <c r="D57" s="12">
        <f t="shared" ref="D57:M57" si="163">AVERAGE(D45:D56)</f>
        <v>25.718350708140605</v>
      </c>
      <c r="E57" s="12">
        <f t="shared" si="163"/>
        <v>1495.1351834332891</v>
      </c>
      <c r="F57" s="12">
        <f t="shared" si="163"/>
        <v>634.86089119971041</v>
      </c>
      <c r="G57" s="12">
        <f t="shared" si="163"/>
        <v>721.23646493918966</v>
      </c>
      <c r="H57" s="12">
        <f t="shared" si="163"/>
        <v>631.98446432400317</v>
      </c>
      <c r="I57" s="12">
        <f t="shared" si="163"/>
        <v>675.12208955428218</v>
      </c>
      <c r="J57" s="12">
        <f t="shared" si="163"/>
        <v>243.06207488289206</v>
      </c>
      <c r="K57" s="12">
        <f t="shared" si="163"/>
        <v>274.21823417388708</v>
      </c>
      <c r="L57" s="12">
        <f t="shared" si="163"/>
        <v>42.52749013271486</v>
      </c>
      <c r="M57" s="12">
        <f t="shared" si="163"/>
        <v>300.71859071445374</v>
      </c>
      <c r="V57" s="41"/>
      <c r="W57" s="41"/>
      <c r="X57" s="41"/>
      <c r="Y57" s="41"/>
      <c r="AL57" s="16"/>
    </row>
    <row r="58" spans="1:49" ht="13.5" customHeight="1">
      <c r="B58" s="392" t="s">
        <v>264</v>
      </c>
      <c r="C58" s="14">
        <f>+STDEV(C45:C57)</f>
        <v>746.14543543810589</v>
      </c>
      <c r="D58" s="14">
        <f t="shared" ref="D58:M58" si="164">+STDEV(D45:D57)</f>
        <v>10.711958014833851</v>
      </c>
      <c r="E58" s="14">
        <f t="shared" si="164"/>
        <v>329.85963952481194</v>
      </c>
      <c r="F58" s="14">
        <f t="shared" si="164"/>
        <v>111.97920468428651</v>
      </c>
      <c r="G58" s="14">
        <f t="shared" si="164"/>
        <v>129.06169106257494</v>
      </c>
      <c r="H58" s="14">
        <f t="shared" si="164"/>
        <v>145.53965348527271</v>
      </c>
      <c r="I58" s="14">
        <f t="shared" si="164"/>
        <v>671.74436566876579</v>
      </c>
      <c r="J58" s="14">
        <f t="shared" si="164"/>
        <v>193.68080603746824</v>
      </c>
      <c r="K58" s="14">
        <f t="shared" si="164"/>
        <v>52.682221874578353</v>
      </c>
      <c r="L58" s="14">
        <f t="shared" si="164"/>
        <v>31.452304493017351</v>
      </c>
      <c r="M58" s="14">
        <f t="shared" si="164"/>
        <v>263.29868769871177</v>
      </c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16"/>
      <c r="AM58" s="19"/>
      <c r="AN58" s="19"/>
      <c r="AO58" s="19"/>
      <c r="AP58" s="19"/>
      <c r="AQ58" s="19"/>
      <c r="AR58" s="19"/>
      <c r="AS58" s="19"/>
      <c r="AT58" s="53"/>
      <c r="AU58" s="53"/>
      <c r="AV58" s="53"/>
      <c r="AW58" s="53"/>
    </row>
    <row r="59" spans="1:49" ht="13.5" customHeight="1">
      <c r="B59" s="392" t="s">
        <v>265</v>
      </c>
      <c r="C59" s="14">
        <f>+C57+C58</f>
        <v>11215.981652750781</v>
      </c>
      <c r="D59" s="14">
        <f t="shared" ref="D59:M59" si="165">+D57+D58</f>
        <v>36.430308722974459</v>
      </c>
      <c r="E59" s="14">
        <f t="shared" si="165"/>
        <v>1824.9948229581009</v>
      </c>
      <c r="F59" s="14">
        <f t="shared" si="165"/>
        <v>746.84009588399692</v>
      </c>
      <c r="G59" s="14">
        <f t="shared" si="165"/>
        <v>850.2981560017646</v>
      </c>
      <c r="H59" s="14">
        <f t="shared" si="165"/>
        <v>777.52411780927582</v>
      </c>
      <c r="I59" s="14">
        <f t="shared" si="165"/>
        <v>1346.866455223048</v>
      </c>
      <c r="J59" s="14">
        <f t="shared" si="165"/>
        <v>436.74288092036034</v>
      </c>
      <c r="K59" s="14">
        <f t="shared" si="165"/>
        <v>326.90045604846546</v>
      </c>
      <c r="L59" s="14">
        <f t="shared" si="165"/>
        <v>73.979794625732211</v>
      </c>
      <c r="M59" s="14">
        <f t="shared" si="165"/>
        <v>564.01727841316551</v>
      </c>
      <c r="O59" s="43"/>
      <c r="P59" s="43"/>
      <c r="Q59" s="43"/>
      <c r="R59" s="43"/>
      <c r="S59" s="43"/>
      <c r="T59" s="43"/>
      <c r="U59" s="43"/>
      <c r="V59" s="163"/>
      <c r="W59" s="163"/>
      <c r="X59" s="163"/>
      <c r="Y59" s="16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16"/>
      <c r="AM59" s="19"/>
      <c r="AN59" s="19"/>
      <c r="AO59" s="19"/>
      <c r="AP59" s="19"/>
      <c r="AQ59" s="19"/>
      <c r="AR59" s="19"/>
      <c r="AS59" s="19"/>
      <c r="AT59" s="53"/>
      <c r="AU59" s="53"/>
      <c r="AV59" s="53"/>
      <c r="AW59" s="53"/>
    </row>
    <row r="60" spans="1:49" ht="13.5" customHeight="1">
      <c r="B60" s="459" t="s">
        <v>145</v>
      </c>
      <c r="C60" s="460" t="s">
        <v>244</v>
      </c>
      <c r="D60" s="461"/>
      <c r="E60" s="461"/>
      <c r="F60" s="461"/>
      <c r="G60" s="461"/>
      <c r="H60" s="461"/>
      <c r="I60" s="461"/>
      <c r="J60" s="461"/>
      <c r="K60" s="461"/>
      <c r="L60" s="461"/>
      <c r="M60" s="462"/>
      <c r="N60" s="459" t="s">
        <v>145</v>
      </c>
      <c r="O60" s="460" t="s">
        <v>713</v>
      </c>
      <c r="P60" s="461"/>
      <c r="Q60" s="461"/>
      <c r="R60" s="461"/>
      <c r="S60" s="461"/>
      <c r="T60" s="461"/>
      <c r="U60" s="461"/>
      <c r="V60" s="461"/>
      <c r="W60" s="461"/>
      <c r="X60" s="461"/>
      <c r="Y60" s="462"/>
      <c r="Z60" s="447" t="s">
        <v>145</v>
      </c>
      <c r="AA60" s="460" t="s">
        <v>713</v>
      </c>
      <c r="AB60" s="461"/>
      <c r="AC60" s="461"/>
      <c r="AD60" s="461"/>
      <c r="AE60" s="461"/>
      <c r="AF60" s="461"/>
      <c r="AG60" s="461"/>
      <c r="AH60" s="461"/>
      <c r="AI60" s="461"/>
      <c r="AJ60" s="461"/>
      <c r="AK60" s="462"/>
      <c r="AL60" s="447" t="s">
        <v>145</v>
      </c>
      <c r="AM60" s="460" t="s">
        <v>714</v>
      </c>
      <c r="AN60" s="461"/>
      <c r="AO60" s="461"/>
      <c r="AP60" s="461"/>
      <c r="AQ60" s="461"/>
      <c r="AR60" s="461"/>
      <c r="AS60" s="461"/>
      <c r="AT60" s="461"/>
      <c r="AU60" s="461"/>
      <c r="AV60" s="461"/>
      <c r="AW60" s="462"/>
    </row>
    <row r="61" spans="1:49" ht="13.5" customHeight="1">
      <c r="B61" s="459"/>
      <c r="C61" s="31" t="s">
        <v>5</v>
      </c>
      <c r="D61" s="31" t="s">
        <v>8</v>
      </c>
      <c r="E61" s="31" t="s">
        <v>11</v>
      </c>
      <c r="F61" s="31" t="s">
        <v>17</v>
      </c>
      <c r="G61" s="31" t="s">
        <v>20</v>
      </c>
      <c r="H61" s="31" t="s">
        <v>23</v>
      </c>
      <c r="I61" s="31" t="s">
        <v>26</v>
      </c>
      <c r="J61" s="31" t="s">
        <v>29</v>
      </c>
      <c r="K61" s="31" t="s">
        <v>32</v>
      </c>
      <c r="L61" s="31" t="s">
        <v>35</v>
      </c>
      <c r="M61" s="31" t="s">
        <v>38</v>
      </c>
      <c r="N61" s="459"/>
      <c r="O61" s="31" t="s">
        <v>5</v>
      </c>
      <c r="P61" s="31" t="s">
        <v>8</v>
      </c>
      <c r="Q61" s="31" t="s">
        <v>11</v>
      </c>
      <c r="R61" s="31" t="s">
        <v>17</v>
      </c>
      <c r="S61" s="31" t="s">
        <v>20</v>
      </c>
      <c r="T61" s="31" t="s">
        <v>23</v>
      </c>
      <c r="U61" s="31" t="s">
        <v>26</v>
      </c>
      <c r="V61" s="31" t="s">
        <v>29</v>
      </c>
      <c r="W61" s="31" t="s">
        <v>32</v>
      </c>
      <c r="X61" s="31" t="s">
        <v>35</v>
      </c>
      <c r="Y61" s="31" t="s">
        <v>38</v>
      </c>
      <c r="Z61" s="447"/>
      <c r="AA61" s="31" t="s">
        <v>5</v>
      </c>
      <c r="AB61" s="31" t="s">
        <v>8</v>
      </c>
      <c r="AC61" s="31" t="s">
        <v>11</v>
      </c>
      <c r="AD61" s="31" t="s">
        <v>17</v>
      </c>
      <c r="AE61" s="31" t="s">
        <v>20</v>
      </c>
      <c r="AF61" s="31" t="s">
        <v>23</v>
      </c>
      <c r="AG61" s="31" t="s">
        <v>26</v>
      </c>
      <c r="AH61" s="31" t="s">
        <v>29</v>
      </c>
      <c r="AI61" s="31" t="s">
        <v>32</v>
      </c>
      <c r="AJ61" s="31" t="s">
        <v>35</v>
      </c>
      <c r="AK61" s="31" t="s">
        <v>38</v>
      </c>
      <c r="AL61" s="447"/>
      <c r="AM61" s="5" t="s">
        <v>5</v>
      </c>
      <c r="AN61" s="6" t="s">
        <v>8</v>
      </c>
      <c r="AO61" s="5" t="s">
        <v>11</v>
      </c>
      <c r="AP61" s="5" t="s">
        <v>17</v>
      </c>
      <c r="AQ61" s="5" t="s">
        <v>20</v>
      </c>
      <c r="AR61" s="5" t="s">
        <v>23</v>
      </c>
      <c r="AS61" s="5" t="s">
        <v>26</v>
      </c>
      <c r="AT61" s="31" t="s">
        <v>29</v>
      </c>
      <c r="AU61" s="31" t="s">
        <v>32</v>
      </c>
      <c r="AV61" s="31" t="s">
        <v>35</v>
      </c>
      <c r="AW61" s="31" t="s">
        <v>38</v>
      </c>
    </row>
    <row r="62" spans="1:49" ht="13.5" customHeight="1">
      <c r="A62" s="211" t="s">
        <v>53</v>
      </c>
      <c r="B62" s="390" t="str">
        <f>'8.คำนวณ'!F41</f>
        <v>รพ.บึงโขงหลง</v>
      </c>
      <c r="C62" s="221">
        <f>'8.คำนวณ'!W41</f>
        <v>11937.197545238014</v>
      </c>
      <c r="D62" s="221">
        <f>'8.คำนวณ'!X41</f>
        <v>34.103055240086547</v>
      </c>
      <c r="E62" s="221">
        <f>'8.คำนวณ'!Y41</f>
        <v>2249.6259904423118</v>
      </c>
      <c r="F62" s="221">
        <f>'8.คำนวณ'!Z41</f>
        <v>689.56166037212745</v>
      </c>
      <c r="G62" s="221">
        <f>'8.คำนวณ'!AA41</f>
        <v>646.67196798990358</v>
      </c>
      <c r="H62" s="221">
        <f>'8.คำนวณ'!AB41</f>
        <v>628.41693583613153</v>
      </c>
      <c r="I62" s="221">
        <f>'8.คำนวณ'!AC41</f>
        <v>650.78710759005185</v>
      </c>
      <c r="J62" s="221">
        <f>'8.คำนวณ'!AD41</f>
        <v>534.11411610879793</v>
      </c>
      <c r="K62" s="221">
        <f>'8.คำนวณ'!AE41</f>
        <v>243.13451561409119</v>
      </c>
      <c r="L62" s="221">
        <f>'8.คำนวณ'!AF41</f>
        <v>130.81584664379886</v>
      </c>
      <c r="M62" s="221">
        <f>'8.คำนวณ'!AG41</f>
        <v>609.22983416638806</v>
      </c>
      <c r="N62" s="387" t="str">
        <f t="shared" ref="N62:N71" si="166">+B62</f>
        <v>รพ.บึงโขงหลง</v>
      </c>
      <c r="O62" s="42">
        <f>+(C62-C72)*100/C72</f>
        <v>25.346384187790616</v>
      </c>
      <c r="P62" s="42">
        <f t="shared" ref="P62:Y62" si="167">+(D62-D72)*100/D72</f>
        <v>-21.251384602916996</v>
      </c>
      <c r="Q62" s="42">
        <f t="shared" si="167"/>
        <v>52.77348510657999</v>
      </c>
      <c r="R62" s="42">
        <f t="shared" si="167"/>
        <v>7.6304879627454367</v>
      </c>
      <c r="S62" s="42">
        <f t="shared" si="167"/>
        <v>-7.046254066835723</v>
      </c>
      <c r="T62" s="42">
        <f t="shared" si="167"/>
        <v>-0.44983799058918095</v>
      </c>
      <c r="U62" s="42">
        <f t="shared" si="167"/>
        <v>-0.83678572695843834</v>
      </c>
      <c r="V62" s="42">
        <f t="shared" si="167"/>
        <v>117.25622801524716</v>
      </c>
      <c r="W62" s="42">
        <f t="shared" si="167"/>
        <v>-18.653746748788098</v>
      </c>
      <c r="X62" s="42">
        <f t="shared" si="167"/>
        <v>179.75806039267206</v>
      </c>
      <c r="Y62" s="42">
        <f t="shared" si="167"/>
        <v>24.145244116866376</v>
      </c>
      <c r="Z62" s="387" t="str">
        <f t="shared" ref="Z62:Z71" si="168">+N62</f>
        <v>รพ.บึงโขงหลง</v>
      </c>
      <c r="AA62" s="8">
        <f>+O62/100</f>
        <v>0.25346384187790616</v>
      </c>
      <c r="AB62" s="8">
        <f t="shared" ref="AB62:AK71" si="169">+P62/100</f>
        <v>-0.21251384602916995</v>
      </c>
      <c r="AC62" s="8">
        <f t="shared" si="169"/>
        <v>0.52773485106579987</v>
      </c>
      <c r="AD62" s="8">
        <f t="shared" si="169"/>
        <v>7.6304879627454372E-2</v>
      </c>
      <c r="AE62" s="8">
        <f t="shared" si="169"/>
        <v>-7.0462540668357235E-2</v>
      </c>
      <c r="AF62" s="8">
        <f t="shared" si="169"/>
        <v>-4.4983799058918097E-3</v>
      </c>
      <c r="AG62" s="8">
        <f t="shared" si="169"/>
        <v>-8.3678572695843837E-3</v>
      </c>
      <c r="AH62" s="8">
        <f t="shared" si="169"/>
        <v>1.1725622801524715</v>
      </c>
      <c r="AI62" s="8">
        <f t="shared" si="169"/>
        <v>-0.18653746748788097</v>
      </c>
      <c r="AJ62" s="8">
        <f t="shared" si="169"/>
        <v>1.7975806039267206</v>
      </c>
      <c r="AK62" s="8">
        <f t="shared" si="169"/>
        <v>0.24145244116866377</v>
      </c>
      <c r="AL62" s="7" t="str">
        <f t="shared" ref="AL62:AL71" si="170">+Z62</f>
        <v>รพ.บึงโขงหลง</v>
      </c>
      <c r="AM62" s="9" t="str">
        <f>+IF(AND(C62&lt;C74),"OK","Not OK")</f>
        <v>Not OK</v>
      </c>
      <c r="AN62" s="9" t="str">
        <f t="shared" ref="AN62:AP62" si="171">+IF(AND(D62&lt;D74),"OK","Not OK")</f>
        <v>OK</v>
      </c>
      <c r="AO62" s="9" t="str">
        <f t="shared" si="171"/>
        <v>Not OK</v>
      </c>
      <c r="AP62" s="9" t="str">
        <f t="shared" si="171"/>
        <v>OK</v>
      </c>
      <c r="AQ62" s="9" t="str">
        <f>+IF(AND(G62&lt;G74),"OK","Not OK")</f>
        <v>OK</v>
      </c>
      <c r="AR62" s="9" t="str">
        <f>+IF(AND(H62&lt;H74),"OK","Not OK")</f>
        <v>OK</v>
      </c>
      <c r="AS62" s="9" t="str">
        <f t="shared" ref="AS62:AW67" si="172">+IF(AND(I62&lt;I74),"OK","Not OK")</f>
        <v>OK</v>
      </c>
      <c r="AT62" s="9" t="str">
        <f t="shared" si="172"/>
        <v>Not OK</v>
      </c>
      <c r="AU62" s="9" t="str">
        <f t="shared" si="172"/>
        <v>OK</v>
      </c>
      <c r="AV62" s="9" t="str">
        <f t="shared" si="172"/>
        <v>Not OK</v>
      </c>
      <c r="AW62" s="9" t="str">
        <f t="shared" si="172"/>
        <v>OK</v>
      </c>
    </row>
    <row r="63" spans="1:49" ht="13.5" customHeight="1">
      <c r="A63" s="211" t="s">
        <v>1456</v>
      </c>
      <c r="B63" s="390" t="str">
        <f>'8.คำนวณ'!F42</f>
        <v>รพ.วาริชภูมิ</v>
      </c>
      <c r="C63" s="221">
        <f>'8.คำนวณ'!W42</f>
        <v>11145.433726411637</v>
      </c>
      <c r="D63" s="221">
        <f>'8.คำนวณ'!X42</f>
        <v>97.099986680338006</v>
      </c>
      <c r="E63" s="221">
        <f>'8.คำนวณ'!Y42</f>
        <v>1851.1646659815958</v>
      </c>
      <c r="F63" s="221">
        <f>'8.คำนวณ'!Z42</f>
        <v>619.16256966978892</v>
      </c>
      <c r="G63" s="221">
        <f>'8.คำนวณ'!AA42</f>
        <v>613.44592210967403</v>
      </c>
      <c r="H63" s="221">
        <f>'8.คำนวณ'!AB42</f>
        <v>935.56261563076737</v>
      </c>
      <c r="I63" s="221">
        <f>'8.คำนวณ'!AC42</f>
        <v>543.53535568321661</v>
      </c>
      <c r="J63" s="221">
        <f>'8.คำนวณ'!AD42</f>
        <v>232.00645859508515</v>
      </c>
      <c r="K63" s="221">
        <f>'8.คำนวณ'!AE42</f>
        <v>362.48729876878957</v>
      </c>
      <c r="L63" s="221">
        <f>'8.คำนวณ'!AF42</f>
        <v>24.567302572975272</v>
      </c>
      <c r="M63" s="221">
        <f>'8.คำนวณ'!AG42</f>
        <v>48.998348386973895</v>
      </c>
      <c r="N63" s="387" t="str">
        <f t="shared" si="166"/>
        <v>รพ.วาริชภูมิ</v>
      </c>
      <c r="O63" s="42">
        <f>+(C63-C72)*100/C72</f>
        <v>17.032478730123621</v>
      </c>
      <c r="P63" s="42">
        <f t="shared" ref="P63:Y63" si="173">+(D63-D72)*100/D72</f>
        <v>124.21713985214231</v>
      </c>
      <c r="Q63" s="42">
        <f t="shared" si="173"/>
        <v>25.713731406775654</v>
      </c>
      <c r="R63" s="42">
        <f t="shared" si="173"/>
        <v>-3.3577802659974942</v>
      </c>
      <c r="S63" s="42">
        <f t="shared" si="173"/>
        <v>-11.822223306255015</v>
      </c>
      <c r="T63" s="42">
        <f t="shared" si="173"/>
        <v>48.206397130387636</v>
      </c>
      <c r="U63" s="42">
        <f t="shared" si="173"/>
        <v>-17.179193760948163</v>
      </c>
      <c r="V63" s="42">
        <f t="shared" si="173"/>
        <v>-5.6290658693685325</v>
      </c>
      <c r="W63" s="42">
        <f t="shared" si="173"/>
        <v>21.278476367362426</v>
      </c>
      <c r="X63" s="42">
        <f t="shared" si="173"/>
        <v>-47.461251115777841</v>
      </c>
      <c r="Y63" s="42">
        <f t="shared" si="173"/>
        <v>-90.01540702590934</v>
      </c>
      <c r="Z63" s="387" t="str">
        <f t="shared" si="168"/>
        <v>รพ.วาริชภูมิ</v>
      </c>
      <c r="AA63" s="8">
        <f t="shared" ref="AA63:AA71" si="174">+O63/100</f>
        <v>0.17032478730123621</v>
      </c>
      <c r="AB63" s="8">
        <f t="shared" si="169"/>
        <v>1.2421713985214231</v>
      </c>
      <c r="AC63" s="8">
        <f t="shared" si="169"/>
        <v>0.25713731406775653</v>
      </c>
      <c r="AD63" s="8">
        <f t="shared" si="169"/>
        <v>-3.357780265997494E-2</v>
      </c>
      <c r="AE63" s="8">
        <f t="shared" si="169"/>
        <v>-0.11822223306255016</v>
      </c>
      <c r="AF63" s="8">
        <f t="shared" si="169"/>
        <v>0.48206397130387635</v>
      </c>
      <c r="AG63" s="8">
        <f t="shared" si="169"/>
        <v>-0.17179193760948164</v>
      </c>
      <c r="AH63" s="8">
        <f t="shared" si="169"/>
        <v>-5.6290658693685325E-2</v>
      </c>
      <c r="AI63" s="8">
        <f t="shared" si="169"/>
        <v>0.21278476367362426</v>
      </c>
      <c r="AJ63" s="8">
        <f t="shared" si="169"/>
        <v>-0.47461251115777842</v>
      </c>
      <c r="AK63" s="8">
        <f t="shared" si="169"/>
        <v>-0.90015407025909344</v>
      </c>
      <c r="AL63" s="7" t="str">
        <f t="shared" si="170"/>
        <v>รพ.วาริชภูมิ</v>
      </c>
      <c r="AM63" s="9" t="str">
        <f>+IF(AND(C63&lt;C74),"OK","Not OK")</f>
        <v>Not OK</v>
      </c>
      <c r="AN63" s="9" t="str">
        <f t="shared" ref="AN63:AP63" si="175">+IF(AND(D63&lt;D74),"OK","Not OK")</f>
        <v>Not OK</v>
      </c>
      <c r="AO63" s="9" t="str">
        <f t="shared" si="175"/>
        <v>Not OK</v>
      </c>
      <c r="AP63" s="9" t="str">
        <f t="shared" si="175"/>
        <v>OK</v>
      </c>
      <c r="AQ63" s="9" t="str">
        <f>+IF(AND(G63&lt;G74),"OK","Not OK")</f>
        <v>OK</v>
      </c>
      <c r="AR63" s="9" t="str">
        <f t="shared" ref="AR63:AR67" si="176">+IF(AND(H63&lt;H75),"OK","Not OK")</f>
        <v>Not OK</v>
      </c>
      <c r="AS63" s="9" t="str">
        <f t="shared" si="172"/>
        <v>Not OK</v>
      </c>
      <c r="AT63" s="9" t="str">
        <f t="shared" si="172"/>
        <v>Not OK</v>
      </c>
      <c r="AU63" s="9" t="str">
        <f t="shared" si="172"/>
        <v>Not OK</v>
      </c>
      <c r="AV63" s="9" t="str">
        <f t="shared" si="172"/>
        <v>Not OK</v>
      </c>
      <c r="AW63" s="9" t="str">
        <f t="shared" si="172"/>
        <v>Not OK</v>
      </c>
    </row>
    <row r="64" spans="1:49" ht="13.5" customHeight="1">
      <c r="A64" s="211" t="s">
        <v>53</v>
      </c>
      <c r="B64" s="390" t="str">
        <f>'8.คำนวณ'!F43</f>
        <v>รพ.ปากคาด</v>
      </c>
      <c r="C64" s="221">
        <f>'8.คำนวณ'!W43</f>
        <v>9214.3666067397135</v>
      </c>
      <c r="D64" s="221">
        <f>'8.คำนวณ'!X43</f>
        <v>42.201222353523868</v>
      </c>
      <c r="E64" s="221">
        <f>'8.คำนวณ'!Y43</f>
        <v>1262.9069766760308</v>
      </c>
      <c r="F64" s="221">
        <f>'8.คำนวณ'!Z43</f>
        <v>371.53927125743382</v>
      </c>
      <c r="G64" s="221">
        <f>'8.คำนวณ'!AA43</f>
        <v>707.54913429379269</v>
      </c>
      <c r="H64" s="221">
        <f>'8.คำนวณ'!AB43</f>
        <v>754.93036544586528</v>
      </c>
      <c r="I64" s="221">
        <f>'8.คำนวณ'!AC43</f>
        <v>762.9166941553475</v>
      </c>
      <c r="J64" s="221">
        <f>'8.คำนวณ'!AD43</f>
        <v>362.36158941777512</v>
      </c>
      <c r="K64" s="221">
        <f>'8.คำนวณ'!AE43</f>
        <v>325.20757704184456</v>
      </c>
      <c r="L64" s="221">
        <f>'8.คำนวณ'!AF43</f>
        <v>22.674635073516079</v>
      </c>
      <c r="M64" s="221">
        <f>'8.คำนวณ'!AG43</f>
        <v>156.90069004458215</v>
      </c>
      <c r="N64" s="387" t="str">
        <f t="shared" si="166"/>
        <v>รพ.ปากคาด</v>
      </c>
      <c r="O64" s="42">
        <f>+(C64-C72)*100/C72</f>
        <v>-3.2446658976258438</v>
      </c>
      <c r="P64" s="42">
        <f t="shared" ref="P64:Y64" si="177">+(D64-D72)*100/D72</f>
        <v>-2.5516099654888524</v>
      </c>
      <c r="Q64" s="42">
        <f t="shared" si="177"/>
        <v>-14.235210202973887</v>
      </c>
      <c r="R64" s="42">
        <f t="shared" si="177"/>
        <v>-42.00815480202295</v>
      </c>
      <c r="S64" s="42">
        <f t="shared" si="177"/>
        <v>1.7043349950842264</v>
      </c>
      <c r="T64" s="42">
        <f t="shared" si="177"/>
        <v>19.591684915310605</v>
      </c>
      <c r="U64" s="42">
        <f t="shared" si="177"/>
        <v>16.248878830991305</v>
      </c>
      <c r="V64" s="42">
        <f t="shared" si="177"/>
        <v>47.394179858147275</v>
      </c>
      <c r="W64" s="42">
        <f t="shared" si="177"/>
        <v>8.8056866563855802</v>
      </c>
      <c r="X64" s="42">
        <f t="shared" si="177"/>
        <v>-51.508841695982618</v>
      </c>
      <c r="Y64" s="42">
        <f t="shared" si="177"/>
        <v>-68.027707483593744</v>
      </c>
      <c r="Z64" s="387" t="str">
        <f t="shared" si="168"/>
        <v>รพ.ปากคาด</v>
      </c>
      <c r="AA64" s="8">
        <f t="shared" si="174"/>
        <v>-3.2446658976258438E-2</v>
      </c>
      <c r="AB64" s="8">
        <f t="shared" si="169"/>
        <v>-2.5516099654888526E-2</v>
      </c>
      <c r="AC64" s="8">
        <f t="shared" si="169"/>
        <v>-0.14235210202973886</v>
      </c>
      <c r="AD64" s="8">
        <f t="shared" si="169"/>
        <v>-0.42008154802022951</v>
      </c>
      <c r="AE64" s="8">
        <f t="shared" si="169"/>
        <v>1.7043349950842265E-2</v>
      </c>
      <c r="AF64" s="8">
        <f t="shared" si="169"/>
        <v>0.19591684915310606</v>
      </c>
      <c r="AG64" s="8">
        <f t="shared" si="169"/>
        <v>0.16248878830991306</v>
      </c>
      <c r="AH64" s="8">
        <f t="shared" si="169"/>
        <v>0.47394179858147273</v>
      </c>
      <c r="AI64" s="8">
        <f t="shared" si="169"/>
        <v>8.8056866563855807E-2</v>
      </c>
      <c r="AJ64" s="8">
        <f t="shared" si="169"/>
        <v>-0.51508841695982621</v>
      </c>
      <c r="AK64" s="8">
        <f t="shared" si="169"/>
        <v>-0.68027707483593747</v>
      </c>
      <c r="AL64" s="7" t="str">
        <f t="shared" si="170"/>
        <v>รพ.ปากคาด</v>
      </c>
      <c r="AM64" s="9" t="str">
        <f>+IF(AND(C64&lt;C74),"OK","Not OK")</f>
        <v>OK</v>
      </c>
      <c r="AN64" s="9" t="str">
        <f t="shared" ref="AN64:AP64" si="178">+IF(AND(D64&lt;D74),"OK","Not OK")</f>
        <v>OK</v>
      </c>
      <c r="AO64" s="9" t="str">
        <f t="shared" si="178"/>
        <v>OK</v>
      </c>
      <c r="AP64" s="9" t="str">
        <f t="shared" si="178"/>
        <v>OK</v>
      </c>
      <c r="AQ64" s="9" t="str">
        <f>+IF(AND(G64&lt;G74),"OK","Not OK")</f>
        <v>OK</v>
      </c>
      <c r="AR64" s="9" t="str">
        <f t="shared" si="176"/>
        <v>OK</v>
      </c>
      <c r="AS64" s="9" t="str">
        <f t="shared" si="172"/>
        <v>OK</v>
      </c>
      <c r="AT64" s="9" t="str">
        <f t="shared" si="172"/>
        <v>OK</v>
      </c>
      <c r="AU64" s="9" t="str">
        <f t="shared" si="172"/>
        <v>OK</v>
      </c>
      <c r="AV64" s="9" t="str">
        <f t="shared" si="172"/>
        <v>OK</v>
      </c>
      <c r="AW64" s="9" t="str">
        <f t="shared" si="172"/>
        <v>OK</v>
      </c>
    </row>
    <row r="65" spans="1:49" ht="13.5" customHeight="1">
      <c r="A65" s="211" t="s">
        <v>49</v>
      </c>
      <c r="B65" s="390" t="str">
        <f>'8.คำนวณ'!F44</f>
        <v>รพ.ปลาปาก</v>
      </c>
      <c r="C65" s="221">
        <f>'8.คำนวณ'!W44</f>
        <v>9488.8041891273588</v>
      </c>
      <c r="D65" s="221">
        <f>'8.คำนวณ'!X44</f>
        <v>31.166024256635922</v>
      </c>
      <c r="E65" s="221">
        <f>'8.คำนวณ'!Y44</f>
        <v>1375.3066430742206</v>
      </c>
      <c r="F65" s="221">
        <f>'8.คำนวณ'!Z44</f>
        <v>794.23342507499433</v>
      </c>
      <c r="G65" s="221">
        <f>'8.คำนวณ'!AA44</f>
        <v>210.18644536068814</v>
      </c>
      <c r="H65" s="221">
        <f>'8.คำนวณ'!AB44</f>
        <v>588.19433410005138</v>
      </c>
      <c r="I65" s="221">
        <f>'8.คำนวณ'!AC44</f>
        <v>739.82307994992732</v>
      </c>
      <c r="J65" s="221">
        <f>'8.คำนวณ'!AD44</f>
        <v>285.31705109953492</v>
      </c>
      <c r="K65" s="221">
        <f>'8.คำนวณ'!AE44</f>
        <v>375.82800276790209</v>
      </c>
      <c r="L65" s="221">
        <f>'8.คำนวณ'!AF44</f>
        <v>27.694953456364956</v>
      </c>
      <c r="M65" s="221">
        <f>'8.คำนวณ'!AG44</f>
        <v>1171.78356053985</v>
      </c>
      <c r="N65" s="387" t="str">
        <f t="shared" si="166"/>
        <v>รพ.ปลาปาก</v>
      </c>
      <c r="O65" s="42">
        <f>+(C65-C72)*100/C72</f>
        <v>-0.36293771082432957</v>
      </c>
      <c r="P65" s="42">
        <f t="shared" ref="P65:Y65" si="179">+(D65-D72)*100/D72</f>
        <v>-28.033390546279001</v>
      </c>
      <c r="Q65" s="42">
        <f t="shared" si="179"/>
        <v>-6.602079703315952</v>
      </c>
      <c r="R65" s="42">
        <f t="shared" si="179"/>
        <v>23.968219246720125</v>
      </c>
      <c r="S65" s="42">
        <f t="shared" si="179"/>
        <v>-69.787437205013717</v>
      </c>
      <c r="T65" s="42">
        <f t="shared" si="179"/>
        <v>-6.8216690010617089</v>
      </c>
      <c r="U65" s="42">
        <f t="shared" si="179"/>
        <v>12.730006088918497</v>
      </c>
      <c r="V65" s="42">
        <f t="shared" si="179"/>
        <v>16.055547758059777</v>
      </c>
      <c r="W65" s="42">
        <f t="shared" si="179"/>
        <v>25.741916218015895</v>
      </c>
      <c r="X65" s="42">
        <f t="shared" si="179"/>
        <v>-40.772569528867038</v>
      </c>
      <c r="Y65" s="42">
        <f t="shared" si="179"/>
        <v>138.77910768174979</v>
      </c>
      <c r="Z65" s="387" t="str">
        <f t="shared" si="168"/>
        <v>รพ.ปลาปาก</v>
      </c>
      <c r="AA65" s="8">
        <f t="shared" si="174"/>
        <v>-3.6293771082432959E-3</v>
      </c>
      <c r="AB65" s="8">
        <f t="shared" si="169"/>
        <v>-0.28033390546279002</v>
      </c>
      <c r="AC65" s="8">
        <f t="shared" si="169"/>
        <v>-6.6020797033159523E-2</v>
      </c>
      <c r="AD65" s="8">
        <f t="shared" si="169"/>
        <v>0.23968219246720124</v>
      </c>
      <c r="AE65" s="8">
        <f t="shared" si="169"/>
        <v>-0.69787437205013714</v>
      </c>
      <c r="AF65" s="8">
        <f t="shared" si="169"/>
        <v>-6.8216690010617087E-2</v>
      </c>
      <c r="AG65" s="8">
        <f t="shared" si="169"/>
        <v>0.12730006088918497</v>
      </c>
      <c r="AH65" s="8">
        <f t="shared" si="169"/>
        <v>0.16055547758059777</v>
      </c>
      <c r="AI65" s="8">
        <f t="shared" si="169"/>
        <v>0.25741916218015892</v>
      </c>
      <c r="AJ65" s="8">
        <f t="shared" si="169"/>
        <v>-0.40772569528867036</v>
      </c>
      <c r="AK65" s="8">
        <f t="shared" si="169"/>
        <v>1.3877910768174979</v>
      </c>
      <c r="AL65" s="7" t="str">
        <f t="shared" si="170"/>
        <v>รพ.ปลาปาก</v>
      </c>
      <c r="AM65" s="9" t="str">
        <f>+IF(AND(C65&lt;C74),"OK","Not OK")</f>
        <v>OK</v>
      </c>
      <c r="AN65" s="9" t="str">
        <f t="shared" ref="AN65:AP65" si="180">+IF(AND(D65&lt;D74),"OK","Not OK")</f>
        <v>OK</v>
      </c>
      <c r="AO65" s="9" t="str">
        <f t="shared" si="180"/>
        <v>OK</v>
      </c>
      <c r="AP65" s="9" t="str">
        <f t="shared" si="180"/>
        <v>OK</v>
      </c>
      <c r="AQ65" s="9" t="str">
        <f>+IF(AND(G65&lt;G74),"OK","Not OK")</f>
        <v>OK</v>
      </c>
      <c r="AR65" s="9" t="str">
        <f t="shared" si="176"/>
        <v>OK</v>
      </c>
      <c r="AS65" s="9" t="str">
        <f t="shared" si="172"/>
        <v>Not OK</v>
      </c>
      <c r="AT65" s="9" t="str">
        <f t="shared" si="172"/>
        <v>Not OK</v>
      </c>
      <c r="AU65" s="9" t="str">
        <f t="shared" si="172"/>
        <v>OK</v>
      </c>
      <c r="AV65" s="9" t="str">
        <f t="shared" si="172"/>
        <v>OK</v>
      </c>
      <c r="AW65" s="9" t="str">
        <f t="shared" si="172"/>
        <v>Not OK</v>
      </c>
    </row>
    <row r="66" spans="1:49" ht="12" customHeight="1">
      <c r="A66" s="211" t="s">
        <v>51</v>
      </c>
      <c r="B66" s="390" t="str">
        <f>'8.คำนวณ'!F45</f>
        <v>รพ.ปากชม</v>
      </c>
      <c r="C66" s="221">
        <f>'8.คำนวณ'!W45</f>
        <v>9078.5785631668241</v>
      </c>
      <c r="D66" s="221">
        <f>'8.คำนวณ'!X45</f>
        <v>65.671968496674467</v>
      </c>
      <c r="E66" s="221">
        <f>'8.คำนวณ'!Y45</f>
        <v>1183.2961152893454</v>
      </c>
      <c r="F66" s="221">
        <f>'8.คำนวณ'!Z45</f>
        <v>1169.5031494349712</v>
      </c>
      <c r="G66" s="221">
        <f>'8.คำนวณ'!AA45</f>
        <v>630.13939782048158</v>
      </c>
      <c r="H66" s="221">
        <f>'8.คำนวณ'!AB45</f>
        <v>698.57078668865029</v>
      </c>
      <c r="I66" s="221">
        <f>'8.คำนวณ'!AC45</f>
        <v>1064.3376963115816</v>
      </c>
      <c r="J66" s="221">
        <f>'8.คำนวณ'!AD45</f>
        <v>261.34773098616267</v>
      </c>
      <c r="K66" s="221">
        <f>'8.คำนวณ'!AE45</f>
        <v>366.05346162381539</v>
      </c>
      <c r="L66" s="221">
        <f>'8.คำนวณ'!AF45</f>
        <v>8.0163496391249863E-3</v>
      </c>
      <c r="M66" s="221">
        <f>'8.คำนวณ'!AG45</f>
        <v>296.25762504963797</v>
      </c>
      <c r="N66" s="387" t="str">
        <f t="shared" si="166"/>
        <v>รพ.ปากชม</v>
      </c>
      <c r="O66" s="42">
        <f>+(C66-C72)*100/C72</f>
        <v>-4.6705064446465032</v>
      </c>
      <c r="P66" s="42">
        <f t="shared" ref="P66:Y66" si="181">+(D66-D72)*100/D72</f>
        <v>51.645550614333878</v>
      </c>
      <c r="Q66" s="42">
        <f t="shared" si="181"/>
        <v>-19.641632780795128</v>
      </c>
      <c r="R66" s="42">
        <f t="shared" si="181"/>
        <v>82.542333603240834</v>
      </c>
      <c r="S66" s="42">
        <f t="shared" si="181"/>
        <v>-9.4226742662878458</v>
      </c>
      <c r="T66" s="42">
        <f t="shared" si="181"/>
        <v>10.663527706119883</v>
      </c>
      <c r="U66" s="42">
        <f t="shared" si="181"/>
        <v>62.177685770482782</v>
      </c>
      <c r="V66" s="42">
        <f t="shared" si="181"/>
        <v>6.305788448458423</v>
      </c>
      <c r="W66" s="42">
        <f t="shared" si="181"/>
        <v>22.471618303657639</v>
      </c>
      <c r="X66" s="42">
        <f t="shared" si="181"/>
        <v>-99.982856523242347</v>
      </c>
      <c r="Y66" s="42">
        <f t="shared" si="181"/>
        <v>-39.630377370479216</v>
      </c>
      <c r="Z66" s="387" t="str">
        <f t="shared" si="168"/>
        <v>รพ.ปากชม</v>
      </c>
      <c r="AA66" s="8">
        <f t="shared" si="174"/>
        <v>-4.6705064446465029E-2</v>
      </c>
      <c r="AB66" s="8">
        <f t="shared" si="169"/>
        <v>0.51645550614333879</v>
      </c>
      <c r="AC66" s="8">
        <f t="shared" si="169"/>
        <v>-0.19641632780795126</v>
      </c>
      <c r="AD66" s="8">
        <f t="shared" si="169"/>
        <v>0.82542333603240836</v>
      </c>
      <c r="AE66" s="8">
        <f t="shared" si="169"/>
        <v>-9.4226742662878463E-2</v>
      </c>
      <c r="AF66" s="8">
        <f t="shared" si="169"/>
        <v>0.10663527706119882</v>
      </c>
      <c r="AG66" s="8">
        <f t="shared" si="169"/>
        <v>0.62177685770482782</v>
      </c>
      <c r="AH66" s="8">
        <f t="shared" si="169"/>
        <v>6.3057884484584228E-2</v>
      </c>
      <c r="AI66" s="8">
        <f t="shared" si="169"/>
        <v>0.22471618303657639</v>
      </c>
      <c r="AJ66" s="8">
        <f t="shared" si="169"/>
        <v>-0.99982856523242347</v>
      </c>
      <c r="AK66" s="8">
        <f t="shared" si="169"/>
        <v>-0.39630377370479214</v>
      </c>
      <c r="AL66" s="7" t="str">
        <f t="shared" si="170"/>
        <v>รพ.ปากชม</v>
      </c>
      <c r="AM66" s="9" t="str">
        <f>+IF(AND(C66&lt;C74),"OK","Not OK")</f>
        <v>OK</v>
      </c>
      <c r="AN66" s="9" t="str">
        <f t="shared" ref="AN66:AP66" si="182">+IF(AND(D66&lt;D74),"OK","Not OK")</f>
        <v>OK</v>
      </c>
      <c r="AO66" s="9" t="str">
        <f t="shared" si="182"/>
        <v>OK</v>
      </c>
      <c r="AP66" s="9" t="str">
        <f t="shared" si="182"/>
        <v>Not OK</v>
      </c>
      <c r="AQ66" s="9" t="str">
        <f>+IF(AND(G66&lt;G74),"OK","Not OK")</f>
        <v>OK</v>
      </c>
      <c r="AR66" s="9" t="str">
        <f t="shared" si="176"/>
        <v>Not OK</v>
      </c>
      <c r="AS66" s="9" t="str">
        <f t="shared" si="172"/>
        <v>Not OK</v>
      </c>
      <c r="AT66" s="9" t="str">
        <f t="shared" si="172"/>
        <v>OK</v>
      </c>
      <c r="AU66" s="9" t="str">
        <f t="shared" si="172"/>
        <v>Not OK</v>
      </c>
      <c r="AV66" s="9" t="str">
        <f t="shared" si="172"/>
        <v>OK</v>
      </c>
      <c r="AW66" s="9" t="str">
        <f t="shared" si="172"/>
        <v>Not OK</v>
      </c>
    </row>
    <row r="67" spans="1:49" ht="13.5" customHeight="1">
      <c r="A67" s="211" t="s">
        <v>49</v>
      </c>
      <c r="B67" s="390" t="str">
        <f>'8.คำนวณ'!F46</f>
        <v>รพ.นาหว้า</v>
      </c>
      <c r="C67" s="221">
        <f>'8.คำนวณ'!W46</f>
        <v>9167.216621830963</v>
      </c>
      <c r="D67" s="221">
        <f>'8.คำนวณ'!X46</f>
        <v>78.650217412207141</v>
      </c>
      <c r="E67" s="221">
        <f>'8.คำนวณ'!Y46</f>
        <v>1518.3781344216407</v>
      </c>
      <c r="F67" s="221">
        <f>'8.คำนวณ'!Z46</f>
        <v>318.73693475497055</v>
      </c>
      <c r="G67" s="221">
        <f>'8.คำนวณ'!AA46</f>
        <v>861.04307646285827</v>
      </c>
      <c r="H67" s="221">
        <f>'8.คำนวณ'!AB46</f>
        <v>644.66968942639505</v>
      </c>
      <c r="I67" s="221">
        <f>'8.คำนวณ'!AC46</f>
        <v>1064.1226003995685</v>
      </c>
      <c r="J67" s="221">
        <f>'8.คำนวณ'!AD46</f>
        <v>235.32761402121773</v>
      </c>
      <c r="K67" s="221">
        <f>'8.คำนวณ'!AE46</f>
        <v>189.87979861326269</v>
      </c>
      <c r="L67" s="221">
        <f>'8.คำนวณ'!AF46</f>
        <v>49.878534737876734</v>
      </c>
      <c r="M67" s="221">
        <f>'8.คำนวณ'!AG46</f>
        <v>405.8172989604812</v>
      </c>
      <c r="N67" s="387" t="str">
        <f t="shared" si="166"/>
        <v>รพ.นาหว้า</v>
      </c>
      <c r="O67" s="42">
        <f>+(C67-C72)*100/C72</f>
        <v>-3.7397636875739049</v>
      </c>
      <c r="P67" s="42">
        <f t="shared" ref="P67:Y67" si="183">+(D67-D72)*100/D72</f>
        <v>81.614101091170824</v>
      </c>
      <c r="Q67" s="42">
        <f t="shared" si="183"/>
        <v>3.1139932996651947</v>
      </c>
      <c r="R67" s="42">
        <f t="shared" si="183"/>
        <v>-50.249827113482745</v>
      </c>
      <c r="S67" s="42">
        <f t="shared" si="183"/>
        <v>23.767819433744624</v>
      </c>
      <c r="T67" s="42">
        <f t="shared" si="183"/>
        <v>2.1248288599421579</v>
      </c>
      <c r="U67" s="42">
        <f t="shared" si="183"/>
        <v>62.144910686644394</v>
      </c>
      <c r="V67" s="42">
        <f t="shared" si="183"/>
        <v>-4.2781528738637329</v>
      </c>
      <c r="W67" s="42">
        <f t="shared" si="183"/>
        <v>-36.471339142156801</v>
      </c>
      <c r="X67" s="42">
        <f t="shared" si="183"/>
        <v>6.6684388130157535</v>
      </c>
      <c r="Y67" s="42">
        <f t="shared" si="183"/>
        <v>-17.304956486197273</v>
      </c>
      <c r="Z67" s="387" t="str">
        <f t="shared" si="168"/>
        <v>รพ.นาหว้า</v>
      </c>
      <c r="AA67" s="8">
        <f t="shared" si="174"/>
        <v>-3.7397636875739049E-2</v>
      </c>
      <c r="AB67" s="8">
        <f t="shared" si="169"/>
        <v>0.81614101091170821</v>
      </c>
      <c r="AC67" s="8">
        <f t="shared" si="169"/>
        <v>3.1139932996651947E-2</v>
      </c>
      <c r="AD67" s="8">
        <f t="shared" si="169"/>
        <v>-0.50249827113482748</v>
      </c>
      <c r="AE67" s="8">
        <f t="shared" si="169"/>
        <v>0.23767819433744625</v>
      </c>
      <c r="AF67" s="8">
        <f t="shared" si="169"/>
        <v>2.1248288599421579E-2</v>
      </c>
      <c r="AG67" s="8">
        <f t="shared" si="169"/>
        <v>0.62144910686644395</v>
      </c>
      <c r="AH67" s="8">
        <f t="shared" si="169"/>
        <v>-4.2781528738637331E-2</v>
      </c>
      <c r="AI67" s="8">
        <f t="shared" si="169"/>
        <v>-0.364713391421568</v>
      </c>
      <c r="AJ67" s="8">
        <f t="shared" si="169"/>
        <v>6.6684388130157535E-2</v>
      </c>
      <c r="AK67" s="8">
        <f t="shared" si="169"/>
        <v>-0.17304956486197273</v>
      </c>
      <c r="AL67" s="7" t="str">
        <f t="shared" si="170"/>
        <v>รพ.นาหว้า</v>
      </c>
      <c r="AM67" s="9" t="str">
        <f>+IF(AND(C67&lt;C74),"OK","Not OK")</f>
        <v>OK</v>
      </c>
      <c r="AN67" s="9" t="str">
        <f t="shared" ref="AN67:AP67" si="184">+IF(AND(D67&lt;D74),"OK","Not OK")</f>
        <v>Not OK</v>
      </c>
      <c r="AO67" s="9" t="str">
        <f t="shared" si="184"/>
        <v>OK</v>
      </c>
      <c r="AP67" s="9" t="str">
        <f t="shared" si="184"/>
        <v>OK</v>
      </c>
      <c r="AQ67" s="9" t="str">
        <f>+IF(AND(G67&lt;G74),"OK","Not OK")</f>
        <v>OK</v>
      </c>
      <c r="AR67" s="9" t="str">
        <f t="shared" si="176"/>
        <v>OK</v>
      </c>
      <c r="AS67" s="9" t="str">
        <f t="shared" si="172"/>
        <v>OK</v>
      </c>
      <c r="AT67" s="9" t="str">
        <f t="shared" si="172"/>
        <v>OK</v>
      </c>
      <c r="AU67" s="9" t="str">
        <f t="shared" si="172"/>
        <v>OK</v>
      </c>
      <c r="AV67" s="9" t="str">
        <f t="shared" si="172"/>
        <v>OK</v>
      </c>
      <c r="AW67" s="9" t="str">
        <f t="shared" si="172"/>
        <v>Not OK</v>
      </c>
    </row>
    <row r="68" spans="1:49" ht="13.5" customHeight="1">
      <c r="A68" s="211" t="s">
        <v>49</v>
      </c>
      <c r="B68" s="390" t="str">
        <f>'8.คำนวณ'!F47</f>
        <v>รพ.เรณูนคร</v>
      </c>
      <c r="C68" s="221">
        <f>'8.คำนวณ'!W47</f>
        <v>8688.8545603191778</v>
      </c>
      <c r="D68" s="221">
        <f>'8.คำนวณ'!X47</f>
        <v>33.949824238449033</v>
      </c>
      <c r="E68" s="221">
        <f>'8.คำนวณ'!Y47</f>
        <v>1443.9573308773722</v>
      </c>
      <c r="F68" s="221">
        <f>'8.คำนวณ'!Z47</f>
        <v>1116.7757695767339</v>
      </c>
      <c r="G68" s="221">
        <f>'8.คำนวณ'!AA47</f>
        <v>671.40299231249867</v>
      </c>
      <c r="H68" s="221">
        <f>'8.คำนวณ'!AB47</f>
        <v>264.41691758974804</v>
      </c>
      <c r="I68" s="221">
        <f>'8.คำนวณ'!AC47</f>
        <v>400.74155859900566</v>
      </c>
      <c r="J68" s="221">
        <f>'8.คำนวณ'!AD47</f>
        <v>221.25738392093373</v>
      </c>
      <c r="K68" s="221">
        <f>'8.คำนวณ'!AE47</f>
        <v>242.68768222243759</v>
      </c>
      <c r="L68" s="221">
        <f>'8.คำนวณ'!AF47</f>
        <v>11.33561314202986</v>
      </c>
      <c r="M68" s="221">
        <f>'8.คำนวณ'!AG47</f>
        <v>655.44373072861276</v>
      </c>
      <c r="N68" s="387" t="str">
        <f t="shared" si="166"/>
        <v>รพ.เรณูนคร</v>
      </c>
      <c r="O68" s="42">
        <f>+(C68-C72)*100/C72</f>
        <v>-8.7627981574222638</v>
      </c>
      <c r="P68" s="42">
        <f t="shared" ref="P68:Y68" si="185">+(D68-D72)*100/D72</f>
        <v>-21.605215927703362</v>
      </c>
      <c r="Q68" s="42">
        <f t="shared" si="185"/>
        <v>-1.9399692568638496</v>
      </c>
      <c r="R68" s="42">
        <f t="shared" si="185"/>
        <v>74.312360927444857</v>
      </c>
      <c r="S68" s="42">
        <f t="shared" si="185"/>
        <v>-3.491373902948208</v>
      </c>
      <c r="T68" s="42">
        <f t="shared" si="185"/>
        <v>-58.112607278692963</v>
      </c>
      <c r="U68" s="42">
        <f t="shared" si="185"/>
        <v>-38.937295192242217</v>
      </c>
      <c r="V68" s="42">
        <f t="shared" si="185"/>
        <v>-10.001358883029797</v>
      </c>
      <c r="W68" s="42">
        <f t="shared" si="185"/>
        <v>-18.80324515359807</v>
      </c>
      <c r="X68" s="42">
        <f t="shared" si="185"/>
        <v>-75.758065805200474</v>
      </c>
      <c r="Y68" s="42">
        <f t="shared" si="185"/>
        <v>33.56243800422628</v>
      </c>
      <c r="Z68" s="387" t="str">
        <f t="shared" si="168"/>
        <v>รพ.เรณูนคร</v>
      </c>
      <c r="AA68" s="8">
        <f t="shared" si="174"/>
        <v>-8.7627981574222635E-2</v>
      </c>
      <c r="AB68" s="8">
        <f t="shared" si="169"/>
        <v>-0.21605215927703361</v>
      </c>
      <c r="AC68" s="8">
        <f t="shared" si="169"/>
        <v>-1.9399692568638497E-2</v>
      </c>
      <c r="AD68" s="8">
        <f t="shared" si="169"/>
        <v>0.74312360927444854</v>
      </c>
      <c r="AE68" s="8">
        <f t="shared" si="169"/>
        <v>-3.4913739029482083E-2</v>
      </c>
      <c r="AF68" s="8">
        <f t="shared" si="169"/>
        <v>-0.58112607278692963</v>
      </c>
      <c r="AG68" s="8">
        <f t="shared" si="169"/>
        <v>-0.38937295192242216</v>
      </c>
      <c r="AH68" s="8">
        <f t="shared" si="169"/>
        <v>-0.10001358883029797</v>
      </c>
      <c r="AI68" s="8">
        <f t="shared" si="169"/>
        <v>-0.18803245153598069</v>
      </c>
      <c r="AJ68" s="8">
        <f t="shared" si="169"/>
        <v>-0.7575806580520047</v>
      </c>
      <c r="AK68" s="8">
        <f t="shared" si="169"/>
        <v>0.3356243800422628</v>
      </c>
      <c r="AL68" s="7" t="str">
        <f t="shared" si="170"/>
        <v>รพ.เรณูนคร</v>
      </c>
      <c r="AM68" s="9" t="str">
        <f>+IF(AND(C68&lt;C74),"OK","Not OK")</f>
        <v>OK</v>
      </c>
      <c r="AN68" s="9" t="str">
        <f t="shared" ref="AN68:AP68" si="186">+IF(AND(D68&lt;D74),"OK","Not OK")</f>
        <v>OK</v>
      </c>
      <c r="AO68" s="9" t="str">
        <f t="shared" si="186"/>
        <v>OK</v>
      </c>
      <c r="AP68" s="9" t="str">
        <f t="shared" si="186"/>
        <v>Not OK</v>
      </c>
      <c r="AQ68" s="9" t="str">
        <f>+IF(AND(G68&lt;G74),"OK","Not OK")</f>
        <v>OK</v>
      </c>
      <c r="AR68" s="9" t="str">
        <f>+IF(AND(H68&lt;H74),"OK","Not OK")</f>
        <v>OK</v>
      </c>
      <c r="AS68" s="9" t="str">
        <f t="shared" ref="AS68:AW68" si="187">+IF(AND(I68&lt;I74),"OK","Not OK")</f>
        <v>OK</v>
      </c>
      <c r="AT68" s="9" t="str">
        <f t="shared" si="187"/>
        <v>OK</v>
      </c>
      <c r="AU68" s="9" t="str">
        <f t="shared" si="187"/>
        <v>OK</v>
      </c>
      <c r="AV68" s="9" t="str">
        <f t="shared" si="187"/>
        <v>OK</v>
      </c>
      <c r="AW68" s="9" t="str">
        <f t="shared" si="187"/>
        <v>OK</v>
      </c>
    </row>
    <row r="69" spans="1:49" ht="13.2" customHeight="1">
      <c r="A69" s="211" t="s">
        <v>51</v>
      </c>
      <c r="B69" s="390" t="str">
        <f>'8.คำนวณ'!F48</f>
        <v>รพ.ผาขาว</v>
      </c>
      <c r="C69" s="221">
        <f>'8.คำนวณ'!W48</f>
        <v>8128.2365575719041</v>
      </c>
      <c r="D69" s="221">
        <f>'8.คำนวณ'!X48</f>
        <v>21.320693027550782</v>
      </c>
      <c r="E69" s="221">
        <f>'8.คำนวณ'!Y48</f>
        <v>1118.8359476088558</v>
      </c>
      <c r="F69" s="221">
        <f>'8.คำนวณ'!Z48</f>
        <v>561.09559311031853</v>
      </c>
      <c r="G69" s="221">
        <f>'8.คำนวณ'!AA48</f>
        <v>1004.4500495217999</v>
      </c>
      <c r="H69" s="221">
        <f>'8.คำนวณ'!AB48</f>
        <v>743.57025752772063</v>
      </c>
      <c r="I69" s="221">
        <f>'8.คำนวณ'!AC48</f>
        <v>256.10775991525048</v>
      </c>
      <c r="J69" s="221">
        <f>'8.คำนวณ'!AD48</f>
        <v>82.875739775268201</v>
      </c>
      <c r="K69" s="221">
        <f>'8.คำนวณ'!AE48</f>
        <v>279.71397759383893</v>
      </c>
      <c r="L69" s="221">
        <f>'8.คำนวณ'!AF48</f>
        <v>95.584205011156172</v>
      </c>
      <c r="M69" s="221">
        <f>'8.คำนวณ'!AG48</f>
        <v>34.915439552049115</v>
      </c>
      <c r="N69" s="387" t="str">
        <f t="shared" si="166"/>
        <v>รพ.ผาขาว</v>
      </c>
      <c r="O69" s="42">
        <f>+(C69-C72)*100/C72</f>
        <v>-14.649560045097006</v>
      </c>
      <c r="P69" s="42">
        <f t="shared" ref="P69:Y69" si="188">+(D69-D72)*100/D72</f>
        <v>-50.767605910795083</v>
      </c>
      <c r="Q69" s="42">
        <f t="shared" si="188"/>
        <v>-24.019162427475063</v>
      </c>
      <c r="R69" s="42">
        <f t="shared" si="188"/>
        <v>-12.421185876808799</v>
      </c>
      <c r="S69" s="42">
        <f t="shared" si="188"/>
        <v>44.381385505272739</v>
      </c>
      <c r="T69" s="42">
        <f t="shared" si="188"/>
        <v>17.792082582520216</v>
      </c>
      <c r="U69" s="42">
        <f t="shared" si="188"/>
        <v>-60.975765534890428</v>
      </c>
      <c r="V69" s="42">
        <f t="shared" si="188"/>
        <v>-66.289468721174345</v>
      </c>
      <c r="W69" s="42">
        <f t="shared" si="188"/>
        <v>-6.4152450680124122</v>
      </c>
      <c r="X69" s="42">
        <f t="shared" si="188"/>
        <v>104.41293990099454</v>
      </c>
      <c r="Y69" s="42">
        <f t="shared" si="188"/>
        <v>-92.885138705382232</v>
      </c>
      <c r="Z69" s="387" t="str">
        <f t="shared" si="168"/>
        <v>รพ.ผาขาว</v>
      </c>
      <c r="AA69" s="8">
        <f t="shared" si="174"/>
        <v>-0.14649560045097007</v>
      </c>
      <c r="AB69" s="8">
        <f t="shared" si="169"/>
        <v>-0.50767605910795088</v>
      </c>
      <c r="AC69" s="8">
        <f t="shared" si="169"/>
        <v>-0.24019162427475063</v>
      </c>
      <c r="AD69" s="8">
        <f t="shared" si="169"/>
        <v>-0.12421185876808799</v>
      </c>
      <c r="AE69" s="8">
        <f t="shared" si="169"/>
        <v>0.44381385505272741</v>
      </c>
      <c r="AF69" s="8">
        <f t="shared" si="169"/>
        <v>0.17792082582520216</v>
      </c>
      <c r="AG69" s="8">
        <f t="shared" si="169"/>
        <v>-0.60975765534890425</v>
      </c>
      <c r="AH69" s="8">
        <f t="shared" si="169"/>
        <v>-0.66289468721174349</v>
      </c>
      <c r="AI69" s="8">
        <f t="shared" si="169"/>
        <v>-6.4152450680124123E-2</v>
      </c>
      <c r="AJ69" s="8">
        <f t="shared" si="169"/>
        <v>1.0441293990099454</v>
      </c>
      <c r="AK69" s="8">
        <f t="shared" si="169"/>
        <v>-0.92885138705382231</v>
      </c>
      <c r="AL69" s="7" t="str">
        <f t="shared" si="170"/>
        <v>รพ.ผาขาว</v>
      </c>
      <c r="AM69" s="9" t="str">
        <f>+IF(AND(C69&lt;C74),"OK","Not OK")</f>
        <v>OK</v>
      </c>
      <c r="AN69" s="9" t="str">
        <f t="shared" ref="AN69:AP69" si="189">+IF(AND(D69&lt;D74),"OK","Not OK")</f>
        <v>OK</v>
      </c>
      <c r="AO69" s="9" t="str">
        <f t="shared" si="189"/>
        <v>OK</v>
      </c>
      <c r="AP69" s="9" t="str">
        <f t="shared" si="189"/>
        <v>OK</v>
      </c>
      <c r="AQ69" s="9" t="str">
        <f>+IF(AND(G69&lt;G74),"OK","Not OK")</f>
        <v>Not OK</v>
      </c>
      <c r="AR69" s="9" t="str">
        <f>+IF(AND(H69&lt;H74),"OK","Not OK")</f>
        <v>OK</v>
      </c>
      <c r="AS69" s="9" t="str">
        <f t="shared" ref="AS69:AW69" si="190">+IF(AND(I69&lt;I74),"OK","Not OK")</f>
        <v>OK</v>
      </c>
      <c r="AT69" s="9" t="str">
        <f t="shared" si="190"/>
        <v>OK</v>
      </c>
      <c r="AU69" s="9" t="str">
        <f t="shared" si="190"/>
        <v>OK</v>
      </c>
      <c r="AV69" s="9" t="str">
        <f t="shared" si="190"/>
        <v>Not OK</v>
      </c>
      <c r="AW69" s="9" t="str">
        <f t="shared" si="190"/>
        <v>OK</v>
      </c>
    </row>
    <row r="70" spans="1:49" ht="13.2" customHeight="1">
      <c r="A70" s="211" t="s">
        <v>1455</v>
      </c>
      <c r="B70" s="390" t="str">
        <f>'8.คำนวณ'!F49</f>
        <v>รพ.โนนสะอาด</v>
      </c>
      <c r="C70" s="221">
        <f>'8.คำนวณ'!W49</f>
        <v>9470.9759697445988</v>
      </c>
      <c r="D70" s="221">
        <f>'8.คำนวณ'!X49</f>
        <v>9.4967740950401645</v>
      </c>
      <c r="E70" s="221">
        <f>'8.คำนวณ'!Y49</f>
        <v>1331.848519455752</v>
      </c>
      <c r="F70" s="221">
        <f>'8.คำนวณ'!Z49</f>
        <v>500.31520126932975</v>
      </c>
      <c r="G70" s="221">
        <f>'8.คำนวณ'!AA49</f>
        <v>618.88502462251188</v>
      </c>
      <c r="H70" s="221">
        <f>'8.คำนวณ'!AB49</f>
        <v>498.34165614160651</v>
      </c>
      <c r="I70" s="221">
        <f>'8.คำนวณ'!AC49</f>
        <v>702.11226291195317</v>
      </c>
      <c r="J70" s="221">
        <f>'8.คำนวณ'!AD49</f>
        <v>53.055335544223212</v>
      </c>
      <c r="K70" s="221">
        <f>'8.คำนวณ'!AE49</f>
        <v>321.95414862281035</v>
      </c>
      <c r="L70" s="221">
        <f>'8.คำนวณ'!AF49</f>
        <v>50.33604185622707</v>
      </c>
      <c r="M70" s="221">
        <f>'8.คำนวณ'!AG49</f>
        <v>464.05896069537869</v>
      </c>
      <c r="N70" s="387" t="str">
        <f t="shared" si="166"/>
        <v>รพ.โนนสะอาด</v>
      </c>
      <c r="O70" s="42">
        <f>+(C70-C72)*100/C72</f>
        <v>-0.55014269152996498</v>
      </c>
      <c r="P70" s="42">
        <f t="shared" ref="P70:Y70" si="191">+(D70-D72)*100/D72</f>
        <v>-78.070650695125195</v>
      </c>
      <c r="Q70" s="42">
        <f t="shared" si="191"/>
        <v>-9.553347616112708</v>
      </c>
      <c r="R70" s="42">
        <f t="shared" si="191"/>
        <v>-21.908115919993257</v>
      </c>
      <c r="S70" s="42">
        <f t="shared" si="191"/>
        <v>-11.040397313929555</v>
      </c>
      <c r="T70" s="42">
        <f t="shared" si="191"/>
        <v>-21.055608504683072</v>
      </c>
      <c r="U70" s="42">
        <f t="shared" si="191"/>
        <v>6.9838476497999924</v>
      </c>
      <c r="V70" s="42">
        <f t="shared" si="191"/>
        <v>-78.419214679446412</v>
      </c>
      <c r="W70" s="42">
        <f t="shared" si="191"/>
        <v>7.7171772300665618</v>
      </c>
      <c r="X70" s="42">
        <f t="shared" si="191"/>
        <v>7.6468470665207038</v>
      </c>
      <c r="Y70" s="42">
        <f t="shared" si="191"/>
        <v>-5.4368159120505251</v>
      </c>
      <c r="Z70" s="387" t="str">
        <f t="shared" si="168"/>
        <v>รพ.โนนสะอาด</v>
      </c>
      <c r="AA70" s="8">
        <f t="shared" si="174"/>
        <v>-5.5014269152996497E-3</v>
      </c>
      <c r="AB70" s="8">
        <f t="shared" si="169"/>
        <v>-0.78070650695125199</v>
      </c>
      <c r="AC70" s="8">
        <f t="shared" si="169"/>
        <v>-9.5533476161127076E-2</v>
      </c>
      <c r="AD70" s="8">
        <f t="shared" si="169"/>
        <v>-0.21908115919993257</v>
      </c>
      <c r="AE70" s="8">
        <f t="shared" si="169"/>
        <v>-0.11040397313929555</v>
      </c>
      <c r="AF70" s="8">
        <f t="shared" si="169"/>
        <v>-0.21055608504683071</v>
      </c>
      <c r="AG70" s="8">
        <f t="shared" si="169"/>
        <v>6.983847649799993E-2</v>
      </c>
      <c r="AH70" s="8">
        <f t="shared" si="169"/>
        <v>-0.78419214679446414</v>
      </c>
      <c r="AI70" s="8">
        <f t="shared" si="169"/>
        <v>7.7171772300665617E-2</v>
      </c>
      <c r="AJ70" s="8">
        <f t="shared" si="169"/>
        <v>7.6468470665207039E-2</v>
      </c>
      <c r="AK70" s="8">
        <f t="shared" si="169"/>
        <v>-5.4368159120505251E-2</v>
      </c>
      <c r="AL70" s="7" t="str">
        <f t="shared" si="170"/>
        <v>รพ.โนนสะอาด</v>
      </c>
      <c r="AM70" s="9" t="str">
        <f>+IF(AND(C70&lt;C74),"OK","Not OK")</f>
        <v>OK</v>
      </c>
      <c r="AN70" s="9" t="str">
        <f t="shared" ref="AN70:AP70" si="192">+IF(AND(D70&lt;D74),"OK","Not OK")</f>
        <v>OK</v>
      </c>
      <c r="AO70" s="9" t="str">
        <f t="shared" si="192"/>
        <v>OK</v>
      </c>
      <c r="AP70" s="9" t="str">
        <f t="shared" si="192"/>
        <v>OK</v>
      </c>
      <c r="AQ70" s="9" t="str">
        <f>+IF(AND(G70&lt;G74),"OK","Not OK")</f>
        <v>OK</v>
      </c>
      <c r="AR70" s="9" t="str">
        <f>+IF(AND(H70&lt;H74),"OK","Not OK")</f>
        <v>OK</v>
      </c>
      <c r="AS70" s="9" t="str">
        <f t="shared" ref="AS70:AW70" si="193">+IF(AND(I70&lt;I74),"OK","Not OK")</f>
        <v>OK</v>
      </c>
      <c r="AT70" s="9" t="str">
        <f t="shared" si="193"/>
        <v>OK</v>
      </c>
      <c r="AU70" s="9" t="str">
        <f t="shared" si="193"/>
        <v>OK</v>
      </c>
      <c r="AV70" s="9" t="str">
        <f t="shared" si="193"/>
        <v>OK</v>
      </c>
      <c r="AW70" s="9" t="str">
        <f t="shared" si="193"/>
        <v>OK</v>
      </c>
    </row>
    <row r="71" spans="1:49" ht="13.2" customHeight="1">
      <c r="A71" s="211" t="s">
        <v>49</v>
      </c>
      <c r="B71" s="390" t="str">
        <f>'8.คำนวณ'!F50</f>
        <v>รพ.บ้านแพง</v>
      </c>
      <c r="C71" s="221">
        <f>'8.คำนวณ'!W50</f>
        <v>8914.0164922703261</v>
      </c>
      <c r="D71" s="221">
        <f>'8.คำนวณ'!X50</f>
        <v>19.402518128232096</v>
      </c>
      <c r="E71" s="221">
        <f>'8.คำนวณ'!Y50</f>
        <v>1389.9180830397215</v>
      </c>
      <c r="F71" s="221">
        <f>'8.คำนวณ'!Z50</f>
        <v>265.82671923260489</v>
      </c>
      <c r="G71" s="221">
        <f>'8.คำนวณ'!AA50</f>
        <v>993.14807476392093</v>
      </c>
      <c r="H71" s="221">
        <f>'8.คำนวณ'!AB50</f>
        <v>555.89211857022531</v>
      </c>
      <c r="I71" s="221">
        <f>'8.คำนวณ'!AC50</f>
        <v>378.30342985488477</v>
      </c>
      <c r="J71" s="221">
        <f>'8.คำนวณ'!AD50</f>
        <v>190.78947686778571</v>
      </c>
      <c r="K71" s="221">
        <f>'8.คำนวณ'!AE50</f>
        <v>281.93754710826147</v>
      </c>
      <c r="L71" s="221">
        <f>'8.คำนวณ'!AF50</f>
        <v>54.708345619395864</v>
      </c>
      <c r="M71" s="221">
        <f>'8.คำนวณ'!AG50</f>
        <v>1063.9901878060757</v>
      </c>
      <c r="N71" s="387" t="str">
        <f t="shared" si="166"/>
        <v>รพ.บ้านแพง</v>
      </c>
      <c r="O71" s="42">
        <f>+(C71-C72)*100/C72</f>
        <v>-6.3984882831944878</v>
      </c>
      <c r="P71" s="42">
        <f t="shared" ref="P71:Y71" si="194">+(D71-D72)*100/D72</f>
        <v>-55.196933909338426</v>
      </c>
      <c r="Q71" s="42">
        <f t="shared" si="194"/>
        <v>-5.6098078254842711</v>
      </c>
      <c r="R71" s="42">
        <f t="shared" si="194"/>
        <v>-58.508337761845972</v>
      </c>
      <c r="S71" s="42">
        <f t="shared" si="194"/>
        <v>42.756820127168524</v>
      </c>
      <c r="T71" s="42">
        <f t="shared" si="194"/>
        <v>-11.938798419253628</v>
      </c>
      <c r="U71" s="42">
        <f t="shared" si="194"/>
        <v>-42.356288811797697</v>
      </c>
      <c r="V71" s="42">
        <f t="shared" si="194"/>
        <v>-22.39448305302971</v>
      </c>
      <c r="W71" s="42">
        <f t="shared" si="194"/>
        <v>-5.6712986629327427</v>
      </c>
      <c r="X71" s="42">
        <f t="shared" si="194"/>
        <v>16.997298495867213</v>
      </c>
      <c r="Y71" s="42">
        <f t="shared" si="194"/>
        <v>116.81361318076976</v>
      </c>
      <c r="Z71" s="387" t="str">
        <f t="shared" si="168"/>
        <v>รพ.บ้านแพง</v>
      </c>
      <c r="AA71" s="8">
        <f t="shared" si="174"/>
        <v>-6.3984882831944881E-2</v>
      </c>
      <c r="AB71" s="8">
        <f t="shared" si="169"/>
        <v>-0.5519693390933843</v>
      </c>
      <c r="AC71" s="8">
        <f t="shared" si="169"/>
        <v>-5.6098078254842712E-2</v>
      </c>
      <c r="AD71" s="8">
        <f t="shared" si="169"/>
        <v>-0.58508337761845974</v>
      </c>
      <c r="AE71" s="8">
        <f t="shared" si="169"/>
        <v>0.42756820127168527</v>
      </c>
      <c r="AF71" s="8">
        <f t="shared" si="169"/>
        <v>-0.11938798419253628</v>
      </c>
      <c r="AG71" s="8">
        <f t="shared" si="169"/>
        <v>-0.42356288811797699</v>
      </c>
      <c r="AH71" s="8">
        <f t="shared" si="169"/>
        <v>-0.2239448305302971</v>
      </c>
      <c r="AI71" s="8">
        <f t="shared" si="169"/>
        <v>-5.6712986629327423E-2</v>
      </c>
      <c r="AJ71" s="8">
        <f t="shared" si="169"/>
        <v>0.16997298495867214</v>
      </c>
      <c r="AK71" s="8">
        <f t="shared" si="169"/>
        <v>1.1681361318076977</v>
      </c>
      <c r="AL71" s="7" t="str">
        <f t="shared" si="170"/>
        <v>รพ.บ้านแพง</v>
      </c>
      <c r="AM71" s="9" t="str">
        <f>+IF(AND(C71&lt;C74),"OK","Not OK")</f>
        <v>OK</v>
      </c>
      <c r="AN71" s="9" t="str">
        <f t="shared" ref="AN71:AP71" si="195">+IF(AND(D71&lt;D74),"OK","Not OK")</f>
        <v>OK</v>
      </c>
      <c r="AO71" s="9" t="str">
        <f t="shared" si="195"/>
        <v>OK</v>
      </c>
      <c r="AP71" s="9" t="str">
        <f t="shared" si="195"/>
        <v>OK</v>
      </c>
      <c r="AQ71" s="9" t="str">
        <f>+IF(AND(G71&lt;G74),"OK","Not OK")</f>
        <v>Not OK</v>
      </c>
      <c r="AR71" s="9" t="str">
        <f>+IF(AND(H71&lt;H74),"OK","Not OK")</f>
        <v>OK</v>
      </c>
      <c r="AS71" s="9" t="str">
        <f t="shared" ref="AS71:AW71" si="196">+IF(AND(I71&lt;I74),"OK","Not OK")</f>
        <v>OK</v>
      </c>
      <c r="AT71" s="9" t="str">
        <f t="shared" si="196"/>
        <v>OK</v>
      </c>
      <c r="AU71" s="9" t="str">
        <f t="shared" si="196"/>
        <v>OK</v>
      </c>
      <c r="AV71" s="9" t="str">
        <f t="shared" si="196"/>
        <v>OK</v>
      </c>
      <c r="AW71" s="9" t="str">
        <f t="shared" si="196"/>
        <v>Not OK</v>
      </c>
    </row>
    <row r="72" spans="1:49" ht="13.5" customHeight="1">
      <c r="B72" s="391" t="s">
        <v>140</v>
      </c>
      <c r="C72" s="12">
        <f>AVERAGE(C62:C71)</f>
        <v>9523.3680832420523</v>
      </c>
      <c r="D72" s="12">
        <f t="shared" ref="D72:M72" si="197">AVERAGE(D62:D71)</f>
        <v>43.306228392873798</v>
      </c>
      <c r="E72" s="12">
        <f t="shared" si="197"/>
        <v>1472.5238406866847</v>
      </c>
      <c r="F72" s="12">
        <f t="shared" si="197"/>
        <v>640.67502937532731</v>
      </c>
      <c r="G72" s="12">
        <f t="shared" si="197"/>
        <v>695.69220852581293</v>
      </c>
      <c r="H72" s="12">
        <f t="shared" si="197"/>
        <v>631.25656769571617</v>
      </c>
      <c r="I72" s="12">
        <f t="shared" si="197"/>
        <v>656.27875453707873</v>
      </c>
      <c r="J72" s="12">
        <f t="shared" si="197"/>
        <v>245.84524963367841</v>
      </c>
      <c r="K72" s="12">
        <f t="shared" si="197"/>
        <v>298.88840099770539</v>
      </c>
      <c r="L72" s="12">
        <f t="shared" si="197"/>
        <v>46.760349446298001</v>
      </c>
      <c r="M72" s="12">
        <f t="shared" si="197"/>
        <v>490.73956759300302</v>
      </c>
      <c r="P72" s="40"/>
      <c r="U72" s="40"/>
      <c r="V72" s="40"/>
      <c r="W72" s="40"/>
      <c r="X72" s="40"/>
      <c r="Y72" s="40"/>
      <c r="AB72" s="51"/>
      <c r="AG72" s="51"/>
      <c r="AH72" s="51"/>
      <c r="AI72" s="51"/>
      <c r="AJ72" s="51"/>
      <c r="AK72" s="51"/>
      <c r="AN72" s="4"/>
      <c r="AS72" s="4"/>
      <c r="AT72" s="51"/>
      <c r="AU72" s="51"/>
      <c r="AV72" s="51"/>
      <c r="AW72" s="51"/>
    </row>
    <row r="73" spans="1:49" ht="13.5" customHeight="1">
      <c r="B73" s="392" t="s">
        <v>264</v>
      </c>
      <c r="C73" s="14">
        <f>STDEV(C62:C71)</f>
        <v>1149.6804805915012</v>
      </c>
      <c r="D73" s="14">
        <f t="shared" ref="D73:M73" si="198">STDEV(D62:D71)</f>
        <v>28.209275346378931</v>
      </c>
      <c r="E73" s="14">
        <f t="shared" si="198"/>
        <v>339.75918934656835</v>
      </c>
      <c r="F73" s="14">
        <f t="shared" si="198"/>
        <v>311.87376035707052</v>
      </c>
      <c r="G73" s="14">
        <f t="shared" si="198"/>
        <v>227.78221936874115</v>
      </c>
      <c r="H73" s="14">
        <f t="shared" si="198"/>
        <v>177.95217277662798</v>
      </c>
      <c r="I73" s="14">
        <f t="shared" si="198"/>
        <v>272.59011033717508</v>
      </c>
      <c r="J73" s="14">
        <f t="shared" si="198"/>
        <v>135.86684372908471</v>
      </c>
      <c r="K73" s="14">
        <f t="shared" si="198"/>
        <v>61.918653722082986</v>
      </c>
      <c r="L73" s="14">
        <f t="shared" si="198"/>
        <v>40.016121283326953</v>
      </c>
      <c r="M73" s="14">
        <f t="shared" si="198"/>
        <v>393.51843209869901</v>
      </c>
      <c r="V73" s="41"/>
      <c r="W73" s="41"/>
      <c r="X73" s="41"/>
      <c r="Y73" s="41"/>
    </row>
    <row r="74" spans="1:49" ht="13.5" customHeight="1">
      <c r="B74" s="392" t="s">
        <v>265</v>
      </c>
      <c r="C74" s="14">
        <f>+C72+C73</f>
        <v>10673.048563833554</v>
      </c>
      <c r="D74" s="14">
        <f t="shared" ref="D74:M74" si="199">+D72+D73</f>
        <v>71.515503739252722</v>
      </c>
      <c r="E74" s="14">
        <f t="shared" si="199"/>
        <v>1812.283030033253</v>
      </c>
      <c r="F74" s="14">
        <f t="shared" si="199"/>
        <v>952.54878973239784</v>
      </c>
      <c r="G74" s="14">
        <f t="shared" si="199"/>
        <v>923.47442789455408</v>
      </c>
      <c r="H74" s="14">
        <f t="shared" si="199"/>
        <v>809.20874047234418</v>
      </c>
      <c r="I74" s="14">
        <f t="shared" si="199"/>
        <v>928.86886487425386</v>
      </c>
      <c r="J74" s="14">
        <f t="shared" si="199"/>
        <v>381.71209336276308</v>
      </c>
      <c r="K74" s="14">
        <f t="shared" si="199"/>
        <v>360.80705471978837</v>
      </c>
      <c r="L74" s="14">
        <f t="shared" si="199"/>
        <v>86.776470729624947</v>
      </c>
      <c r="M74" s="14">
        <f t="shared" si="199"/>
        <v>884.25799969170203</v>
      </c>
      <c r="V74" s="163"/>
      <c r="W74" s="163"/>
      <c r="X74" s="163"/>
      <c r="Y74" s="163"/>
    </row>
    <row r="75" spans="1:49" ht="13.5" customHeight="1">
      <c r="B75" s="459" t="s">
        <v>146</v>
      </c>
      <c r="C75" s="460" t="s">
        <v>244</v>
      </c>
      <c r="D75" s="461"/>
      <c r="E75" s="461"/>
      <c r="F75" s="461"/>
      <c r="G75" s="461"/>
      <c r="H75" s="461"/>
      <c r="I75" s="461"/>
      <c r="J75" s="461"/>
      <c r="K75" s="461"/>
      <c r="L75" s="461"/>
      <c r="M75" s="462"/>
      <c r="N75" s="459" t="s">
        <v>146</v>
      </c>
      <c r="O75" s="460" t="s">
        <v>713</v>
      </c>
      <c r="P75" s="461"/>
      <c r="Q75" s="461"/>
      <c r="R75" s="461"/>
      <c r="S75" s="461"/>
      <c r="T75" s="461"/>
      <c r="U75" s="461"/>
      <c r="V75" s="461"/>
      <c r="W75" s="461"/>
      <c r="X75" s="461"/>
      <c r="Y75" s="462"/>
      <c r="Z75" s="447" t="s">
        <v>146</v>
      </c>
      <c r="AA75" s="460" t="s">
        <v>713</v>
      </c>
      <c r="AB75" s="461"/>
      <c r="AC75" s="461"/>
      <c r="AD75" s="461"/>
      <c r="AE75" s="461"/>
      <c r="AF75" s="461"/>
      <c r="AG75" s="461"/>
      <c r="AH75" s="461"/>
      <c r="AI75" s="461"/>
      <c r="AJ75" s="461"/>
      <c r="AK75" s="462"/>
      <c r="AL75" s="447" t="s">
        <v>146</v>
      </c>
      <c r="AM75" s="460" t="s">
        <v>714</v>
      </c>
      <c r="AN75" s="461"/>
      <c r="AO75" s="461"/>
      <c r="AP75" s="461"/>
      <c r="AQ75" s="461"/>
      <c r="AR75" s="461"/>
      <c r="AS75" s="461"/>
      <c r="AT75" s="461"/>
      <c r="AU75" s="461"/>
      <c r="AV75" s="461"/>
      <c r="AW75" s="462"/>
    </row>
    <row r="76" spans="1:49" ht="13.5" customHeight="1">
      <c r="B76" s="459"/>
      <c r="C76" s="31" t="s">
        <v>5</v>
      </c>
      <c r="D76" s="31" t="s">
        <v>8</v>
      </c>
      <c r="E76" s="31" t="s">
        <v>11</v>
      </c>
      <c r="F76" s="31" t="s">
        <v>17</v>
      </c>
      <c r="G76" s="31" t="s">
        <v>20</v>
      </c>
      <c r="H76" s="31" t="s">
        <v>23</v>
      </c>
      <c r="I76" s="31" t="s">
        <v>26</v>
      </c>
      <c r="J76" s="31" t="s">
        <v>29</v>
      </c>
      <c r="K76" s="31" t="s">
        <v>32</v>
      </c>
      <c r="L76" s="31" t="s">
        <v>35</v>
      </c>
      <c r="M76" s="31" t="s">
        <v>38</v>
      </c>
      <c r="N76" s="459"/>
      <c r="O76" s="31" t="s">
        <v>5</v>
      </c>
      <c r="P76" s="31" t="s">
        <v>8</v>
      </c>
      <c r="Q76" s="31" t="s">
        <v>11</v>
      </c>
      <c r="R76" s="31" t="s">
        <v>17</v>
      </c>
      <c r="S76" s="31" t="s">
        <v>20</v>
      </c>
      <c r="T76" s="31" t="s">
        <v>23</v>
      </c>
      <c r="U76" s="31" t="s">
        <v>26</v>
      </c>
      <c r="V76" s="31" t="s">
        <v>29</v>
      </c>
      <c r="W76" s="31" t="s">
        <v>32</v>
      </c>
      <c r="X76" s="31" t="s">
        <v>35</v>
      </c>
      <c r="Y76" s="31" t="s">
        <v>38</v>
      </c>
      <c r="Z76" s="447"/>
      <c r="AA76" s="31" t="s">
        <v>5</v>
      </c>
      <c r="AB76" s="31" t="s">
        <v>8</v>
      </c>
      <c r="AC76" s="31" t="s">
        <v>11</v>
      </c>
      <c r="AD76" s="31" t="s">
        <v>17</v>
      </c>
      <c r="AE76" s="31" t="s">
        <v>20</v>
      </c>
      <c r="AF76" s="31" t="s">
        <v>23</v>
      </c>
      <c r="AG76" s="31" t="s">
        <v>26</v>
      </c>
      <c r="AH76" s="31" t="s">
        <v>29</v>
      </c>
      <c r="AI76" s="31" t="s">
        <v>32</v>
      </c>
      <c r="AJ76" s="31" t="s">
        <v>35</v>
      </c>
      <c r="AK76" s="31" t="s">
        <v>38</v>
      </c>
      <c r="AL76" s="447"/>
      <c r="AM76" s="5" t="s">
        <v>5</v>
      </c>
      <c r="AN76" s="6" t="s">
        <v>8</v>
      </c>
      <c r="AO76" s="5" t="s">
        <v>11</v>
      </c>
      <c r="AP76" s="5" t="s">
        <v>17</v>
      </c>
      <c r="AQ76" s="5" t="s">
        <v>20</v>
      </c>
      <c r="AR76" s="5" t="s">
        <v>23</v>
      </c>
      <c r="AS76" s="5" t="s">
        <v>26</v>
      </c>
      <c r="AT76" s="31" t="s">
        <v>29</v>
      </c>
      <c r="AU76" s="31" t="s">
        <v>32</v>
      </c>
      <c r="AV76" s="31" t="s">
        <v>35</v>
      </c>
      <c r="AW76" s="31" t="s">
        <v>38</v>
      </c>
    </row>
    <row r="77" spans="1:49" ht="13.5" customHeight="1">
      <c r="A77" s="211" t="s">
        <v>1456</v>
      </c>
      <c r="B77" s="387" t="str">
        <f>+'8.คำนวณ'!F51</f>
        <v>รพ.กุสุมาลย์</v>
      </c>
      <c r="C77" s="221">
        <f>+'8.คำนวณ'!W51</f>
        <v>10972.15796194193</v>
      </c>
      <c r="D77" s="221">
        <f>+'8.คำนวณ'!X51</f>
        <v>55.247707171190434</v>
      </c>
      <c r="E77" s="221">
        <f>+'8.คำนวณ'!Y51</f>
        <v>1564.1853564795092</v>
      </c>
      <c r="F77" s="221">
        <f>+'8.คำนวณ'!Z51</f>
        <v>1120.7327445613446</v>
      </c>
      <c r="G77" s="221">
        <f>+'8.คำนวณ'!AA51</f>
        <v>604.7041509349657</v>
      </c>
      <c r="H77" s="221">
        <f>+'8.คำนวณ'!AB51</f>
        <v>841.20454806331554</v>
      </c>
      <c r="I77" s="221">
        <f>+'8.คำนวณ'!AC51</f>
        <v>582.19322354974963</v>
      </c>
      <c r="J77" s="221">
        <f>+'8.คำนวณ'!AD51</f>
        <v>266.20779403868357</v>
      </c>
      <c r="K77" s="221">
        <f>+'8.คำนวณ'!AE51</f>
        <v>389.73208280915725</v>
      </c>
      <c r="L77" s="221">
        <f>+'8.คำนวณ'!AF51</f>
        <v>89.154479076227844</v>
      </c>
      <c r="M77" s="221">
        <f>+'8.คำนวณ'!AG51</f>
        <v>962.73177504431578</v>
      </c>
      <c r="N77" s="387" t="str">
        <f t="shared" ref="N77:N82" si="200">+B77</f>
        <v>รพ.กุสุมาลย์</v>
      </c>
      <c r="O77" s="42">
        <f>+(C77-C83)*100/C83</f>
        <v>-6.6220212235542393</v>
      </c>
      <c r="P77" s="42">
        <f t="shared" ref="P77:Y77" si="201">+(D77-D83)*100/D83</f>
        <v>6.3863901608194436</v>
      </c>
      <c r="Q77" s="42">
        <f t="shared" si="201"/>
        <v>-11.511062821041717</v>
      </c>
      <c r="R77" s="42">
        <f t="shared" si="201"/>
        <v>61.403718656033462</v>
      </c>
      <c r="S77" s="42">
        <f t="shared" si="201"/>
        <v>-19.502917140750689</v>
      </c>
      <c r="T77" s="42">
        <f t="shared" si="201"/>
        <v>22.877508361419796</v>
      </c>
      <c r="U77" s="42">
        <f t="shared" si="201"/>
        <v>-30.522147048172034</v>
      </c>
      <c r="V77" s="42">
        <f t="shared" si="201"/>
        <v>-31.387463070766401</v>
      </c>
      <c r="W77" s="42">
        <f t="shared" si="201"/>
        <v>10.55022777137939</v>
      </c>
      <c r="X77" s="42">
        <f t="shared" si="201"/>
        <v>-39.075681803084862</v>
      </c>
      <c r="Y77" s="42">
        <f t="shared" si="201"/>
        <v>95.126439116047067</v>
      </c>
      <c r="Z77" s="387" t="str">
        <f t="shared" ref="Z77:Z82" si="202">+N77</f>
        <v>รพ.กุสุมาลย์</v>
      </c>
      <c r="AA77" s="8">
        <f>+O77/100</f>
        <v>-6.6220212235542392E-2</v>
      </c>
      <c r="AB77" s="8">
        <f t="shared" ref="AB77:AK82" si="203">+P77/100</f>
        <v>6.386390160819444E-2</v>
      </c>
      <c r="AC77" s="8">
        <f t="shared" si="203"/>
        <v>-0.11511062821041718</v>
      </c>
      <c r="AD77" s="8">
        <f t="shared" si="203"/>
        <v>0.61403718656033457</v>
      </c>
      <c r="AE77" s="8">
        <f t="shared" si="203"/>
        <v>-0.19502917140750689</v>
      </c>
      <c r="AF77" s="8">
        <f t="shared" si="203"/>
        <v>0.22877508361419796</v>
      </c>
      <c r="AG77" s="8">
        <f t="shared" si="203"/>
        <v>-0.30522147048172033</v>
      </c>
      <c r="AH77" s="8">
        <f t="shared" si="203"/>
        <v>-0.31387463070766403</v>
      </c>
      <c r="AI77" s="8">
        <f t="shared" si="203"/>
        <v>0.1055022777137939</v>
      </c>
      <c r="AJ77" s="8">
        <f t="shared" si="203"/>
        <v>-0.39075681803084861</v>
      </c>
      <c r="AK77" s="8">
        <f t="shared" si="203"/>
        <v>0.95126439116047068</v>
      </c>
      <c r="AL77" s="7" t="str">
        <f t="shared" ref="AL77:AL82" si="204">+Z77</f>
        <v>รพ.กุสุมาลย์</v>
      </c>
      <c r="AM77" s="9" t="str">
        <f>+IF(AND(C77&lt;C85),"OK","Not OK")</f>
        <v>OK</v>
      </c>
      <c r="AN77" s="9" t="str">
        <f t="shared" ref="AN77:AP77" si="205">+IF(AND(D77&lt;D85),"OK","Not OK")</f>
        <v>OK</v>
      </c>
      <c r="AO77" s="9" t="str">
        <f t="shared" si="205"/>
        <v>OK</v>
      </c>
      <c r="AP77" s="9" t="str">
        <f t="shared" si="205"/>
        <v>Not OK</v>
      </c>
      <c r="AQ77" s="9" t="str">
        <f t="shared" ref="AQ77:AW77" si="206">+IF(AND(G77&lt;G85),"OK","Not OK")</f>
        <v>OK</v>
      </c>
      <c r="AR77" s="9" t="str">
        <f t="shared" si="206"/>
        <v>OK</v>
      </c>
      <c r="AS77" s="9" t="str">
        <f t="shared" si="206"/>
        <v>OK</v>
      </c>
      <c r="AT77" s="9" t="str">
        <f t="shared" si="206"/>
        <v>OK</v>
      </c>
      <c r="AU77" s="9" t="str">
        <f t="shared" si="206"/>
        <v>OK</v>
      </c>
      <c r="AV77" s="9" t="str">
        <f t="shared" si="206"/>
        <v>OK</v>
      </c>
      <c r="AW77" s="9" t="str">
        <f t="shared" si="206"/>
        <v>Not OK</v>
      </c>
    </row>
    <row r="78" spans="1:49" ht="13.5" customHeight="1">
      <c r="A78" s="211" t="s">
        <v>49</v>
      </c>
      <c r="B78" s="387" t="str">
        <f>+'8.คำนวณ'!F52</f>
        <v>รพ.ท่าอุเทน</v>
      </c>
      <c r="C78" s="221">
        <f>+'8.คำนวณ'!W52</f>
        <v>14992.325088444215</v>
      </c>
      <c r="D78" s="221">
        <f>+'8.คำนวณ'!X52</f>
        <v>49.047912652770904</v>
      </c>
      <c r="E78" s="221">
        <f>+'8.คำนวณ'!Y52</f>
        <v>1279.2724286742771</v>
      </c>
      <c r="F78" s="221">
        <f>+'8.คำนวณ'!Z52</f>
        <v>431.6803395647666</v>
      </c>
      <c r="G78" s="221">
        <f>+'8.คำนวณ'!AA52</f>
        <v>807.16442085830852</v>
      </c>
      <c r="H78" s="221">
        <f>+'8.คำนวณ'!AB52</f>
        <v>549.7366131500803</v>
      </c>
      <c r="I78" s="221">
        <f>+'8.คำนวณ'!AC52</f>
        <v>440.47019638281483</v>
      </c>
      <c r="J78" s="221">
        <f>+'8.คำนวณ'!AD52</f>
        <v>679.20631989643073</v>
      </c>
      <c r="K78" s="221">
        <f>+'8.คำนวณ'!AE52</f>
        <v>295.19809523332469</v>
      </c>
      <c r="L78" s="221">
        <f>+'8.คำนวณ'!AF52</f>
        <v>6.4857079885993594</v>
      </c>
      <c r="M78" s="221">
        <f>+'8.คำนวณ'!AG52</f>
        <v>243.75494360927078</v>
      </c>
      <c r="N78" s="387" t="str">
        <f t="shared" si="200"/>
        <v>รพ.ท่าอุเทน</v>
      </c>
      <c r="O78" s="42">
        <f>+(C78-C83)*100/C83</f>
        <v>27.591401689093587</v>
      </c>
      <c r="P78" s="42">
        <f t="shared" ref="P78:Y78" si="207">+(D78-D83)*100/D83</f>
        <v>-5.55209185635705</v>
      </c>
      <c r="Q78" s="42">
        <f t="shared" si="207"/>
        <v>-27.629128410642789</v>
      </c>
      <c r="R78" s="42">
        <f t="shared" si="207"/>
        <v>-37.831019558794694</v>
      </c>
      <c r="S78" s="42">
        <f t="shared" si="207"/>
        <v>7.4482144142864728</v>
      </c>
      <c r="T78" s="42">
        <f t="shared" si="207"/>
        <v>-19.698169209323822</v>
      </c>
      <c r="U78" s="42">
        <f t="shared" si="207"/>
        <v>-47.435108661423797</v>
      </c>
      <c r="V78" s="42">
        <f t="shared" si="207"/>
        <v>75.058994327156313</v>
      </c>
      <c r="W78" s="42">
        <f t="shared" si="207"/>
        <v>-16.264998173882422</v>
      </c>
      <c r="X78" s="42">
        <f t="shared" si="207"/>
        <v>-95.567947439950203</v>
      </c>
      <c r="Y78" s="42">
        <f t="shared" si="207"/>
        <v>-50.595757409980081</v>
      </c>
      <c r="Z78" s="387" t="str">
        <f t="shared" si="202"/>
        <v>รพ.ท่าอุเทน</v>
      </c>
      <c r="AA78" s="8">
        <f t="shared" ref="AA78:AA82" si="208">+O78/100</f>
        <v>0.27591401689093586</v>
      </c>
      <c r="AB78" s="8">
        <f t="shared" si="203"/>
        <v>-5.5520918563570498E-2</v>
      </c>
      <c r="AC78" s="8">
        <f t="shared" si="203"/>
        <v>-0.27629128410642789</v>
      </c>
      <c r="AD78" s="8">
        <f t="shared" si="203"/>
        <v>-0.37831019558794693</v>
      </c>
      <c r="AE78" s="8">
        <f t="shared" si="203"/>
        <v>7.4482144142864734E-2</v>
      </c>
      <c r="AF78" s="8">
        <f t="shared" si="203"/>
        <v>-0.19698169209323824</v>
      </c>
      <c r="AG78" s="8">
        <f t="shared" si="203"/>
        <v>-0.47435108661423797</v>
      </c>
      <c r="AH78" s="8">
        <f t="shared" si="203"/>
        <v>0.75058994327156314</v>
      </c>
      <c r="AI78" s="8">
        <f t="shared" si="203"/>
        <v>-0.16264998173882422</v>
      </c>
      <c r="AJ78" s="8">
        <f t="shared" si="203"/>
        <v>-0.95567947439950207</v>
      </c>
      <c r="AK78" s="8">
        <f t="shared" si="203"/>
        <v>-0.5059575740998008</v>
      </c>
      <c r="AL78" s="7" t="str">
        <f t="shared" si="204"/>
        <v>รพ.ท่าอุเทน</v>
      </c>
      <c r="AM78" s="9" t="str">
        <f>+IF(AND(C78&lt;C85),"OK","Not OK")</f>
        <v>Not OK</v>
      </c>
      <c r="AN78" s="9" t="str">
        <f t="shared" ref="AN78:AP78" si="209">+IF(AND(D78&lt;D85),"OK","Not OK")</f>
        <v>OK</v>
      </c>
      <c r="AO78" s="9" t="str">
        <f t="shared" si="209"/>
        <v>OK</v>
      </c>
      <c r="AP78" s="9" t="str">
        <f t="shared" si="209"/>
        <v>OK</v>
      </c>
      <c r="AQ78" s="9" t="str">
        <f t="shared" ref="AQ78:AW78" si="210">+IF(AND(G78&lt;G85),"OK","Not OK")</f>
        <v>OK</v>
      </c>
      <c r="AR78" s="9" t="str">
        <f t="shared" si="210"/>
        <v>OK</v>
      </c>
      <c r="AS78" s="9" t="str">
        <f t="shared" si="210"/>
        <v>OK</v>
      </c>
      <c r="AT78" s="9" t="str">
        <f t="shared" si="210"/>
        <v>Not OK</v>
      </c>
      <c r="AU78" s="9" t="str">
        <f t="shared" si="210"/>
        <v>OK</v>
      </c>
      <c r="AV78" s="9" t="str">
        <f t="shared" si="210"/>
        <v>OK</v>
      </c>
      <c r="AW78" s="9" t="str">
        <f t="shared" si="210"/>
        <v>OK</v>
      </c>
    </row>
    <row r="79" spans="1:49" s="33" customFormat="1" ht="13.5" customHeight="1">
      <c r="A79" s="211" t="s">
        <v>1457</v>
      </c>
      <c r="B79" s="387" t="str">
        <f>+'8.คำนวณ'!F53</f>
        <v>รพ.โนนสัง</v>
      </c>
      <c r="C79" s="221">
        <f>+'8.คำนวณ'!W53</f>
        <v>12195.666812511185</v>
      </c>
      <c r="D79" s="221">
        <f>+'8.คำนวณ'!X53</f>
        <v>105.07147266059832</v>
      </c>
      <c r="E79" s="221">
        <f>+'8.คำนวณ'!Y53</f>
        <v>2212.0422041681704</v>
      </c>
      <c r="F79" s="221">
        <f>+'8.คำนวณ'!Z53</f>
        <v>822.57048005847935</v>
      </c>
      <c r="G79" s="221">
        <f>+'8.คำนวณ'!AA53</f>
        <v>913.25531030759282</v>
      </c>
      <c r="H79" s="221">
        <f>+'8.คำนวณ'!AB53</f>
        <v>647.73701958512413</v>
      </c>
      <c r="I79" s="221">
        <f>+'8.คำนวณ'!AC53</f>
        <v>1218.2221942497322</v>
      </c>
      <c r="J79" s="221">
        <f>+'8.คำนวณ'!AD53</f>
        <v>380.56020219054926</v>
      </c>
      <c r="K79" s="221">
        <f>+'8.คำนวณ'!AE53</f>
        <v>477.23009942703567</v>
      </c>
      <c r="L79" s="221">
        <f>+'8.คำนวณ'!AF53</f>
        <v>100.4878775906991</v>
      </c>
      <c r="M79" s="221">
        <f>+'8.คำนวณ'!AG53</f>
        <v>205.65123495172722</v>
      </c>
      <c r="N79" s="387" t="str">
        <f t="shared" si="200"/>
        <v>รพ.โนนสัง</v>
      </c>
      <c r="O79" s="44">
        <f>+(C79-C83)*100/C83</f>
        <v>3.7905871145259447</v>
      </c>
      <c r="P79" s="44">
        <f t="shared" ref="P79:Y79" si="211">+(D79-D83)*100/D83</f>
        <v>102.32830026059935</v>
      </c>
      <c r="Q79" s="44">
        <f t="shared" si="211"/>
        <v>25.139429819490097</v>
      </c>
      <c r="R79" s="44">
        <f t="shared" si="211"/>
        <v>18.463509683641696</v>
      </c>
      <c r="S79" s="44">
        <f t="shared" si="211"/>
        <v>21.57083471614207</v>
      </c>
      <c r="T79" s="44">
        <f t="shared" si="211"/>
        <v>-5.3829282980986726</v>
      </c>
      <c r="U79" s="44">
        <f t="shared" si="211"/>
        <v>45.380363513460715</v>
      </c>
      <c r="V79" s="44">
        <f t="shared" si="211"/>
        <v>-1.9142132149543392</v>
      </c>
      <c r="W79" s="44">
        <f t="shared" si="211"/>
        <v>35.369651404478141</v>
      </c>
      <c r="X79" s="44">
        <f t="shared" si="211"/>
        <v>-31.330927030217801</v>
      </c>
      <c r="Y79" s="44">
        <f t="shared" si="211"/>
        <v>-58.318615614301336</v>
      </c>
      <c r="Z79" s="387" t="str">
        <f t="shared" si="202"/>
        <v>รพ.โนนสัง</v>
      </c>
      <c r="AA79" s="8">
        <f t="shared" si="208"/>
        <v>3.7905871145259444E-2</v>
      </c>
      <c r="AB79" s="8">
        <f t="shared" si="203"/>
        <v>1.0232830026059936</v>
      </c>
      <c r="AC79" s="8">
        <f t="shared" si="203"/>
        <v>0.25139429819490094</v>
      </c>
      <c r="AD79" s="8">
        <f t="shared" si="203"/>
        <v>0.18463509683641696</v>
      </c>
      <c r="AE79" s="8">
        <f t="shared" si="203"/>
        <v>0.2157083471614207</v>
      </c>
      <c r="AF79" s="8">
        <f t="shared" si="203"/>
        <v>-5.3829282980986728E-2</v>
      </c>
      <c r="AG79" s="8">
        <f t="shared" si="203"/>
        <v>0.45380363513460714</v>
      </c>
      <c r="AH79" s="8">
        <f t="shared" si="203"/>
        <v>-1.9142132149543391E-2</v>
      </c>
      <c r="AI79" s="8">
        <f t="shared" si="203"/>
        <v>0.35369651404478142</v>
      </c>
      <c r="AJ79" s="8">
        <f t="shared" si="203"/>
        <v>-0.31330927030217803</v>
      </c>
      <c r="AK79" s="8">
        <f t="shared" si="203"/>
        <v>-0.58318615614301339</v>
      </c>
      <c r="AL79" s="7" t="str">
        <f t="shared" si="204"/>
        <v>รพ.โนนสัง</v>
      </c>
      <c r="AM79" s="9" t="str">
        <f>+IF(AND(C79&lt;C85),"OK","Not OK")</f>
        <v>OK</v>
      </c>
      <c r="AN79" s="9" t="str">
        <f t="shared" ref="AN79:AP79" si="212">+IF(AND(D79&lt;D85),"OK","Not OK")</f>
        <v>Not OK</v>
      </c>
      <c r="AO79" s="9" t="str">
        <f t="shared" si="212"/>
        <v>Not OK</v>
      </c>
      <c r="AP79" s="9" t="str">
        <f t="shared" si="212"/>
        <v>OK</v>
      </c>
      <c r="AQ79" s="9" t="str">
        <f t="shared" ref="AQ79:AW79" si="213">+IF(AND(G79&lt;G85),"OK","Not OK")</f>
        <v>OK</v>
      </c>
      <c r="AR79" s="9" t="str">
        <f t="shared" si="213"/>
        <v>OK</v>
      </c>
      <c r="AS79" s="9" t="str">
        <f t="shared" si="213"/>
        <v>OK</v>
      </c>
      <c r="AT79" s="9" t="str">
        <f t="shared" si="213"/>
        <v>OK</v>
      </c>
      <c r="AU79" s="9" t="str">
        <f t="shared" si="213"/>
        <v>Not OK</v>
      </c>
      <c r="AV79" s="9" t="str">
        <f t="shared" si="213"/>
        <v>OK</v>
      </c>
      <c r="AW79" s="9" t="str">
        <f t="shared" si="213"/>
        <v>OK</v>
      </c>
    </row>
    <row r="80" spans="1:49" ht="13.5" customHeight="1">
      <c r="A80" s="211" t="s">
        <v>53</v>
      </c>
      <c r="B80" s="387" t="str">
        <f>+'8.คำนวณ'!F54</f>
        <v>รพ.พรเจริญ</v>
      </c>
      <c r="C80" s="221">
        <f>+'8.คำนวณ'!W54</f>
        <v>10088.974713436095</v>
      </c>
      <c r="D80" s="221">
        <f>+'8.คำนวณ'!X54</f>
        <v>54.001806008101298</v>
      </c>
      <c r="E80" s="221">
        <f>+'8.คำนวณ'!Y54</f>
        <v>1830.2236779015998</v>
      </c>
      <c r="F80" s="221">
        <f>+'8.คำนวณ'!Z54</f>
        <v>737.99970104072122</v>
      </c>
      <c r="G80" s="221">
        <f>+'8.คำนวณ'!AA54</f>
        <v>834.45983857832607</v>
      </c>
      <c r="H80" s="221">
        <f>+'8.คำนวณ'!AB54</f>
        <v>539.27920917919334</v>
      </c>
      <c r="I80" s="221">
        <f>+'8.คำนวณ'!AC54</f>
        <v>601.51288097908343</v>
      </c>
      <c r="J80" s="221">
        <f>+'8.คำนวณ'!AD54</f>
        <v>450.55123680107033</v>
      </c>
      <c r="K80" s="221">
        <f>+'8.คำนวณ'!AE54</f>
        <v>264.98347310632573</v>
      </c>
      <c r="L80" s="221">
        <f>+'8.คำนวณ'!AF54</f>
        <v>91.0483325668758</v>
      </c>
      <c r="M80" s="221">
        <f>+'8.คำนวณ'!AG54</f>
        <v>588.26328755553402</v>
      </c>
      <c r="N80" s="387" t="str">
        <f t="shared" si="200"/>
        <v>รพ.พรเจริญ</v>
      </c>
      <c r="O80" s="42">
        <f t="shared" ref="O80" si="214">+(C80-C83)*100/C83</f>
        <v>-14.138306253422162</v>
      </c>
      <c r="P80" s="42">
        <f t="shared" ref="P80" si="215">+(D80-D83)*100/D83</f>
        <v>3.9872511915313615</v>
      </c>
      <c r="Q80" s="42">
        <f t="shared" ref="Q80" si="216">+(E80-E83)*100/E83</f>
        <v>3.5392304284100629</v>
      </c>
      <c r="R80" s="42">
        <f t="shared" ref="R80" si="217">+(F80-F83)*100/F83</f>
        <v>6.2839438689153289</v>
      </c>
      <c r="S80" s="42">
        <f t="shared" ref="S80" si="218">+(G80-G83)*100/G83</f>
        <v>11.081729247099947</v>
      </c>
      <c r="T80" s="42">
        <f t="shared" ref="T80" si="219">+(H80-H83)*100/H83</f>
        <v>-21.225716518512513</v>
      </c>
      <c r="U80" s="42">
        <f t="shared" ref="U80" si="220">+(I80-I83)*100/I83</f>
        <v>-28.216575180174768</v>
      </c>
      <c r="V80" s="42">
        <f t="shared" ref="V80" si="221">+(J80-J83)*100/J83</f>
        <v>16.125312878830169</v>
      </c>
      <c r="W80" s="42">
        <f t="shared" ref="W80" si="222">+(K80-K83)*100/K83</f>
        <v>-24.835586805153842</v>
      </c>
      <c r="X80" s="42">
        <f t="shared" ref="X80" si="223">+(L80-L83)*100/L83</f>
        <v>-37.781504170305226</v>
      </c>
      <c r="Y80" s="42">
        <f t="shared" ref="Y80" si="224">+(M80-M83)*100/M83</f>
        <v>19.229180482930321</v>
      </c>
      <c r="Z80" s="387" t="str">
        <f t="shared" si="202"/>
        <v>รพ.พรเจริญ</v>
      </c>
      <c r="AA80" s="8">
        <f t="shared" si="208"/>
        <v>-0.14138306253422162</v>
      </c>
      <c r="AB80" s="8">
        <f t="shared" si="203"/>
        <v>3.9872511915313616E-2</v>
      </c>
      <c r="AC80" s="8">
        <f t="shared" si="203"/>
        <v>3.5392304284100631E-2</v>
      </c>
      <c r="AD80" s="8">
        <f t="shared" si="203"/>
        <v>6.2839438689153287E-2</v>
      </c>
      <c r="AE80" s="8">
        <f t="shared" si="203"/>
        <v>0.11081729247099947</v>
      </c>
      <c r="AF80" s="8">
        <f t="shared" si="203"/>
        <v>-0.21225716518512514</v>
      </c>
      <c r="AG80" s="8">
        <f t="shared" si="203"/>
        <v>-0.28216575180174769</v>
      </c>
      <c r="AH80" s="8">
        <f t="shared" si="203"/>
        <v>0.1612531287883017</v>
      </c>
      <c r="AI80" s="8">
        <f t="shared" si="203"/>
        <v>-0.24835586805153842</v>
      </c>
      <c r="AJ80" s="8">
        <f t="shared" si="203"/>
        <v>-0.37781504170305225</v>
      </c>
      <c r="AK80" s="8">
        <f t="shared" si="203"/>
        <v>0.19229180482930322</v>
      </c>
      <c r="AL80" s="7" t="str">
        <f t="shared" si="204"/>
        <v>รพ.พรเจริญ</v>
      </c>
      <c r="AM80" s="9" t="str">
        <f>+IF(AND(C80&lt;C85),"OK","Not OK")</f>
        <v>OK</v>
      </c>
      <c r="AN80" s="9" t="str">
        <f t="shared" ref="AN80:AP80" si="225">+IF(AND(D80&lt;D85),"OK","Not OK")</f>
        <v>OK</v>
      </c>
      <c r="AO80" s="9" t="str">
        <f t="shared" si="225"/>
        <v>OK</v>
      </c>
      <c r="AP80" s="9" t="str">
        <f t="shared" si="225"/>
        <v>OK</v>
      </c>
      <c r="AQ80" s="9" t="str">
        <f t="shared" ref="AQ80:AW80" si="226">+IF(AND(G80&lt;G85),"OK","Not OK")</f>
        <v>OK</v>
      </c>
      <c r="AR80" s="9" t="str">
        <f t="shared" si="226"/>
        <v>OK</v>
      </c>
      <c r="AS80" s="9" t="str">
        <f t="shared" si="226"/>
        <v>OK</v>
      </c>
      <c r="AT80" s="9" t="str">
        <f t="shared" si="226"/>
        <v>OK</v>
      </c>
      <c r="AU80" s="9" t="str">
        <f t="shared" si="226"/>
        <v>OK</v>
      </c>
      <c r="AV80" s="9" t="str">
        <f t="shared" si="226"/>
        <v>OK</v>
      </c>
      <c r="AW80" s="9" t="str">
        <f t="shared" si="226"/>
        <v>OK</v>
      </c>
    </row>
    <row r="81" spans="1:49" ht="13.5" customHeight="1">
      <c r="A81" s="211" t="s">
        <v>49</v>
      </c>
      <c r="B81" s="387" t="str">
        <f>+'8.คำนวณ'!F55</f>
        <v>รพ.โพนสวรรค์</v>
      </c>
      <c r="C81" s="221">
        <f>+'8.คำนวณ'!W55</f>
        <v>9318.7483683913415</v>
      </c>
      <c r="D81" s="221">
        <f>+'8.คำนวณ'!X55</f>
        <v>21.302611127610408</v>
      </c>
      <c r="E81" s="221">
        <f>+'8.คำนวณ'!Y55</f>
        <v>1549.9575969733523</v>
      </c>
      <c r="F81" s="221">
        <f>+'8.คำนวณ'!Z55</f>
        <v>263.24859878238118</v>
      </c>
      <c r="G81" s="221">
        <f>+'8.คำนวณ'!AA55</f>
        <v>1111.418395376674</v>
      </c>
      <c r="H81" s="221">
        <f>+'8.คำนวณ'!AB55</f>
        <v>507.9997149621276</v>
      </c>
      <c r="I81" s="221">
        <f>+'8.คำนวณ'!AC55</f>
        <v>1593.5541334426075</v>
      </c>
      <c r="J81" s="221">
        <f>+'8.คำนวณ'!AD55</f>
        <v>383.54258940877378</v>
      </c>
      <c r="K81" s="221">
        <f>+'8.คำนวณ'!AE55</f>
        <v>313.0535066798829</v>
      </c>
      <c r="L81" s="221">
        <f>+'8.คำนวณ'!AF55</f>
        <v>43.905623027795855</v>
      </c>
      <c r="M81" s="221">
        <f>+'8.คำนวณ'!AG55</f>
        <v>615.73618229366889</v>
      </c>
      <c r="N81" s="387" t="str">
        <f t="shared" si="200"/>
        <v>รพ.โพนสวรรค์</v>
      </c>
      <c r="O81" s="42">
        <f t="shared" ref="O81" si="227">+(C81-C83)*100/C83</f>
        <v>-20.693277440504772</v>
      </c>
      <c r="P81" s="42">
        <f t="shared" ref="P81" si="228">+(D81-D83)*100/D83</f>
        <v>-58.979150178236395</v>
      </c>
      <c r="Q81" s="42">
        <f t="shared" ref="Q81" si="229">+(E81-E83)*100/E83</f>
        <v>-12.315954205507337</v>
      </c>
      <c r="R81" s="42">
        <f t="shared" ref="R81" si="230">+(F81-F83)*100/F83</f>
        <v>-62.087925974629378</v>
      </c>
      <c r="S81" s="42">
        <f t="shared" ref="S81" si="231">+(G81-G83)*100/G83</f>
        <v>47.949933079840655</v>
      </c>
      <c r="T81" s="42">
        <f t="shared" ref="T81" si="232">+(H81-H83)*100/H83</f>
        <v>-25.794814868072532</v>
      </c>
      <c r="U81" s="42">
        <f t="shared" ref="U81" si="233">+(I81-I83)*100/I83</f>
        <v>90.171776784073387</v>
      </c>
      <c r="V81" s="42">
        <f t="shared" ref="V81" si="234">+(J81-J83)*100/J83</f>
        <v>-1.1455311638271337</v>
      </c>
      <c r="W81" s="42">
        <f t="shared" ref="W81" si="235">+(K81-K83)*100/K83</f>
        <v>-11.200185987672729</v>
      </c>
      <c r="X81" s="42">
        <f t="shared" ref="X81" si="236">+(L81-L83)*100/L83</f>
        <v>-69.996794600839294</v>
      </c>
      <c r="Y81" s="42">
        <f t="shared" ref="Y81" si="237">+(M81-M83)*100/M83</f>
        <v>24.797385731183901</v>
      </c>
      <c r="Z81" s="387" t="str">
        <f t="shared" si="202"/>
        <v>รพ.โพนสวรรค์</v>
      </c>
      <c r="AA81" s="8">
        <f t="shared" si="208"/>
        <v>-0.20693277440504773</v>
      </c>
      <c r="AB81" s="8">
        <f t="shared" si="203"/>
        <v>-0.58979150178236395</v>
      </c>
      <c r="AC81" s="8">
        <f t="shared" si="203"/>
        <v>-0.12315954205507337</v>
      </c>
      <c r="AD81" s="8">
        <f t="shared" si="203"/>
        <v>-0.62087925974629377</v>
      </c>
      <c r="AE81" s="8">
        <f t="shared" si="203"/>
        <v>0.47949933079840656</v>
      </c>
      <c r="AF81" s="8">
        <f t="shared" si="203"/>
        <v>-0.2579481486807253</v>
      </c>
      <c r="AG81" s="8">
        <f t="shared" si="203"/>
        <v>0.90171776784073387</v>
      </c>
      <c r="AH81" s="8">
        <f t="shared" si="203"/>
        <v>-1.1455311638271338E-2</v>
      </c>
      <c r="AI81" s="8">
        <f t="shared" si="203"/>
        <v>-0.11200185987672728</v>
      </c>
      <c r="AJ81" s="8">
        <f t="shared" si="203"/>
        <v>-0.69996794600839296</v>
      </c>
      <c r="AK81" s="8">
        <f t="shared" si="203"/>
        <v>0.24797385731183902</v>
      </c>
      <c r="AL81" s="7" t="str">
        <f t="shared" si="204"/>
        <v>รพ.โพนสวรรค์</v>
      </c>
      <c r="AM81" s="9" t="str">
        <f>+IF(AND(C81&lt;C85),"OK","Not OK")</f>
        <v>OK</v>
      </c>
      <c r="AN81" s="9" t="str">
        <f t="shared" ref="AN81:AP81" si="238">+IF(AND(D81&lt;D85),"OK","Not OK")</f>
        <v>OK</v>
      </c>
      <c r="AO81" s="9" t="str">
        <f t="shared" si="238"/>
        <v>OK</v>
      </c>
      <c r="AP81" s="9" t="str">
        <f t="shared" si="238"/>
        <v>OK</v>
      </c>
      <c r="AQ81" s="9" t="str">
        <f t="shared" ref="AQ81:AW81" si="239">+IF(AND(G81&lt;G85),"OK","Not OK")</f>
        <v>Not OK</v>
      </c>
      <c r="AR81" s="9" t="str">
        <f t="shared" si="239"/>
        <v>OK</v>
      </c>
      <c r="AS81" s="9" t="str">
        <f t="shared" si="239"/>
        <v>Not OK</v>
      </c>
      <c r="AT81" s="9" t="str">
        <f t="shared" si="239"/>
        <v>OK</v>
      </c>
      <c r="AU81" s="9" t="str">
        <f t="shared" si="239"/>
        <v>OK</v>
      </c>
      <c r="AV81" s="9" t="str">
        <f t="shared" si="239"/>
        <v>OK</v>
      </c>
      <c r="AW81" s="9" t="str">
        <f t="shared" si="239"/>
        <v>OK</v>
      </c>
    </row>
    <row r="82" spans="1:49" ht="13.5" customHeight="1">
      <c r="A82" s="211" t="s">
        <v>1457</v>
      </c>
      <c r="B82" s="387" t="str">
        <f>+'8.คำนวณ'!F56</f>
        <v>รพ.สุวรรณคูหา</v>
      </c>
      <c r="C82" s="221">
        <f>+'8.คำนวณ'!W56</f>
        <v>12933.704230404346</v>
      </c>
      <c r="D82" s="221">
        <f>+'8.คำนวณ'!X56</f>
        <v>26.915567003016662</v>
      </c>
      <c r="E82" s="221">
        <f>+'8.คำนวณ'!Y56</f>
        <v>2170.2910054177551</v>
      </c>
      <c r="F82" s="221">
        <f>+'8.คำนวณ'!Z56</f>
        <v>789.96487752983671</v>
      </c>
      <c r="G82" s="221">
        <f>+'8.คำนวณ'!AA56</f>
        <v>236.27290154174489</v>
      </c>
      <c r="H82" s="221">
        <f>+'8.คำนวณ'!AB56</f>
        <v>1021.5702657604797</v>
      </c>
      <c r="I82" s="221">
        <f>+'8.คำนวณ'!AC56</f>
        <v>591.77806958045119</v>
      </c>
      <c r="J82" s="221">
        <f>+'8.คำนวณ'!AD56</f>
        <v>167.85447314726972</v>
      </c>
      <c r="K82" s="221">
        <f>+'8.คำนวณ'!AE56</f>
        <v>375.03356948738769</v>
      </c>
      <c r="L82" s="221">
        <f>+'8.คำนวณ'!AF56</f>
        <v>546.93662696455704</v>
      </c>
      <c r="M82" s="221">
        <f>+'8.คำนวณ'!AG56</f>
        <v>344.194695777422</v>
      </c>
      <c r="N82" s="387" t="str">
        <f t="shared" si="200"/>
        <v>รพ.สุวรรณคูหา</v>
      </c>
      <c r="O82" s="42">
        <f t="shared" ref="O82" si="240">+(C82-C83)*100/C83</f>
        <v>10.071616113861745</v>
      </c>
      <c r="P82" s="42">
        <f t="shared" ref="P82" si="241">+(D82-D83)*100/D83</f>
        <v>-48.170699578356661</v>
      </c>
      <c r="Q82" s="42">
        <f t="shared" ref="Q82" si="242">+(E82-E83)*100/E83</f>
        <v>22.777485189291724</v>
      </c>
      <c r="R82" s="42">
        <f t="shared" ref="R82" si="243">+(F82-F83)*100/F83</f>
        <v>13.767773324833604</v>
      </c>
      <c r="S82" s="42">
        <f t="shared" ref="S82" si="244">+(G82-G83)*100/G83</f>
        <v>-68.547794316618536</v>
      </c>
      <c r="T82" s="42">
        <f t="shared" ref="T82" si="245">+(H82-H83)*100/H83</f>
        <v>49.22412053258774</v>
      </c>
      <c r="U82" s="42">
        <f t="shared" ref="U82" si="246">+(I82-I83)*100/I83</f>
        <v>-29.378309407763481</v>
      </c>
      <c r="V82" s="42">
        <f t="shared" ref="V82" si="247">+(J82-J83)*100/J83</f>
        <v>-56.737099756438653</v>
      </c>
      <c r="W82" s="42">
        <f t="shared" ref="W82" si="248">+(K82-K83)*100/K83</f>
        <v>6.3808917908515399</v>
      </c>
      <c r="X82" s="42">
        <f t="shared" ref="X82" si="249">+(L82-L83)*100/L83</f>
        <v>273.75285504439745</v>
      </c>
      <c r="Y82" s="42">
        <f t="shared" ref="Y82" si="250">+(M82-M83)*100/M83</f>
        <v>-30.23863230587985</v>
      </c>
      <c r="Z82" s="387" t="str">
        <f t="shared" si="202"/>
        <v>รพ.สุวรรณคูหา</v>
      </c>
      <c r="AA82" s="8">
        <f t="shared" si="208"/>
        <v>0.10071616113861745</v>
      </c>
      <c r="AB82" s="8">
        <f t="shared" si="203"/>
        <v>-0.48170699578356663</v>
      </c>
      <c r="AC82" s="8">
        <f t="shared" si="203"/>
        <v>0.22777485189291724</v>
      </c>
      <c r="AD82" s="8">
        <f t="shared" si="203"/>
        <v>0.13767773324833604</v>
      </c>
      <c r="AE82" s="8">
        <f t="shared" si="203"/>
        <v>-0.68547794316618538</v>
      </c>
      <c r="AF82" s="8">
        <f t="shared" si="203"/>
        <v>0.4922412053258774</v>
      </c>
      <c r="AG82" s="8">
        <f t="shared" si="203"/>
        <v>-0.29378309407763481</v>
      </c>
      <c r="AH82" s="8">
        <f t="shared" si="203"/>
        <v>-0.56737099756438658</v>
      </c>
      <c r="AI82" s="8">
        <f t="shared" si="203"/>
        <v>6.3808917908515395E-2</v>
      </c>
      <c r="AJ82" s="8">
        <f t="shared" si="203"/>
        <v>2.7375285504439746</v>
      </c>
      <c r="AK82" s="8">
        <f t="shared" si="203"/>
        <v>-0.30238632305879848</v>
      </c>
      <c r="AL82" s="7" t="str">
        <f t="shared" si="204"/>
        <v>รพ.สุวรรณคูหา</v>
      </c>
      <c r="AM82" s="9" t="str">
        <f>+IF(AND(C82&lt;C85),"OK","Not OK")</f>
        <v>OK</v>
      </c>
      <c r="AN82" s="9" t="str">
        <f t="shared" ref="AN82:AP82" si="251">+IF(AND(D82&lt;D85),"OK","Not OK")</f>
        <v>OK</v>
      </c>
      <c r="AO82" s="9" t="str">
        <f t="shared" si="251"/>
        <v>Not OK</v>
      </c>
      <c r="AP82" s="9" t="str">
        <f t="shared" si="251"/>
        <v>OK</v>
      </c>
      <c r="AQ82" s="9" t="str">
        <f t="shared" ref="AQ82:AW82" si="252">+IF(AND(G82&lt;G85),"OK","Not OK")</f>
        <v>OK</v>
      </c>
      <c r="AR82" s="9" t="str">
        <f t="shared" si="252"/>
        <v>Not OK</v>
      </c>
      <c r="AS82" s="9" t="str">
        <f t="shared" si="252"/>
        <v>OK</v>
      </c>
      <c r="AT82" s="9" t="str">
        <f t="shared" si="252"/>
        <v>OK</v>
      </c>
      <c r="AU82" s="9" t="str">
        <f t="shared" si="252"/>
        <v>OK</v>
      </c>
      <c r="AV82" s="9" t="str">
        <f t="shared" si="252"/>
        <v>Not OK</v>
      </c>
      <c r="AW82" s="9" t="str">
        <f t="shared" si="252"/>
        <v>OK</v>
      </c>
    </row>
    <row r="83" spans="1:49" ht="13.5" customHeight="1">
      <c r="B83" s="391" t="s">
        <v>140</v>
      </c>
      <c r="C83" s="12">
        <f>AVERAGE(C77:C82)</f>
        <v>11750.262862521517</v>
      </c>
      <c r="D83" s="12">
        <f t="shared" ref="D83:M83" si="253">AVERAGE(D77:D82)</f>
        <v>51.931179437214666</v>
      </c>
      <c r="E83" s="12">
        <f t="shared" si="253"/>
        <v>1767.6620449357772</v>
      </c>
      <c r="F83" s="12">
        <f t="shared" si="253"/>
        <v>694.36612358958826</v>
      </c>
      <c r="G83" s="12">
        <f t="shared" si="253"/>
        <v>751.21250293293542</v>
      </c>
      <c r="H83" s="12">
        <f t="shared" si="253"/>
        <v>684.58789511672012</v>
      </c>
      <c r="I83" s="12">
        <f t="shared" si="253"/>
        <v>837.95511636407309</v>
      </c>
      <c r="J83" s="12">
        <f t="shared" si="253"/>
        <v>387.98710258046293</v>
      </c>
      <c r="K83" s="12">
        <f t="shared" si="253"/>
        <v>352.53847112385228</v>
      </c>
      <c r="L83" s="12">
        <f t="shared" si="253"/>
        <v>146.33644120245916</v>
      </c>
      <c r="M83" s="12">
        <f t="shared" si="253"/>
        <v>493.38868653865643</v>
      </c>
      <c r="V83" s="41"/>
      <c r="W83" s="41"/>
      <c r="X83" s="41"/>
      <c r="Y83" s="41"/>
    </row>
    <row r="84" spans="1:49" ht="13.5" customHeight="1">
      <c r="B84" s="392" t="s">
        <v>264</v>
      </c>
      <c r="C84" s="14">
        <f>+STDEV(C77:C82)</f>
        <v>2068.2105266341046</v>
      </c>
      <c r="D84" s="14">
        <f t="shared" ref="D84:M84" si="254">+STDEV(D77:D82)</f>
        <v>29.703134191454836</v>
      </c>
      <c r="E84" s="14">
        <f t="shared" si="254"/>
        <v>371.7042292838122</v>
      </c>
      <c r="F84" s="14">
        <f t="shared" si="254"/>
        <v>304.67491024277558</v>
      </c>
      <c r="G84" s="14">
        <f t="shared" si="254"/>
        <v>300.89678717816616</v>
      </c>
      <c r="H84" s="14">
        <f t="shared" si="254"/>
        <v>204.9032693538953</v>
      </c>
      <c r="I84" s="14">
        <f t="shared" si="254"/>
        <v>459.44518750318309</v>
      </c>
      <c r="J84" s="14">
        <f t="shared" si="254"/>
        <v>174.40549905419809</v>
      </c>
      <c r="K84" s="14">
        <f t="shared" si="254"/>
        <v>77.395419983019167</v>
      </c>
      <c r="L84" s="14">
        <f t="shared" si="254"/>
        <v>199.47904725027129</v>
      </c>
      <c r="M84" s="14">
        <f t="shared" si="254"/>
        <v>286.92219429580695</v>
      </c>
      <c r="O84" s="4"/>
      <c r="P84" s="4"/>
      <c r="Q84" s="4"/>
      <c r="R84" s="4"/>
      <c r="S84" s="4"/>
      <c r="T84" s="4"/>
      <c r="U84" s="4"/>
      <c r="AB84" s="51"/>
      <c r="AG84" s="51"/>
      <c r="AH84" s="51"/>
      <c r="AI84" s="51"/>
      <c r="AJ84" s="51"/>
      <c r="AK84" s="51"/>
      <c r="AT84" s="51"/>
      <c r="AU84" s="51"/>
      <c r="AV84" s="51"/>
      <c r="AW84" s="51"/>
    </row>
    <row r="85" spans="1:49" ht="13.5" customHeight="1">
      <c r="B85" s="392" t="s">
        <v>265</v>
      </c>
      <c r="C85" s="14">
        <f>+C83+C84</f>
        <v>13818.473389155621</v>
      </c>
      <c r="D85" s="14">
        <f t="shared" ref="D85:M85" si="255">+D83+D84</f>
        <v>81.634313628669503</v>
      </c>
      <c r="E85" s="14">
        <f t="shared" si="255"/>
        <v>2139.3662742195893</v>
      </c>
      <c r="F85" s="14">
        <f t="shared" si="255"/>
        <v>999.04103383236384</v>
      </c>
      <c r="G85" s="14">
        <f t="shared" si="255"/>
        <v>1052.1092901111015</v>
      </c>
      <c r="H85" s="14">
        <f t="shared" si="255"/>
        <v>889.49116447061544</v>
      </c>
      <c r="I85" s="14">
        <f t="shared" si="255"/>
        <v>1297.4003038672563</v>
      </c>
      <c r="J85" s="14">
        <f t="shared" si="255"/>
        <v>562.39260163466099</v>
      </c>
      <c r="K85" s="14">
        <f t="shared" si="255"/>
        <v>429.93389110687144</v>
      </c>
      <c r="L85" s="14">
        <f t="shared" si="255"/>
        <v>345.81548845273045</v>
      </c>
      <c r="M85" s="14">
        <f t="shared" si="255"/>
        <v>780.31088083446343</v>
      </c>
      <c r="V85" s="163"/>
      <c r="W85" s="163"/>
      <c r="X85" s="163"/>
      <c r="Y85" s="163"/>
    </row>
    <row r="86" spans="1:49" ht="13.5" customHeight="1">
      <c r="B86" s="459" t="s">
        <v>147</v>
      </c>
      <c r="C86" s="460" t="s">
        <v>244</v>
      </c>
      <c r="D86" s="461"/>
      <c r="E86" s="461"/>
      <c r="F86" s="461"/>
      <c r="G86" s="461"/>
      <c r="H86" s="461"/>
      <c r="I86" s="461"/>
      <c r="J86" s="461"/>
      <c r="K86" s="461"/>
      <c r="L86" s="461"/>
      <c r="M86" s="462"/>
      <c r="N86" s="463" t="s">
        <v>147</v>
      </c>
      <c r="O86" s="460" t="s">
        <v>713</v>
      </c>
      <c r="P86" s="461"/>
      <c r="Q86" s="461"/>
      <c r="R86" s="461"/>
      <c r="S86" s="461"/>
      <c r="T86" s="461"/>
      <c r="U86" s="461"/>
      <c r="V86" s="461"/>
      <c r="W86" s="461"/>
      <c r="X86" s="461"/>
      <c r="Y86" s="462"/>
      <c r="Z86" s="451" t="s">
        <v>147</v>
      </c>
      <c r="AA86" s="460" t="s">
        <v>713</v>
      </c>
      <c r="AB86" s="461"/>
      <c r="AC86" s="461"/>
      <c r="AD86" s="461"/>
      <c r="AE86" s="461"/>
      <c r="AF86" s="461"/>
      <c r="AG86" s="461"/>
      <c r="AH86" s="461"/>
      <c r="AI86" s="461"/>
      <c r="AJ86" s="461"/>
      <c r="AK86" s="462"/>
      <c r="AL86" s="451" t="s">
        <v>147</v>
      </c>
      <c r="AM86" s="460" t="s">
        <v>714</v>
      </c>
      <c r="AN86" s="461"/>
      <c r="AO86" s="461"/>
      <c r="AP86" s="461"/>
      <c r="AQ86" s="461"/>
      <c r="AR86" s="461"/>
      <c r="AS86" s="461"/>
      <c r="AT86" s="461"/>
      <c r="AU86" s="461"/>
      <c r="AV86" s="461"/>
      <c r="AW86" s="462"/>
    </row>
    <row r="87" spans="1:49" ht="13.5" customHeight="1">
      <c r="B87" s="459"/>
      <c r="C87" s="31" t="s">
        <v>5</v>
      </c>
      <c r="D87" s="31" t="s">
        <v>8</v>
      </c>
      <c r="E87" s="31" t="s">
        <v>11</v>
      </c>
      <c r="F87" s="31" t="s">
        <v>17</v>
      </c>
      <c r="G87" s="31" t="s">
        <v>20</v>
      </c>
      <c r="H87" s="31" t="s">
        <v>23</v>
      </c>
      <c r="I87" s="31" t="s">
        <v>26</v>
      </c>
      <c r="J87" s="31" t="s">
        <v>29</v>
      </c>
      <c r="K87" s="31" t="s">
        <v>32</v>
      </c>
      <c r="L87" s="31" t="s">
        <v>35</v>
      </c>
      <c r="M87" s="31" t="s">
        <v>38</v>
      </c>
      <c r="N87" s="464"/>
      <c r="O87" s="31" t="s">
        <v>5</v>
      </c>
      <c r="P87" s="31" t="s">
        <v>8</v>
      </c>
      <c r="Q87" s="31" t="s">
        <v>11</v>
      </c>
      <c r="R87" s="31" t="s">
        <v>17</v>
      </c>
      <c r="S87" s="31" t="s">
        <v>20</v>
      </c>
      <c r="T87" s="31" t="s">
        <v>23</v>
      </c>
      <c r="U87" s="31" t="s">
        <v>26</v>
      </c>
      <c r="V87" s="31" t="s">
        <v>29</v>
      </c>
      <c r="W87" s="31" t="s">
        <v>32</v>
      </c>
      <c r="X87" s="31" t="s">
        <v>35</v>
      </c>
      <c r="Y87" s="31" t="s">
        <v>38</v>
      </c>
      <c r="Z87" s="452"/>
      <c r="AA87" s="31" t="s">
        <v>5</v>
      </c>
      <c r="AB87" s="31" t="s">
        <v>8</v>
      </c>
      <c r="AC87" s="31" t="s">
        <v>11</v>
      </c>
      <c r="AD87" s="31" t="s">
        <v>17</v>
      </c>
      <c r="AE87" s="31" t="s">
        <v>20</v>
      </c>
      <c r="AF87" s="31" t="s">
        <v>23</v>
      </c>
      <c r="AG87" s="31" t="s">
        <v>26</v>
      </c>
      <c r="AH87" s="31" t="s">
        <v>29</v>
      </c>
      <c r="AI87" s="31" t="s">
        <v>32</v>
      </c>
      <c r="AJ87" s="31" t="s">
        <v>35</v>
      </c>
      <c r="AK87" s="31" t="s">
        <v>38</v>
      </c>
      <c r="AL87" s="452"/>
      <c r="AM87" s="5" t="s">
        <v>5</v>
      </c>
      <c r="AN87" s="6" t="s">
        <v>8</v>
      </c>
      <c r="AO87" s="5" t="s">
        <v>11</v>
      </c>
      <c r="AP87" s="5" t="s">
        <v>17</v>
      </c>
      <c r="AQ87" s="5" t="s">
        <v>20</v>
      </c>
      <c r="AR87" s="5" t="s">
        <v>23</v>
      </c>
      <c r="AS87" s="5" t="s">
        <v>26</v>
      </c>
      <c r="AT87" s="31" t="s">
        <v>29</v>
      </c>
      <c r="AU87" s="31" t="s">
        <v>32</v>
      </c>
      <c r="AV87" s="31" t="s">
        <v>35</v>
      </c>
      <c r="AW87" s="31" t="s">
        <v>38</v>
      </c>
    </row>
    <row r="88" spans="1:49" ht="14.4" customHeight="1">
      <c r="A88" s="211" t="s">
        <v>1455</v>
      </c>
      <c r="B88" s="387" t="str">
        <f>+'8.คำนวณ'!F57</f>
        <v>รพ.วังสามหมอ</v>
      </c>
      <c r="C88" s="221">
        <f>+'8.คำนวณ'!W57</f>
        <v>8869.7177505250238</v>
      </c>
      <c r="D88" s="221">
        <f>+'8.คำนวณ'!X57</f>
        <v>1.9476472242468763</v>
      </c>
      <c r="E88" s="221">
        <f>+'8.คำนวณ'!Y57</f>
        <v>1559.5636886664047</v>
      </c>
      <c r="F88" s="221">
        <f>+'8.คำนวณ'!Z57</f>
        <v>563.16289763117663</v>
      </c>
      <c r="G88" s="221">
        <f>+'8.คำนวณ'!AA57</f>
        <v>872.85987180443703</v>
      </c>
      <c r="H88" s="221">
        <f>+'8.คำนวณ'!AB57</f>
        <v>1388.5414867912832</v>
      </c>
      <c r="I88" s="221">
        <f>+'8.คำนวณ'!AC57</f>
        <v>2099.8947947868842</v>
      </c>
      <c r="J88" s="221">
        <f>+'8.คำนวณ'!AD57</f>
        <v>193.266578607084</v>
      </c>
      <c r="K88" s="221">
        <f>+'8.คำนวณ'!AE57</f>
        <v>350.13293409261178</v>
      </c>
      <c r="L88" s="221">
        <f>+'8.คำนวณ'!AF57</f>
        <v>10.739194034081001</v>
      </c>
      <c r="M88" s="221">
        <f>+'8.คำนวณ'!AG57</f>
        <v>483.90324365059354</v>
      </c>
      <c r="N88" s="387" t="str">
        <f>+B88</f>
        <v>รพ.วังสามหมอ</v>
      </c>
      <c r="O88" s="42">
        <f>+(C88-C95)*100/C95</f>
        <v>-4.6749420659145278</v>
      </c>
      <c r="P88" s="42">
        <f t="shared" ref="P88:Y88" si="256">+(D88-D95)*100/D95</f>
        <v>-93.625220658821078</v>
      </c>
      <c r="Q88" s="42">
        <f t="shared" si="256"/>
        <v>0.35232588910361085</v>
      </c>
      <c r="R88" s="42">
        <f t="shared" si="256"/>
        <v>1.7061984809044644</v>
      </c>
      <c r="S88" s="42">
        <f t="shared" si="256"/>
        <v>40.939909227560349</v>
      </c>
      <c r="T88" s="42">
        <f t="shared" si="256"/>
        <v>113.56240269827562</v>
      </c>
      <c r="U88" s="42">
        <f t="shared" si="256"/>
        <v>127.75992596106833</v>
      </c>
      <c r="V88" s="42">
        <f t="shared" si="256"/>
        <v>-32.658598923476511</v>
      </c>
      <c r="W88" s="42">
        <f t="shared" si="256"/>
        <v>30.816780531544801</v>
      </c>
      <c r="X88" s="42">
        <f t="shared" si="256"/>
        <v>-84.504861619914237</v>
      </c>
      <c r="Y88" s="42">
        <f t="shared" si="256"/>
        <v>-13.032949494298531</v>
      </c>
      <c r="Z88" s="387" t="str">
        <f>+N88</f>
        <v>รพ.วังสามหมอ</v>
      </c>
      <c r="AA88" s="8">
        <f>+O88/100</f>
        <v>-4.674942065914528E-2</v>
      </c>
      <c r="AB88" s="8">
        <f t="shared" ref="AB88:AB94" si="257">+P88/100</f>
        <v>-0.93625220658821073</v>
      </c>
      <c r="AC88" s="8">
        <f t="shared" ref="AC88:AC94" si="258">+Q88/100</f>
        <v>3.5232588910361086E-3</v>
      </c>
      <c r="AD88" s="8">
        <f t="shared" ref="AD88:AD94" si="259">+R88/100</f>
        <v>1.7061984809044643E-2</v>
      </c>
      <c r="AE88" s="8">
        <f t="shared" ref="AE88:AE94" si="260">+S88/100</f>
        <v>0.4093990922756035</v>
      </c>
      <c r="AF88" s="8">
        <f t="shared" ref="AF88:AF94" si="261">+T88/100</f>
        <v>1.1356240269827562</v>
      </c>
      <c r="AG88" s="8">
        <f t="shared" ref="AG88:AG94" si="262">+U88/100</f>
        <v>1.2775992596106833</v>
      </c>
      <c r="AH88" s="8">
        <f t="shared" ref="AH88:AH94" si="263">+V88/100</f>
        <v>-0.32658598923476512</v>
      </c>
      <c r="AI88" s="8">
        <f t="shared" ref="AI88:AI94" si="264">+W88/100</f>
        <v>0.30816780531544802</v>
      </c>
      <c r="AJ88" s="8">
        <f t="shared" ref="AJ88:AJ94" si="265">+X88/100</f>
        <v>-0.8450486161991424</v>
      </c>
      <c r="AK88" s="8">
        <f t="shared" ref="AK88:AK94" si="266">+Y88/100</f>
        <v>-0.13032949494298532</v>
      </c>
      <c r="AL88" s="7" t="str">
        <f>+Z88</f>
        <v>รพ.วังสามหมอ</v>
      </c>
      <c r="AM88" s="9" t="str">
        <f>+IF(AND(C88&lt;C97),"OK","Not OK")</f>
        <v>OK</v>
      </c>
      <c r="AN88" s="9" t="str">
        <f t="shared" ref="AN88:AP88" si="267">+IF(AND(D88&lt;D97),"OK","Not OK")</f>
        <v>OK</v>
      </c>
      <c r="AO88" s="9" t="str">
        <f t="shared" si="267"/>
        <v>OK</v>
      </c>
      <c r="AP88" s="9" t="str">
        <f t="shared" si="267"/>
        <v>OK</v>
      </c>
      <c r="AQ88" s="9" t="str">
        <f>+IF(AND(G88&lt;G97),"OK","Not OK")</f>
        <v>Not OK</v>
      </c>
      <c r="AR88" s="9" t="str">
        <f>+IF(AND(H88&lt;H97),"OK","Not OK")</f>
        <v>Not OK</v>
      </c>
      <c r="AS88" s="9" t="str">
        <f t="shared" ref="AS88" si="268">+IF(AND(I88&lt;I97),"OK","Not OK")</f>
        <v>Not OK</v>
      </c>
      <c r="AT88" s="9" t="str">
        <f t="shared" ref="AT88" si="269">+IF(AND(J88&lt;J97),"OK","Not OK")</f>
        <v>OK</v>
      </c>
      <c r="AU88" s="9" t="str">
        <f t="shared" ref="AU88" si="270">+IF(AND(K88&lt;K97),"OK","Not OK")</f>
        <v>Not OK</v>
      </c>
      <c r="AV88" s="9" t="str">
        <f t="shared" ref="AV88" si="271">+IF(AND(L88&lt;L97),"OK","Not OK")</f>
        <v>OK</v>
      </c>
      <c r="AW88" s="9" t="str">
        <f t="shared" ref="AW88" si="272">+IF(AND(M88&lt;M97),"OK","Not OK")</f>
        <v>OK</v>
      </c>
    </row>
    <row r="89" spans="1:49" ht="13.5" customHeight="1">
      <c r="A89" s="211" t="s">
        <v>1455</v>
      </c>
      <c r="B89" s="387" t="str">
        <f>+'8.คำนวณ'!F58</f>
        <v>รพ.หนองวัวซอ</v>
      </c>
      <c r="C89" s="221">
        <f>+'8.คำนวณ'!W58</f>
        <v>9660.9887642590365</v>
      </c>
      <c r="D89" s="221">
        <f>+'8.คำนวณ'!X58</f>
        <v>16.170647827049919</v>
      </c>
      <c r="E89" s="221">
        <f>+'8.คำนวณ'!Y58</f>
        <v>1251.5814197402067</v>
      </c>
      <c r="F89" s="221">
        <f>+'8.คำนวณ'!Z58</f>
        <v>470.82272933592975</v>
      </c>
      <c r="G89" s="221">
        <f>+'8.คำนวณ'!AA58</f>
        <v>648.88027399911789</v>
      </c>
      <c r="H89" s="221">
        <f>+'8.คำนวณ'!AB58</f>
        <v>569.31279644814981</v>
      </c>
      <c r="I89" s="221">
        <f>+'8.คำนวณ'!AC58</f>
        <v>274.92100410249714</v>
      </c>
      <c r="J89" s="221">
        <f>+'8.คำนวณ'!AD58</f>
        <v>117.3106948286199</v>
      </c>
      <c r="K89" s="221">
        <f>+'8.คำนวณ'!AE58</f>
        <v>199.38215149620598</v>
      </c>
      <c r="L89" s="221">
        <f>+'8.คำนวณ'!AF58</f>
        <v>6.4876559094183115</v>
      </c>
      <c r="M89" s="221">
        <f>+'8.คำนวณ'!AG58</f>
        <v>140.20669824252539</v>
      </c>
      <c r="N89" s="387" t="str">
        <f t="shared" ref="N89:N94" si="273">+B89</f>
        <v>รพ.หนองวัวซอ</v>
      </c>
      <c r="O89" s="42">
        <f>+(C89-C95)*100/C95</f>
        <v>3.8290438947765559</v>
      </c>
      <c r="P89" s="42">
        <f t="shared" ref="P89:Y89" si="274">+(D89-D95)*100/D95</f>
        <v>-47.072390514037416</v>
      </c>
      <c r="Q89" s="42">
        <f t="shared" si="274"/>
        <v>-19.465227727944225</v>
      </c>
      <c r="R89" s="42">
        <f t="shared" si="274"/>
        <v>-14.970268530505745</v>
      </c>
      <c r="S89" s="42">
        <f t="shared" si="274"/>
        <v>4.7741222516414439</v>
      </c>
      <c r="T89" s="42">
        <f t="shared" si="274"/>
        <v>-12.437755837383271</v>
      </c>
      <c r="U89" s="42">
        <f t="shared" si="274"/>
        <v>-70.181369230984672</v>
      </c>
      <c r="V89" s="42">
        <f t="shared" si="274"/>
        <v>-59.124507672480831</v>
      </c>
      <c r="W89" s="42">
        <f t="shared" si="274"/>
        <v>-25.506775814218482</v>
      </c>
      <c r="X89" s="42">
        <f t="shared" si="274"/>
        <v>-90.639229931055041</v>
      </c>
      <c r="Y89" s="42">
        <f t="shared" si="274"/>
        <v>-74.80206390990908</v>
      </c>
      <c r="Z89" s="387" t="str">
        <f t="shared" ref="Z89:Z94" si="275">+N89</f>
        <v>รพ.หนองวัวซอ</v>
      </c>
      <c r="AA89" s="8">
        <f t="shared" ref="AA89:AA94" si="276">+O89/100</f>
        <v>3.8290438947765557E-2</v>
      </c>
      <c r="AB89" s="8">
        <f t="shared" si="257"/>
        <v>-0.47072390514037415</v>
      </c>
      <c r="AC89" s="8">
        <f t="shared" si="258"/>
        <v>-0.19465227727944223</v>
      </c>
      <c r="AD89" s="8">
        <f t="shared" si="259"/>
        <v>-0.14970268530505745</v>
      </c>
      <c r="AE89" s="8">
        <f t="shared" si="260"/>
        <v>4.7741222516414439E-2</v>
      </c>
      <c r="AF89" s="8">
        <f t="shared" si="261"/>
        <v>-0.12437755837383271</v>
      </c>
      <c r="AG89" s="8">
        <f t="shared" si="262"/>
        <v>-0.70181369230984669</v>
      </c>
      <c r="AH89" s="8">
        <f t="shared" si="263"/>
        <v>-0.59124507672480831</v>
      </c>
      <c r="AI89" s="8">
        <f t="shared" si="264"/>
        <v>-0.2550677581421848</v>
      </c>
      <c r="AJ89" s="8">
        <f t="shared" si="265"/>
        <v>-0.90639229931055043</v>
      </c>
      <c r="AK89" s="8">
        <f t="shared" si="266"/>
        <v>-0.74802063909909078</v>
      </c>
      <c r="AL89" s="7" t="str">
        <f t="shared" ref="AL89:AL94" si="277">+Z89</f>
        <v>รพ.หนองวัวซอ</v>
      </c>
      <c r="AM89" s="9" t="str">
        <f>+IF(AND(C89&lt;C97),"OK","Not OK")</f>
        <v>OK</v>
      </c>
      <c r="AN89" s="9" t="str">
        <f t="shared" ref="AN89:AP89" si="278">+IF(AND(D89&lt;D97),"OK","Not OK")</f>
        <v>OK</v>
      </c>
      <c r="AO89" s="9" t="str">
        <f t="shared" si="278"/>
        <v>OK</v>
      </c>
      <c r="AP89" s="9" t="str">
        <f t="shared" si="278"/>
        <v>OK</v>
      </c>
      <c r="AQ89" s="9" t="str">
        <f>+IF(AND(G89&lt;G97),"OK","Not OK")</f>
        <v>OK</v>
      </c>
      <c r="AR89" s="9" t="str">
        <f>+IF(AND(H89&lt;H97),"OK","Not OK")</f>
        <v>OK</v>
      </c>
      <c r="AS89" s="9" t="str">
        <f t="shared" ref="AS89" si="279">+IF(AND(I89&lt;I97),"OK","Not OK")</f>
        <v>OK</v>
      </c>
      <c r="AT89" s="9" t="str">
        <f t="shared" ref="AT89" si="280">+IF(AND(J89&lt;J97),"OK","Not OK")</f>
        <v>OK</v>
      </c>
      <c r="AU89" s="9" t="str">
        <f t="shared" ref="AU89" si="281">+IF(AND(K89&lt;K97),"OK","Not OK")</f>
        <v>OK</v>
      </c>
      <c r="AV89" s="9" t="str">
        <f t="shared" ref="AV89" si="282">+IF(AND(L89&lt;L97),"OK","Not OK")</f>
        <v>OK</v>
      </c>
      <c r="AW89" s="9" t="str">
        <f t="shared" ref="AW89" si="283">+IF(AND(M89&lt;M97),"OK","Not OK")</f>
        <v>OK</v>
      </c>
    </row>
    <row r="90" spans="1:49" ht="13.5" customHeight="1">
      <c r="A90" s="211" t="s">
        <v>49</v>
      </c>
      <c r="B90" s="387" t="str">
        <f>+'8.คำนวณ'!F59</f>
        <v>รพ.นาแก</v>
      </c>
      <c r="C90" s="221">
        <f>+'8.คำนวณ'!W59</f>
        <v>11038.437115552086</v>
      </c>
      <c r="D90" s="221">
        <f>+'8.คำนวณ'!X59</f>
        <v>62.876138857823065</v>
      </c>
      <c r="E90" s="221">
        <f>+'8.คำนวณ'!Y59</f>
        <v>1606.7840680292622</v>
      </c>
      <c r="F90" s="221">
        <f>+'8.คำนวณ'!Z59</f>
        <v>615.63234000229522</v>
      </c>
      <c r="G90" s="221">
        <f>+'8.คำนวณ'!AA59</f>
        <v>541.47222956050564</v>
      </c>
      <c r="H90" s="221">
        <f>+'8.คำนวณ'!AB59</f>
        <v>466.82434120842402</v>
      </c>
      <c r="I90" s="221">
        <f>+'8.คำนวณ'!AC59</f>
        <v>324.26790126846043</v>
      </c>
      <c r="J90" s="221">
        <f>+'8.คำนวณ'!AD59</f>
        <v>233.39153054588579</v>
      </c>
      <c r="K90" s="221">
        <f>+'8.คำนวณ'!AE59</f>
        <v>224.33441134841141</v>
      </c>
      <c r="L90" s="221">
        <f>+'8.คำนวณ'!AF59</f>
        <v>37.818212094141053</v>
      </c>
      <c r="M90" s="221">
        <f>+'8.คำนวณ'!AG59</f>
        <v>2087.2363690123921</v>
      </c>
      <c r="N90" s="387" t="str">
        <f t="shared" si="273"/>
        <v>รพ.นาแก</v>
      </c>
      <c r="O90" s="42">
        <f>+(C90-C95)*100/C95</f>
        <v>18.632823178559075</v>
      </c>
      <c r="P90" s="42">
        <f t="shared" ref="P90:Y90" si="284">+(D90-D95)*100/D95</f>
        <v>105.79779852018066</v>
      </c>
      <c r="Q90" s="42">
        <f t="shared" si="284"/>
        <v>3.3907878210306506</v>
      </c>
      <c r="R90" s="42">
        <f t="shared" si="284"/>
        <v>11.182084663083842</v>
      </c>
      <c r="S90" s="42">
        <f t="shared" si="284"/>
        <v>-12.568959407265936</v>
      </c>
      <c r="T90" s="42">
        <f t="shared" si="284"/>
        <v>-28.200828786978573</v>
      </c>
      <c r="U90" s="42">
        <f t="shared" si="284"/>
        <v>-64.829079357782277</v>
      </c>
      <c r="V90" s="42">
        <f t="shared" si="284"/>
        <v>-18.677544872840787</v>
      </c>
      <c r="W90" s="42">
        <f t="shared" si="284"/>
        <v>-16.184104385690009</v>
      </c>
      <c r="X90" s="42">
        <f t="shared" si="284"/>
        <v>-45.433667756958918</v>
      </c>
      <c r="Y90" s="42">
        <f t="shared" si="284"/>
        <v>275.1179457939453</v>
      </c>
      <c r="Z90" s="387" t="str">
        <f t="shared" si="275"/>
        <v>รพ.นาแก</v>
      </c>
      <c r="AA90" s="8">
        <f t="shared" si="276"/>
        <v>0.18632823178559074</v>
      </c>
      <c r="AB90" s="8">
        <f t="shared" si="257"/>
        <v>1.0579779852018065</v>
      </c>
      <c r="AC90" s="8">
        <f t="shared" si="258"/>
        <v>3.3907878210306504E-2</v>
      </c>
      <c r="AD90" s="8">
        <f t="shared" si="259"/>
        <v>0.11182084663083841</v>
      </c>
      <c r="AE90" s="8">
        <f t="shared" si="260"/>
        <v>-0.12568959407265937</v>
      </c>
      <c r="AF90" s="8">
        <f t="shared" si="261"/>
        <v>-0.28200828786978571</v>
      </c>
      <c r="AG90" s="8">
        <f t="shared" si="262"/>
        <v>-0.64829079357782282</v>
      </c>
      <c r="AH90" s="8">
        <f t="shared" si="263"/>
        <v>-0.18677544872840787</v>
      </c>
      <c r="AI90" s="8">
        <f t="shared" si="264"/>
        <v>-0.1618410438569001</v>
      </c>
      <c r="AJ90" s="8">
        <f t="shared" si="265"/>
        <v>-0.45433667756958918</v>
      </c>
      <c r="AK90" s="8">
        <f t="shared" si="266"/>
        <v>2.7511794579394531</v>
      </c>
      <c r="AL90" s="7" t="str">
        <f t="shared" si="277"/>
        <v>รพ.นาแก</v>
      </c>
      <c r="AM90" s="9" t="str">
        <f>+IF(AND(C90&lt;C97),"OK","Not OK")</f>
        <v>Not OK</v>
      </c>
      <c r="AN90" s="9" t="str">
        <f t="shared" ref="AN90:AP90" si="285">+IF(AND(D90&lt;D97),"OK","Not OK")</f>
        <v>Not OK</v>
      </c>
      <c r="AO90" s="9" t="str">
        <f t="shared" si="285"/>
        <v>OK</v>
      </c>
      <c r="AP90" s="9" t="str">
        <f t="shared" si="285"/>
        <v>OK</v>
      </c>
      <c r="AQ90" s="9" t="str">
        <f>+IF(AND(G90&lt;G97),"OK","Not OK")</f>
        <v>OK</v>
      </c>
      <c r="AR90" s="9" t="str">
        <f>+IF(AND(H90&lt;H97),"OK","Not OK")</f>
        <v>OK</v>
      </c>
      <c r="AS90" s="9" t="str">
        <f t="shared" ref="AS90" si="286">+IF(AND(I90&lt;I97),"OK","Not OK")</f>
        <v>OK</v>
      </c>
      <c r="AT90" s="9" t="str">
        <f t="shared" ref="AT90" si="287">+IF(AND(J90&lt;J97),"OK","Not OK")</f>
        <v>OK</v>
      </c>
      <c r="AU90" s="9" t="str">
        <f t="shared" ref="AU90" si="288">+IF(AND(K90&lt;K97),"OK","Not OK")</f>
        <v>OK</v>
      </c>
      <c r="AV90" s="9" t="str">
        <f t="shared" ref="AV90" si="289">+IF(AND(L90&lt;L97),"OK","Not OK")</f>
        <v>OK</v>
      </c>
      <c r="AW90" s="9" t="str">
        <f t="shared" ref="AW90" si="290">+IF(AND(M90&lt;M97),"OK","Not OK")</f>
        <v>Not OK</v>
      </c>
    </row>
    <row r="91" spans="1:49" ht="13.5" customHeight="1">
      <c r="A91" s="211" t="s">
        <v>1455</v>
      </c>
      <c r="B91" s="387" t="str">
        <f>+'8.คำนวณ'!F60</f>
        <v>รพ.กุดจับ</v>
      </c>
      <c r="C91" s="221">
        <f>+'8.คำนวณ'!W60</f>
        <v>8323.120613919793</v>
      </c>
      <c r="D91" s="221">
        <f>+'8.คำนวณ'!X60</f>
        <v>11.498214143596844</v>
      </c>
      <c r="E91" s="221">
        <f>+'8.คำนวณ'!Y60</f>
        <v>1433.4747688998114</v>
      </c>
      <c r="F91" s="221">
        <f>+'8.คำนวณ'!Z60</f>
        <v>400.80819251073802</v>
      </c>
      <c r="G91" s="221">
        <f>+'8.คำนวณ'!AA60</f>
        <v>530.15596398864579</v>
      </c>
      <c r="H91" s="221">
        <f>+'8.คำนวณ'!AB60</f>
        <v>486.00239287876195</v>
      </c>
      <c r="I91" s="221">
        <f>+'8.คำนวณ'!AC60</f>
        <v>1364.9769411089435</v>
      </c>
      <c r="J91" s="221">
        <f>+'8.คำนวณ'!AD60</f>
        <v>113.52741729712262</v>
      </c>
      <c r="K91" s="221">
        <f>+'8.คำนวณ'!AE60</f>
        <v>269.97086630314465</v>
      </c>
      <c r="L91" s="221">
        <f>+'8.คำนวณ'!AF60</f>
        <v>88.563766287950969</v>
      </c>
      <c r="M91" s="221">
        <f>+'8.คำนวณ'!AG60</f>
        <v>104.57120828077861</v>
      </c>
      <c r="N91" s="387" t="str">
        <f t="shared" si="273"/>
        <v>รพ.กุดจับ</v>
      </c>
      <c r="O91" s="42">
        <f>+(C91-C95)*100/C95</f>
        <v>-10.5493571464186</v>
      </c>
      <c r="P91" s="42">
        <f t="shared" ref="P91:Y91" si="291">+(D91-D95)*100/D95</f>
        <v>-62.365577774796549</v>
      </c>
      <c r="Q91" s="42">
        <f t="shared" si="291"/>
        <v>-7.7610435483716635</v>
      </c>
      <c r="R91" s="42">
        <f t="shared" si="291"/>
        <v>-27.614766967537243</v>
      </c>
      <c r="S91" s="42">
        <f t="shared" si="291"/>
        <v>-14.396186771030267</v>
      </c>
      <c r="T91" s="42">
        <f t="shared" si="291"/>
        <v>-25.251179221049043</v>
      </c>
      <c r="U91" s="42">
        <f t="shared" si="291"/>
        <v>48.048867884874234</v>
      </c>
      <c r="V91" s="42">
        <f t="shared" si="291"/>
        <v>-60.442744956281025</v>
      </c>
      <c r="W91" s="42">
        <f t="shared" si="291"/>
        <v>0.86660273365790152</v>
      </c>
      <c r="X91" s="42">
        <f t="shared" si="291"/>
        <v>27.784991102529126</v>
      </c>
      <c r="Y91" s="42">
        <f t="shared" si="291"/>
        <v>-81.206471187526745</v>
      </c>
      <c r="Z91" s="387" t="str">
        <f t="shared" si="275"/>
        <v>รพ.กุดจับ</v>
      </c>
      <c r="AA91" s="8">
        <f t="shared" si="276"/>
        <v>-0.105493571464186</v>
      </c>
      <c r="AB91" s="8">
        <f t="shared" si="257"/>
        <v>-0.62365577774796543</v>
      </c>
      <c r="AC91" s="8">
        <f t="shared" si="258"/>
        <v>-7.7610435483716642E-2</v>
      </c>
      <c r="AD91" s="8">
        <f t="shared" si="259"/>
        <v>-0.27614766967537241</v>
      </c>
      <c r="AE91" s="8">
        <f t="shared" si="260"/>
        <v>-0.14396186771030267</v>
      </c>
      <c r="AF91" s="8">
        <f t="shared" si="261"/>
        <v>-0.25251179221049042</v>
      </c>
      <c r="AG91" s="8">
        <f t="shared" si="262"/>
        <v>0.48048867884874236</v>
      </c>
      <c r="AH91" s="8">
        <f t="shared" si="263"/>
        <v>-0.60442744956281025</v>
      </c>
      <c r="AI91" s="8">
        <f t="shared" si="264"/>
        <v>8.6660273365790144E-3</v>
      </c>
      <c r="AJ91" s="8">
        <f t="shared" si="265"/>
        <v>0.27784991102529127</v>
      </c>
      <c r="AK91" s="8">
        <f t="shared" si="266"/>
        <v>-0.81206471187526741</v>
      </c>
      <c r="AL91" s="7" t="str">
        <f t="shared" si="277"/>
        <v>รพ.กุดจับ</v>
      </c>
      <c r="AM91" s="9" t="str">
        <f>+IF(AND(C91&lt;C97),"OK","Not OK")</f>
        <v>OK</v>
      </c>
      <c r="AN91" s="9" t="str">
        <f t="shared" ref="AN91:AP91" si="292">+IF(AND(D91&lt;D97),"OK","Not OK")</f>
        <v>OK</v>
      </c>
      <c r="AO91" s="9" t="str">
        <f t="shared" si="292"/>
        <v>OK</v>
      </c>
      <c r="AP91" s="9" t="str">
        <f t="shared" si="292"/>
        <v>OK</v>
      </c>
      <c r="AQ91" s="9" t="str">
        <f>+IF(AND(G91&lt;G97),"OK","Not OK")</f>
        <v>OK</v>
      </c>
      <c r="AR91" s="9" t="str">
        <f>+IF(AND(H91&lt;H97),"OK","Not OK")</f>
        <v>OK</v>
      </c>
      <c r="AS91" s="9" t="str">
        <f t="shared" ref="AS91" si="293">+IF(AND(I91&lt;I97),"OK","Not OK")</f>
        <v>OK</v>
      </c>
      <c r="AT91" s="9" t="str">
        <f t="shared" ref="AT91" si="294">+IF(AND(J91&lt;J97),"OK","Not OK")</f>
        <v>OK</v>
      </c>
      <c r="AU91" s="9" t="str">
        <f t="shared" ref="AU91" si="295">+IF(AND(K91&lt;K97),"OK","Not OK")</f>
        <v>OK</v>
      </c>
      <c r="AV91" s="9" t="str">
        <f t="shared" ref="AV91" si="296">+IF(AND(L91&lt;L97),"OK","Not OK")</f>
        <v>OK</v>
      </c>
      <c r="AW91" s="9" t="str">
        <f t="shared" ref="AW91" si="297">+IF(AND(M91&lt;M97),"OK","Not OK")</f>
        <v>OK</v>
      </c>
    </row>
    <row r="92" spans="1:49" ht="13.5" customHeight="1">
      <c r="A92" s="211" t="s">
        <v>1455</v>
      </c>
      <c r="B92" s="387" t="str">
        <f>+'8.คำนวณ'!F61</f>
        <v>รพ.น้ำโสม</v>
      </c>
      <c r="C92" s="221">
        <f>+'8.คำนวณ'!W61</f>
        <v>9453.4773926481212</v>
      </c>
      <c r="D92" s="221">
        <f>+'8.คำนวณ'!X61</f>
        <v>13.969478888847467</v>
      </c>
      <c r="E92" s="221">
        <f>+'8.คำนวณ'!Y61</f>
        <v>1490.8826226527631</v>
      </c>
      <c r="F92" s="221">
        <f>+'8.คำนวณ'!Z61</f>
        <v>600.09897612858833</v>
      </c>
      <c r="G92" s="221">
        <f>+'8.คำนวณ'!AA61</f>
        <v>503.64999406942496</v>
      </c>
      <c r="H92" s="221">
        <f>+'8.คำนวณ'!AB61</f>
        <v>726.87226854660241</v>
      </c>
      <c r="I92" s="221">
        <f>+'8.คำนวณ'!AC61</f>
        <v>500.75520035176783</v>
      </c>
      <c r="J92" s="221">
        <f>+'8.คำนวณ'!AD61</f>
        <v>97.178223945289588</v>
      </c>
      <c r="K92" s="221">
        <f>+'8.คำนวณ'!AE61</f>
        <v>359.08424542752664</v>
      </c>
      <c r="L92" s="221">
        <f>+'8.คำนวณ'!AF61</f>
        <v>3.2980111393142897</v>
      </c>
      <c r="M92" s="221">
        <f>+'8.คำนวณ'!AG61</f>
        <v>462.96821677776609</v>
      </c>
      <c r="N92" s="387" t="str">
        <f t="shared" si="273"/>
        <v>รพ.น้ำโสม</v>
      </c>
      <c r="O92" s="42">
        <f>+(C92-C95)*100/C95</f>
        <v>1.5988676843079477</v>
      </c>
      <c r="P92" s="42">
        <f t="shared" ref="P92:Y92" si="298">+(D92-D95)*100/D95</f>
        <v>-54.276963343762091</v>
      </c>
      <c r="Q92" s="42">
        <f t="shared" si="298"/>
        <v>-4.0670542036104393</v>
      </c>
      <c r="R92" s="42">
        <f t="shared" si="298"/>
        <v>8.3767873044322005</v>
      </c>
      <c r="S92" s="42">
        <f t="shared" si="298"/>
        <v>-18.676082221694788</v>
      </c>
      <c r="T92" s="42">
        <f t="shared" si="298"/>
        <v>11.795426785755254</v>
      </c>
      <c r="U92" s="42">
        <f t="shared" si="298"/>
        <v>-45.686818387340409</v>
      </c>
      <c r="V92" s="42">
        <f t="shared" si="298"/>
        <v>-66.139423578722699</v>
      </c>
      <c r="W92" s="42">
        <f t="shared" si="298"/>
        <v>34.16117237918332</v>
      </c>
      <c r="X92" s="42">
        <f t="shared" si="298"/>
        <v>-95.241436292093951</v>
      </c>
      <c r="Y92" s="42">
        <f t="shared" si="298"/>
        <v>-16.79539077419626</v>
      </c>
      <c r="Z92" s="387" t="str">
        <f t="shared" si="275"/>
        <v>รพ.น้ำโสม</v>
      </c>
      <c r="AA92" s="8">
        <f t="shared" si="276"/>
        <v>1.5988676843079478E-2</v>
      </c>
      <c r="AB92" s="8">
        <f t="shared" si="257"/>
        <v>-0.54276963343762086</v>
      </c>
      <c r="AC92" s="8">
        <f t="shared" si="258"/>
        <v>-4.0670542036104394E-2</v>
      </c>
      <c r="AD92" s="8">
        <f t="shared" si="259"/>
        <v>8.3767873044322011E-2</v>
      </c>
      <c r="AE92" s="8">
        <f t="shared" si="260"/>
        <v>-0.18676082221694787</v>
      </c>
      <c r="AF92" s="8">
        <f t="shared" si="261"/>
        <v>0.11795426785755253</v>
      </c>
      <c r="AG92" s="8">
        <f t="shared" si="262"/>
        <v>-0.45686818387340411</v>
      </c>
      <c r="AH92" s="8">
        <f t="shared" si="263"/>
        <v>-0.661394235787227</v>
      </c>
      <c r="AI92" s="8">
        <f t="shared" si="264"/>
        <v>0.34161172379183319</v>
      </c>
      <c r="AJ92" s="8">
        <f t="shared" si="265"/>
        <v>-0.95241436292093951</v>
      </c>
      <c r="AK92" s="8">
        <f t="shared" si="266"/>
        <v>-0.16795390774196262</v>
      </c>
      <c r="AL92" s="7" t="str">
        <f t="shared" si="277"/>
        <v>รพ.น้ำโสม</v>
      </c>
      <c r="AM92" s="9" t="str">
        <f>+IF(AND(C92&lt;C97),"OK","Not OK")</f>
        <v>OK</v>
      </c>
      <c r="AN92" s="9" t="str">
        <f t="shared" ref="AN92:AP92" si="299">+IF(AND(D92&lt;D97),"OK","Not OK")</f>
        <v>OK</v>
      </c>
      <c r="AO92" s="9" t="str">
        <f t="shared" si="299"/>
        <v>OK</v>
      </c>
      <c r="AP92" s="9" t="str">
        <f t="shared" si="299"/>
        <v>OK</v>
      </c>
      <c r="AQ92" s="9" t="str">
        <f>+IF(AND(G92&lt;G97),"OK","Not OK")</f>
        <v>OK</v>
      </c>
      <c r="AR92" s="9" t="str">
        <f>+IF(AND(H92&lt;H97),"OK","Not OK")</f>
        <v>OK</v>
      </c>
      <c r="AS92" s="9" t="str">
        <f t="shared" ref="AS92" si="300">+IF(AND(I92&lt;I97),"OK","Not OK")</f>
        <v>OK</v>
      </c>
      <c r="AT92" s="9" t="str">
        <f t="shared" ref="AT92" si="301">+IF(AND(J92&lt;J97),"OK","Not OK")</f>
        <v>OK</v>
      </c>
      <c r="AU92" s="9" t="str">
        <f t="shared" ref="AU92" si="302">+IF(AND(K92&lt;K97),"OK","Not OK")</f>
        <v>Not OK</v>
      </c>
      <c r="AV92" s="9" t="str">
        <f t="shared" ref="AV92" si="303">+IF(AND(L92&lt;L97),"OK","Not OK")</f>
        <v>OK</v>
      </c>
      <c r="AW92" s="9" t="str">
        <f t="shared" ref="AW92" si="304">+IF(AND(M92&lt;M97),"OK","Not OK")</f>
        <v>OK</v>
      </c>
    </row>
    <row r="93" spans="1:49" ht="13.5" customHeight="1">
      <c r="A93" s="211" t="s">
        <v>51</v>
      </c>
      <c r="B93" s="390" t="str">
        <f>'8.คำนวณ'!F62</f>
        <v>รพ.เชียงคาน</v>
      </c>
      <c r="C93" s="221">
        <f>+'8.คำนวณ'!W62</f>
        <v>8129.0464559085067</v>
      </c>
      <c r="D93" s="221">
        <f>+'8.คำนวณ'!X62</f>
        <v>87.239803199608133</v>
      </c>
      <c r="E93" s="221">
        <f>+'8.คำนวณ'!Y62</f>
        <v>1480.890545541351</v>
      </c>
      <c r="F93" s="221">
        <f>+'8.คำนวณ'!Z62</f>
        <v>571.89798290965723</v>
      </c>
      <c r="G93" s="221">
        <f>+'8.คำนวณ'!AA62</f>
        <v>961.67679483218126</v>
      </c>
      <c r="H93" s="221">
        <f>+'8.คำนวณ'!AB62</f>
        <v>458.75343217444595</v>
      </c>
      <c r="I93" s="221">
        <f>+'8.คำนวณ'!AC62</f>
        <v>216.85791857027263</v>
      </c>
      <c r="J93" s="221">
        <f>+'8.คำนวณ'!AD62</f>
        <v>689.22168049181494</v>
      </c>
      <c r="K93" s="221">
        <f>+'8.คำนวณ'!AE62</f>
        <v>239.51409710431435</v>
      </c>
      <c r="L93" s="221">
        <f>+'8.คำนวณ'!AF62</f>
        <v>4.1302629688916079</v>
      </c>
      <c r="M93" s="221">
        <f>+'8.คำนวณ'!AG62</f>
        <v>393.46284054352623</v>
      </c>
      <c r="N93" s="387" t="str">
        <f t="shared" si="273"/>
        <v>รพ.เชียงคาน</v>
      </c>
      <c r="O93" s="42">
        <f>+(C93-C95)*100/C95</f>
        <v>-12.635120287510622</v>
      </c>
      <c r="P93" s="42">
        <f t="shared" ref="P93:Y93" si="305">+(D93-D95)*100/D95</f>
        <v>185.54169781975017</v>
      </c>
      <c r="Q93" s="42">
        <f t="shared" si="305"/>
        <v>-4.7100085028676357</v>
      </c>
      <c r="R93" s="42">
        <f t="shared" si="305"/>
        <v>3.2837390483276541</v>
      </c>
      <c r="S93" s="42">
        <f t="shared" si="305"/>
        <v>55.281099003559227</v>
      </c>
      <c r="T93" s="42">
        <f t="shared" si="305"/>
        <v>-29.442162043242064</v>
      </c>
      <c r="U93" s="42">
        <f t="shared" si="305"/>
        <v>-76.479039045073037</v>
      </c>
      <c r="V93" s="42">
        <f t="shared" si="305"/>
        <v>140.15095600669781</v>
      </c>
      <c r="W93" s="42">
        <f t="shared" si="305"/>
        <v>-10.512665264391785</v>
      </c>
      <c r="X93" s="42">
        <f t="shared" si="305"/>
        <v>-94.04061458932415</v>
      </c>
      <c r="Y93" s="42">
        <f t="shared" si="305"/>
        <v>-29.286891181962758</v>
      </c>
      <c r="Z93" s="387" t="str">
        <f t="shared" si="275"/>
        <v>รพ.เชียงคาน</v>
      </c>
      <c r="AA93" s="8">
        <f t="shared" si="276"/>
        <v>-0.12635120287510623</v>
      </c>
      <c r="AB93" s="8">
        <f t="shared" si="257"/>
        <v>1.8554169781975016</v>
      </c>
      <c r="AC93" s="8">
        <f t="shared" si="258"/>
        <v>-4.710008502867636E-2</v>
      </c>
      <c r="AD93" s="8">
        <f t="shared" si="259"/>
        <v>3.2837390483276538E-2</v>
      </c>
      <c r="AE93" s="8">
        <f t="shared" si="260"/>
        <v>0.55281099003559231</v>
      </c>
      <c r="AF93" s="8">
        <f t="shared" si="261"/>
        <v>-0.29442162043242065</v>
      </c>
      <c r="AG93" s="8">
        <f t="shared" si="262"/>
        <v>-0.76479039045073038</v>
      </c>
      <c r="AH93" s="8">
        <f t="shared" si="263"/>
        <v>1.401509560066978</v>
      </c>
      <c r="AI93" s="8">
        <f t="shared" si="264"/>
        <v>-0.10512665264391785</v>
      </c>
      <c r="AJ93" s="8">
        <f t="shared" si="265"/>
        <v>-0.94040614589324145</v>
      </c>
      <c r="AK93" s="8">
        <f t="shared" si="266"/>
        <v>-0.2928689118196276</v>
      </c>
      <c r="AL93" s="7" t="str">
        <f t="shared" si="277"/>
        <v>รพ.เชียงคาน</v>
      </c>
      <c r="AM93" s="9" t="str">
        <f>+IF(AND(C93&lt;C97),"OK","Not OK")</f>
        <v>OK</v>
      </c>
      <c r="AN93" s="9" t="str">
        <f t="shared" ref="AN93:AP93" si="306">+IF(AND(D93&lt;D97),"OK","Not OK")</f>
        <v>Not OK</v>
      </c>
      <c r="AO93" s="9" t="str">
        <f t="shared" si="306"/>
        <v>OK</v>
      </c>
      <c r="AP93" s="9" t="str">
        <f t="shared" si="306"/>
        <v>OK</v>
      </c>
      <c r="AQ93" s="9" t="str">
        <f>+IF(AND(G93&lt;G97),"OK","Not OK")</f>
        <v>Not OK</v>
      </c>
      <c r="AR93" s="9" t="str">
        <f>+IF(AND(H93&lt;H97),"OK","Not OK")</f>
        <v>OK</v>
      </c>
      <c r="AS93" s="9" t="str">
        <f t="shared" ref="AS93:AW93" si="307">+IF(AND(I93&lt;I97),"OK","Not OK")</f>
        <v>OK</v>
      </c>
      <c r="AT93" s="9" t="str">
        <f t="shared" si="307"/>
        <v>Not OK</v>
      </c>
      <c r="AU93" s="9" t="str">
        <f t="shared" si="307"/>
        <v>OK</v>
      </c>
      <c r="AV93" s="9" t="str">
        <f t="shared" si="307"/>
        <v>OK</v>
      </c>
      <c r="AW93" s="9" t="str">
        <f t="shared" si="307"/>
        <v>OK</v>
      </c>
    </row>
    <row r="94" spans="1:49" ht="13.5" customHeight="1">
      <c r="A94" s="211" t="s">
        <v>51</v>
      </c>
      <c r="B94" s="390" t="str">
        <f>'8.คำนวณ'!F63</f>
        <v>รพ.สมเด็จพระยุพราชด่านซ้าย</v>
      </c>
      <c r="C94" s="221">
        <f>+'8.คำนวณ'!W63</f>
        <v>9658.1639339328503</v>
      </c>
      <c r="D94" s="221">
        <f>+'8.คำนวณ'!X63</f>
        <v>20.164775513408248</v>
      </c>
      <c r="E94" s="221">
        <f>+'8.คำนวณ'!Y63</f>
        <v>2055.4405208325843</v>
      </c>
      <c r="F94" s="221">
        <f>+'8.คำนวณ'!Z63</f>
        <v>653.58477706565861</v>
      </c>
      <c r="G94" s="221">
        <f>+'8.คำนวณ'!AA63</f>
        <v>276.49930752886581</v>
      </c>
      <c r="H94" s="221">
        <f>+'8.คำนวณ'!AB63</f>
        <v>454.95805736847035</v>
      </c>
      <c r="I94" s="221">
        <f>+'8.คำนวณ'!AC63</f>
        <v>1672.1672750514028</v>
      </c>
      <c r="J94" s="221">
        <f>+'8.คำนวณ'!AD63</f>
        <v>565.0701693457562</v>
      </c>
      <c r="K94" s="221">
        <f>+'8.คำนวณ'!AE63</f>
        <v>231.14103839017267</v>
      </c>
      <c r="L94" s="221">
        <f>+'8.คำนวณ'!AF63</f>
        <v>334.1109252545553</v>
      </c>
      <c r="M94" s="221">
        <f>+'8.คำนวณ'!AG63</f>
        <v>222.60093121670843</v>
      </c>
      <c r="N94" s="387" t="str">
        <f t="shared" si="273"/>
        <v>รพ.สมเด็จพระยุพราชด่านซ้าย</v>
      </c>
      <c r="O94" s="42">
        <f>+(C94-C95)*100/C95</f>
        <v>3.7986847422001708</v>
      </c>
      <c r="P94" s="42">
        <f t="shared" ref="P94:Y94" si="308">+(D94-D95)*100/D95</f>
        <v>-33.999344048513635</v>
      </c>
      <c r="Q94" s="42">
        <f t="shared" si="308"/>
        <v>32.260220272659701</v>
      </c>
      <c r="R94" s="42">
        <f t="shared" si="308"/>
        <v>18.036226001294725</v>
      </c>
      <c r="S94" s="42">
        <f t="shared" si="308"/>
        <v>-55.353902082770091</v>
      </c>
      <c r="T94" s="42">
        <f t="shared" si="308"/>
        <v>-30.025903595377976</v>
      </c>
      <c r="U94" s="42">
        <f t="shared" si="308"/>
        <v>81.367512175237891</v>
      </c>
      <c r="V94" s="42">
        <f t="shared" si="308"/>
        <v>96.891863997104124</v>
      </c>
      <c r="W94" s="42">
        <f t="shared" si="308"/>
        <v>-13.641010180085686</v>
      </c>
      <c r="X94" s="42">
        <f t="shared" si="308"/>
        <v>382.07481908681717</v>
      </c>
      <c r="Y94" s="42">
        <f t="shared" si="308"/>
        <v>-59.994179246052013</v>
      </c>
      <c r="Z94" s="387" t="str">
        <f t="shared" si="275"/>
        <v>รพ.สมเด็จพระยุพราชด่านซ้าย</v>
      </c>
      <c r="AA94" s="8">
        <f t="shared" si="276"/>
        <v>3.7986847422001709E-2</v>
      </c>
      <c r="AB94" s="8">
        <f t="shared" si="257"/>
        <v>-0.33999344048513636</v>
      </c>
      <c r="AC94" s="8">
        <f t="shared" si="258"/>
        <v>0.32260220272659701</v>
      </c>
      <c r="AD94" s="8">
        <f t="shared" si="259"/>
        <v>0.18036226001294725</v>
      </c>
      <c r="AE94" s="8">
        <f t="shared" si="260"/>
        <v>-0.5535390208277009</v>
      </c>
      <c r="AF94" s="8">
        <f t="shared" si="261"/>
        <v>-0.30025903595377978</v>
      </c>
      <c r="AG94" s="8">
        <f t="shared" si="262"/>
        <v>0.81367512175237888</v>
      </c>
      <c r="AH94" s="8">
        <f t="shared" si="263"/>
        <v>0.96891863997104122</v>
      </c>
      <c r="AI94" s="8">
        <f t="shared" si="264"/>
        <v>-0.13641010180085686</v>
      </c>
      <c r="AJ94" s="8">
        <f t="shared" si="265"/>
        <v>3.8207481908681715</v>
      </c>
      <c r="AK94" s="8">
        <f t="shared" si="266"/>
        <v>-0.59994179246052015</v>
      </c>
      <c r="AL94" s="7" t="str">
        <f t="shared" si="277"/>
        <v>รพ.สมเด็จพระยุพราชด่านซ้าย</v>
      </c>
      <c r="AM94" s="9" t="str">
        <f>+IF(AND(C94&lt;C97),"OK","Not OK")</f>
        <v>OK</v>
      </c>
      <c r="AN94" s="9" t="str">
        <f t="shared" ref="AN94:AP94" si="309">+IF(AND(D94&lt;D97),"OK","Not OK")</f>
        <v>OK</v>
      </c>
      <c r="AO94" s="9" t="str">
        <f t="shared" si="309"/>
        <v>Not OK</v>
      </c>
      <c r="AP94" s="9" t="str">
        <f t="shared" si="309"/>
        <v>Not OK</v>
      </c>
      <c r="AQ94" s="9" t="str">
        <f>+IF(AND(G94&lt;G97),"OK","Not OK")</f>
        <v>OK</v>
      </c>
      <c r="AR94" s="9" t="str">
        <f>+IF(AND(H94&lt;H97),"OK","Not OK")</f>
        <v>OK</v>
      </c>
      <c r="AS94" s="9" t="str">
        <f t="shared" ref="AS94:AW94" si="310">+IF(AND(I94&lt;I97),"OK","Not OK")</f>
        <v>OK</v>
      </c>
      <c r="AT94" s="9" t="str">
        <f t="shared" si="310"/>
        <v>Not OK</v>
      </c>
      <c r="AU94" s="9" t="str">
        <f t="shared" si="310"/>
        <v>OK</v>
      </c>
      <c r="AV94" s="9" t="str">
        <f t="shared" si="310"/>
        <v>Not OK</v>
      </c>
      <c r="AW94" s="9" t="str">
        <f t="shared" si="310"/>
        <v>OK</v>
      </c>
    </row>
    <row r="95" spans="1:49" ht="13.5" customHeight="1">
      <c r="B95" s="391" t="s">
        <v>140</v>
      </c>
      <c r="C95" s="12">
        <f>AVERAGE(C88:C94)</f>
        <v>9304.7074323922025</v>
      </c>
      <c r="D95" s="12">
        <f t="shared" ref="D95:M95" si="311">AVERAGE(D88:D94)</f>
        <v>30.552386522082934</v>
      </c>
      <c r="E95" s="12">
        <f t="shared" si="311"/>
        <v>1554.0882334803405</v>
      </c>
      <c r="F95" s="12">
        <f t="shared" si="311"/>
        <v>553.71541365486348</v>
      </c>
      <c r="G95" s="12">
        <f t="shared" si="311"/>
        <v>619.31349082616839</v>
      </c>
      <c r="H95" s="12">
        <f t="shared" si="311"/>
        <v>650.18068220230543</v>
      </c>
      <c r="I95" s="12">
        <f t="shared" si="311"/>
        <v>921.97729074860399</v>
      </c>
      <c r="J95" s="12">
        <f t="shared" si="311"/>
        <v>286.99518500879611</v>
      </c>
      <c r="K95" s="12">
        <f t="shared" si="311"/>
        <v>267.65139202319818</v>
      </c>
      <c r="L95" s="12">
        <f t="shared" si="311"/>
        <v>69.306861098336071</v>
      </c>
      <c r="M95" s="12">
        <f t="shared" si="311"/>
        <v>556.42135824632726</v>
      </c>
      <c r="V95" s="41"/>
      <c r="W95" s="41"/>
      <c r="X95" s="41"/>
      <c r="Y95" s="41"/>
      <c r="AL95" s="16"/>
    </row>
    <row r="96" spans="1:49" ht="13.5" customHeight="1">
      <c r="B96" s="392" t="s">
        <v>264</v>
      </c>
      <c r="C96" s="14">
        <f>STDEV(C88:C94)</f>
        <v>984.4394715114679</v>
      </c>
      <c r="D96" s="14">
        <f t="shared" ref="D96:M96" si="312">STDEV(D88:D94)</f>
        <v>31.69992236029405</v>
      </c>
      <c r="E96" s="14">
        <f t="shared" si="312"/>
        <v>248.18399712668074</v>
      </c>
      <c r="F96" s="14">
        <f t="shared" si="312"/>
        <v>88.15772470781134</v>
      </c>
      <c r="G96" s="14">
        <f t="shared" si="312"/>
        <v>233.55246705444046</v>
      </c>
      <c r="H96" s="14">
        <f t="shared" si="312"/>
        <v>339.83530714248053</v>
      </c>
      <c r="I96" s="14">
        <f t="shared" si="312"/>
        <v>774.28279501181055</v>
      </c>
      <c r="J96" s="14">
        <f t="shared" si="312"/>
        <v>240.02938200780747</v>
      </c>
      <c r="K96" s="14">
        <f t="shared" si="312"/>
        <v>63.021576635062303</v>
      </c>
      <c r="L96" s="14">
        <f t="shared" si="312"/>
        <v>120.73741286348019</v>
      </c>
      <c r="M96" s="14">
        <f t="shared" si="312"/>
        <v>691.95155430151203</v>
      </c>
      <c r="O96" s="43"/>
      <c r="P96" s="43"/>
      <c r="Q96" s="43"/>
      <c r="R96" s="43"/>
      <c r="S96" s="43"/>
      <c r="T96" s="43"/>
      <c r="U96" s="43"/>
      <c r="V96" s="163"/>
      <c r="W96" s="163"/>
      <c r="X96" s="163"/>
      <c r="Y96" s="16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16"/>
      <c r="AM96" s="19"/>
      <c r="AN96" s="19"/>
      <c r="AO96" s="19"/>
      <c r="AP96" s="19"/>
      <c r="AQ96" s="19"/>
      <c r="AR96" s="19"/>
      <c r="AS96" s="19"/>
      <c r="AT96" s="53"/>
      <c r="AU96" s="53"/>
      <c r="AV96" s="53"/>
      <c r="AW96" s="53"/>
    </row>
    <row r="97" spans="1:49" ht="13.5" customHeight="1">
      <c r="B97" s="392" t="s">
        <v>265</v>
      </c>
      <c r="C97" s="14">
        <f>+C95+C96</f>
        <v>10289.146903903671</v>
      </c>
      <c r="D97" s="14">
        <f t="shared" ref="D97:M97" si="313">+D95+D96</f>
        <v>62.25230888237698</v>
      </c>
      <c r="E97" s="14">
        <f t="shared" si="313"/>
        <v>1802.2722306070211</v>
      </c>
      <c r="F97" s="14">
        <f t="shared" si="313"/>
        <v>641.87313836267481</v>
      </c>
      <c r="G97" s="14">
        <f t="shared" si="313"/>
        <v>852.8659578806089</v>
      </c>
      <c r="H97" s="14">
        <f t="shared" si="313"/>
        <v>990.01598934478602</v>
      </c>
      <c r="I97" s="14">
        <f t="shared" si="313"/>
        <v>1696.2600857604145</v>
      </c>
      <c r="J97" s="14">
        <f t="shared" si="313"/>
        <v>527.02456701660356</v>
      </c>
      <c r="K97" s="14">
        <f t="shared" si="313"/>
        <v>330.67296865826052</v>
      </c>
      <c r="L97" s="14">
        <f t="shared" si="313"/>
        <v>190.04427396181626</v>
      </c>
      <c r="M97" s="14">
        <f t="shared" si="313"/>
        <v>1248.3729125478394</v>
      </c>
      <c r="O97" s="43"/>
      <c r="P97" s="43"/>
      <c r="Q97" s="43"/>
      <c r="R97" s="43"/>
      <c r="S97" s="43"/>
      <c r="T97" s="43"/>
      <c r="U97" s="43"/>
      <c r="V97" s="163"/>
      <c r="W97" s="163"/>
      <c r="X97" s="163"/>
      <c r="Y97" s="16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16"/>
      <c r="AM97" s="19"/>
      <c r="AN97" s="19"/>
      <c r="AO97" s="19"/>
      <c r="AP97" s="19"/>
      <c r="AQ97" s="19"/>
      <c r="AR97" s="19"/>
      <c r="AS97" s="19"/>
      <c r="AT97" s="53"/>
      <c r="AU97" s="53"/>
      <c r="AV97" s="53"/>
      <c r="AW97" s="53"/>
    </row>
    <row r="98" spans="1:49" ht="13.5" customHeight="1">
      <c r="B98" s="459" t="s">
        <v>148</v>
      </c>
      <c r="C98" s="460" t="s">
        <v>244</v>
      </c>
      <c r="D98" s="461"/>
      <c r="E98" s="461"/>
      <c r="F98" s="461"/>
      <c r="G98" s="461"/>
      <c r="H98" s="461"/>
      <c r="I98" s="461"/>
      <c r="J98" s="461"/>
      <c r="K98" s="461"/>
      <c r="L98" s="461"/>
      <c r="M98" s="462"/>
      <c r="N98" s="459" t="s">
        <v>148</v>
      </c>
      <c r="O98" s="460" t="s">
        <v>713</v>
      </c>
      <c r="P98" s="461"/>
      <c r="Q98" s="461"/>
      <c r="R98" s="461"/>
      <c r="S98" s="461"/>
      <c r="T98" s="461"/>
      <c r="U98" s="461"/>
      <c r="V98" s="461"/>
      <c r="W98" s="461"/>
      <c r="X98" s="461"/>
      <c r="Y98" s="462"/>
      <c r="Z98" s="447" t="s">
        <v>148</v>
      </c>
      <c r="AA98" s="460" t="s">
        <v>713</v>
      </c>
      <c r="AB98" s="461"/>
      <c r="AC98" s="461"/>
      <c r="AD98" s="461"/>
      <c r="AE98" s="461"/>
      <c r="AF98" s="461"/>
      <c r="AG98" s="461"/>
      <c r="AH98" s="461"/>
      <c r="AI98" s="461"/>
      <c r="AJ98" s="461"/>
      <c r="AK98" s="462"/>
      <c r="AL98" s="447" t="s">
        <v>148</v>
      </c>
      <c r="AM98" s="460" t="s">
        <v>714</v>
      </c>
      <c r="AN98" s="461"/>
      <c r="AO98" s="461"/>
      <c r="AP98" s="461"/>
      <c r="AQ98" s="461"/>
      <c r="AR98" s="461"/>
      <c r="AS98" s="461"/>
      <c r="AT98" s="461"/>
      <c r="AU98" s="461"/>
      <c r="AV98" s="461"/>
      <c r="AW98" s="462"/>
    </row>
    <row r="99" spans="1:49" ht="13.5" customHeight="1">
      <c r="B99" s="459"/>
      <c r="C99" s="31" t="s">
        <v>5</v>
      </c>
      <c r="D99" s="31" t="s">
        <v>8</v>
      </c>
      <c r="E99" s="31" t="s">
        <v>11</v>
      </c>
      <c r="F99" s="31" t="s">
        <v>17</v>
      </c>
      <c r="G99" s="31" t="s">
        <v>20</v>
      </c>
      <c r="H99" s="31" t="s">
        <v>23</v>
      </c>
      <c r="I99" s="31" t="s">
        <v>26</v>
      </c>
      <c r="J99" s="31" t="s">
        <v>29</v>
      </c>
      <c r="K99" s="31" t="s">
        <v>32</v>
      </c>
      <c r="L99" s="31" t="s">
        <v>35</v>
      </c>
      <c r="M99" s="31" t="s">
        <v>38</v>
      </c>
      <c r="N99" s="459"/>
      <c r="O99" s="31" t="s">
        <v>5</v>
      </c>
      <c r="P99" s="31" t="s">
        <v>8</v>
      </c>
      <c r="Q99" s="31" t="s">
        <v>11</v>
      </c>
      <c r="R99" s="31" t="s">
        <v>17</v>
      </c>
      <c r="S99" s="31" t="s">
        <v>20</v>
      </c>
      <c r="T99" s="31" t="s">
        <v>23</v>
      </c>
      <c r="U99" s="31" t="s">
        <v>26</v>
      </c>
      <c r="V99" s="31" t="s">
        <v>29</v>
      </c>
      <c r="W99" s="31" t="s">
        <v>32</v>
      </c>
      <c r="X99" s="31" t="s">
        <v>35</v>
      </c>
      <c r="Y99" s="31" t="s">
        <v>38</v>
      </c>
      <c r="Z99" s="447"/>
      <c r="AA99" s="31" t="s">
        <v>5</v>
      </c>
      <c r="AB99" s="31" t="s">
        <v>8</v>
      </c>
      <c r="AC99" s="31" t="s">
        <v>11</v>
      </c>
      <c r="AD99" s="31" t="s">
        <v>17</v>
      </c>
      <c r="AE99" s="31" t="s">
        <v>20</v>
      </c>
      <c r="AF99" s="31" t="s">
        <v>23</v>
      </c>
      <c r="AG99" s="31" t="s">
        <v>26</v>
      </c>
      <c r="AH99" s="31" t="s">
        <v>29</v>
      </c>
      <c r="AI99" s="31" t="s">
        <v>32</v>
      </c>
      <c r="AJ99" s="31" t="s">
        <v>35</v>
      </c>
      <c r="AK99" s="31" t="s">
        <v>38</v>
      </c>
      <c r="AL99" s="447"/>
      <c r="AM99" s="5" t="s">
        <v>5</v>
      </c>
      <c r="AN99" s="6" t="s">
        <v>8</v>
      </c>
      <c r="AO99" s="5" t="s">
        <v>11</v>
      </c>
      <c r="AP99" s="5" t="s">
        <v>17</v>
      </c>
      <c r="AQ99" s="5" t="s">
        <v>20</v>
      </c>
      <c r="AR99" s="5" t="s">
        <v>23</v>
      </c>
      <c r="AS99" s="5" t="s">
        <v>26</v>
      </c>
      <c r="AT99" s="31" t="s">
        <v>29</v>
      </c>
      <c r="AU99" s="31" t="s">
        <v>32</v>
      </c>
      <c r="AV99" s="31" t="s">
        <v>35</v>
      </c>
      <c r="AW99" s="31" t="s">
        <v>38</v>
      </c>
    </row>
    <row r="100" spans="1:49" ht="13.5" customHeight="1">
      <c r="A100" s="211" t="s">
        <v>53</v>
      </c>
      <c r="B100" s="390" t="str">
        <f>'8.คำนวณ'!F64</f>
        <v>รพ.โซ่พิสัย</v>
      </c>
      <c r="C100" s="223">
        <f>+'8.คำนวณ'!W64</f>
        <v>7394.3003389901896</v>
      </c>
      <c r="D100" s="223">
        <f>+'8.คำนวณ'!X64</f>
        <v>18.21003419167485</v>
      </c>
      <c r="E100" s="223">
        <f>+'8.คำนวณ'!Y64</f>
        <v>1291.194809657183</v>
      </c>
      <c r="F100" s="223">
        <f>+'8.คำนวณ'!Z64</f>
        <v>548.75361311898189</v>
      </c>
      <c r="G100" s="223">
        <f>+'8.คำนวณ'!AA64</f>
        <v>536.37740360443297</v>
      </c>
      <c r="H100" s="223">
        <f>+'8.คำนวณ'!AB64</f>
        <v>491.73125598751363</v>
      </c>
      <c r="I100" s="223">
        <f>+'8.คำนวณ'!AC64</f>
        <v>762.22230316856303</v>
      </c>
      <c r="J100" s="223">
        <f>+'8.คำนวณ'!AD64</f>
        <v>417.16174747376783</v>
      </c>
      <c r="K100" s="223">
        <f>+'8.คำนวณ'!AE64</f>
        <v>255.43225571992969</v>
      </c>
      <c r="L100" s="223">
        <f>+'8.คำนวณ'!AF64</f>
        <v>74.111227291168319</v>
      </c>
      <c r="M100" s="223">
        <f>+'8.คำนวณ'!AG64</f>
        <v>806.73152490979646</v>
      </c>
      <c r="N100" s="387" t="str">
        <f t="shared" ref="N100:N106" si="314">+B100</f>
        <v>รพ.โซ่พิสัย</v>
      </c>
      <c r="O100" s="42">
        <f>+(C100-C107)*100/C107</f>
        <v>-7.1035243729187876</v>
      </c>
      <c r="P100" s="42">
        <f t="shared" ref="P100:Y100" si="315">+(D100-D107)*100/D107</f>
        <v>-56.983556102513838</v>
      </c>
      <c r="Q100" s="42">
        <f t="shared" si="315"/>
        <v>-23.418927801141994</v>
      </c>
      <c r="R100" s="42">
        <f t="shared" si="315"/>
        <v>-12.509760013944751</v>
      </c>
      <c r="S100" s="42">
        <f t="shared" si="315"/>
        <v>-2.2122952640785365</v>
      </c>
      <c r="T100" s="42">
        <f t="shared" si="315"/>
        <v>-2.952898988243164</v>
      </c>
      <c r="U100" s="42">
        <f t="shared" si="315"/>
        <v>-33.862800123237982</v>
      </c>
      <c r="V100" s="42">
        <f t="shared" si="315"/>
        <v>-10.639617434616669</v>
      </c>
      <c r="W100" s="42">
        <f t="shared" si="315"/>
        <v>-15.996624818667801</v>
      </c>
      <c r="X100" s="42">
        <f t="shared" si="315"/>
        <v>83.353176475055378</v>
      </c>
      <c r="Y100" s="42">
        <f t="shared" si="315"/>
        <v>208.18919350482659</v>
      </c>
      <c r="Z100" s="387" t="str">
        <f t="shared" ref="Z100:Z106" si="316">+N100</f>
        <v>รพ.โซ่พิสัย</v>
      </c>
      <c r="AA100" s="8">
        <f t="shared" ref="AA100:AA106" si="317">+O100/100</f>
        <v>-7.1035243729187875E-2</v>
      </c>
      <c r="AB100" s="8">
        <f t="shared" ref="AB100:AB106" si="318">+P100/100</f>
        <v>-0.56983556102513833</v>
      </c>
      <c r="AC100" s="8">
        <f t="shared" ref="AC100:AC106" si="319">+Q100/100</f>
        <v>-0.23418927801141995</v>
      </c>
      <c r="AD100" s="8">
        <f t="shared" ref="AD100:AD106" si="320">+R100/100</f>
        <v>-0.12509760013944751</v>
      </c>
      <c r="AE100" s="8">
        <f t="shared" ref="AE100:AE106" si="321">+S100/100</f>
        <v>-2.2122952640785364E-2</v>
      </c>
      <c r="AF100" s="8">
        <f t="shared" ref="AF100:AF106" si="322">+T100/100</f>
        <v>-2.952898988243164E-2</v>
      </c>
      <c r="AG100" s="8">
        <f t="shared" ref="AG100:AG106" si="323">+U100/100</f>
        <v>-0.33862800123237979</v>
      </c>
      <c r="AH100" s="8">
        <f t="shared" ref="AH100:AH106" si="324">+V100/100</f>
        <v>-0.10639617434616669</v>
      </c>
      <c r="AI100" s="8">
        <f t="shared" ref="AI100:AI106" si="325">+W100/100</f>
        <v>-0.15996624818667801</v>
      </c>
      <c r="AJ100" s="8">
        <f t="shared" ref="AJ100:AJ106" si="326">+X100/100</f>
        <v>0.83353176475055379</v>
      </c>
      <c r="AK100" s="8">
        <f t="shared" ref="AK100:AK106" si="327">+Y100/100</f>
        <v>2.0818919350482661</v>
      </c>
      <c r="AL100" s="7" t="str">
        <f t="shared" ref="AL100:AL106" si="328">+Z100</f>
        <v>รพ.โซ่พิสัย</v>
      </c>
      <c r="AM100" s="9" t="str">
        <f>+IF(AND(C100&lt;C109),"OK","Not OK")</f>
        <v>OK</v>
      </c>
      <c r="AN100" s="9" t="str">
        <f t="shared" ref="AN100:AP100" si="329">+IF(AND(D100&lt;D109),"OK","Not OK")</f>
        <v>OK</v>
      </c>
      <c r="AO100" s="9" t="str">
        <f t="shared" si="329"/>
        <v>OK</v>
      </c>
      <c r="AP100" s="9" t="str">
        <f t="shared" si="329"/>
        <v>OK</v>
      </c>
      <c r="AQ100" s="9" t="str">
        <f t="shared" ref="AQ100:AW100" si="330">+IF(AND(G100&lt;G109),"OK","Not OK")</f>
        <v>OK</v>
      </c>
      <c r="AR100" s="9" t="str">
        <f t="shared" si="330"/>
        <v>OK</v>
      </c>
      <c r="AS100" s="9" t="str">
        <f t="shared" si="330"/>
        <v>OK</v>
      </c>
      <c r="AT100" s="9" t="str">
        <f t="shared" si="330"/>
        <v>OK</v>
      </c>
      <c r="AU100" s="9" t="str">
        <f t="shared" si="330"/>
        <v>OK</v>
      </c>
      <c r="AV100" s="9" t="str">
        <f t="shared" si="330"/>
        <v>OK</v>
      </c>
      <c r="AW100" s="9" t="str">
        <f t="shared" si="330"/>
        <v>Not OK</v>
      </c>
    </row>
    <row r="101" spans="1:49" ht="13.5" customHeight="1">
      <c r="A101" s="211" t="s">
        <v>1456</v>
      </c>
      <c r="B101" s="390" t="str">
        <f>'8.คำนวณ'!F65</f>
        <v>รพ.พระอาจารย์มั่น ภูริทัตโต</v>
      </c>
      <c r="C101" s="223">
        <f>+'8.คำนวณ'!W65</f>
        <v>8206.7543499799012</v>
      </c>
      <c r="D101" s="223">
        <f>+'8.คำนวณ'!X65</f>
        <v>27.341768285543214</v>
      </c>
      <c r="E101" s="223">
        <f>+'8.คำนวณ'!Y65</f>
        <v>1753.1651580697574</v>
      </c>
      <c r="F101" s="223">
        <f>+'8.คำนวณ'!Z65</f>
        <v>754.00349650809051</v>
      </c>
      <c r="G101" s="223">
        <f>+'8.คำนวณ'!AA65</f>
        <v>635.85827100766437</v>
      </c>
      <c r="H101" s="223">
        <f>+'8.คำนวณ'!AB65</f>
        <v>626.92012820838818</v>
      </c>
      <c r="I101" s="223">
        <f>+'8.คำนวณ'!AC65</f>
        <v>789.38046436626223</v>
      </c>
      <c r="J101" s="223">
        <f>+'8.คำนวณ'!AD65</f>
        <v>748.90768901760248</v>
      </c>
      <c r="K101" s="223">
        <f>+'8.คำนวณ'!AE65</f>
        <v>320.79830117934495</v>
      </c>
      <c r="L101" s="223">
        <f>+'8.คำนวณ'!AF65</f>
        <v>10.719003482828116</v>
      </c>
      <c r="M101" s="223">
        <f>+'8.คำนวณ'!AG65</f>
        <v>75.927399693151258</v>
      </c>
      <c r="N101" s="387" t="str">
        <f t="shared" si="314"/>
        <v>รพ.พระอาจารย์มั่น ภูริทัตโต</v>
      </c>
      <c r="O101" s="42">
        <f>+(C101-C107)*100/C107</f>
        <v>3.1035419849426407</v>
      </c>
      <c r="P101" s="42">
        <f t="shared" ref="P101:Y101" si="331">+(D101-D107)*100/D107</f>
        <v>-35.412222232353677</v>
      </c>
      <c r="Q101" s="42">
        <f t="shared" si="331"/>
        <v>3.9806437746669179</v>
      </c>
      <c r="R101" s="42">
        <f t="shared" si="331"/>
        <v>20.214145807390434</v>
      </c>
      <c r="S101" s="42">
        <f t="shared" si="331"/>
        <v>15.92419897137726</v>
      </c>
      <c r="T101" s="42">
        <f t="shared" si="331"/>
        <v>23.727707498194711</v>
      </c>
      <c r="U101" s="42">
        <f t="shared" si="331"/>
        <v>-31.506316026733739</v>
      </c>
      <c r="V101" s="42">
        <f t="shared" si="331"/>
        <v>60.423811631909871</v>
      </c>
      <c r="W101" s="42">
        <f t="shared" si="331"/>
        <v>5.5001451384823383</v>
      </c>
      <c r="X101" s="42">
        <f t="shared" si="331"/>
        <v>-73.480896092812046</v>
      </c>
      <c r="Y101" s="42">
        <f t="shared" si="331"/>
        <v>-70.994062641884071</v>
      </c>
      <c r="Z101" s="387" t="str">
        <f t="shared" si="316"/>
        <v>รพ.พระอาจารย์มั่น ภูริทัตโต</v>
      </c>
      <c r="AA101" s="8">
        <f t="shared" si="317"/>
        <v>3.1035419849426406E-2</v>
      </c>
      <c r="AB101" s="8">
        <f t="shared" si="318"/>
        <v>-0.35412222232353679</v>
      </c>
      <c r="AC101" s="8">
        <f t="shared" si="319"/>
        <v>3.9806437746669178E-2</v>
      </c>
      <c r="AD101" s="8">
        <f t="shared" si="320"/>
        <v>0.20214145807390435</v>
      </c>
      <c r="AE101" s="8">
        <f t="shared" si="321"/>
        <v>0.1592419897137726</v>
      </c>
      <c r="AF101" s="8">
        <f t="shared" si="322"/>
        <v>0.23727707498194711</v>
      </c>
      <c r="AG101" s="8">
        <f t="shared" si="323"/>
        <v>-0.31506316026733738</v>
      </c>
      <c r="AH101" s="8">
        <f t="shared" si="324"/>
        <v>0.60423811631909874</v>
      </c>
      <c r="AI101" s="8">
        <f t="shared" si="325"/>
        <v>5.5001451384823381E-2</v>
      </c>
      <c r="AJ101" s="8">
        <f t="shared" si="326"/>
        <v>-0.73480896092812042</v>
      </c>
      <c r="AK101" s="8">
        <f t="shared" si="327"/>
        <v>-0.7099406264188407</v>
      </c>
      <c r="AL101" s="7" t="str">
        <f t="shared" si="328"/>
        <v>รพ.พระอาจารย์มั่น ภูริทัตโต</v>
      </c>
      <c r="AM101" s="9" t="str">
        <f>+IF(AND(C101&lt;C109),"OK","Not OK")</f>
        <v>OK</v>
      </c>
      <c r="AN101" s="9" t="str">
        <f t="shared" ref="AN101:AP101" si="332">+IF(AND(D101&lt;D109),"OK","Not OK")</f>
        <v>OK</v>
      </c>
      <c r="AO101" s="9" t="str">
        <f t="shared" si="332"/>
        <v>OK</v>
      </c>
      <c r="AP101" s="9" t="str">
        <f t="shared" si="332"/>
        <v>Not OK</v>
      </c>
      <c r="AQ101" s="9" t="str">
        <f t="shared" ref="AQ101:AW101" si="333">+IF(AND(G101&lt;G109),"OK","Not OK")</f>
        <v>OK</v>
      </c>
      <c r="AR101" s="9" t="str">
        <f t="shared" si="333"/>
        <v>Not OK</v>
      </c>
      <c r="AS101" s="9" t="str">
        <f t="shared" si="333"/>
        <v>OK</v>
      </c>
      <c r="AT101" s="9" t="str">
        <f t="shared" si="333"/>
        <v>Not OK</v>
      </c>
      <c r="AU101" s="9" t="str">
        <f t="shared" si="333"/>
        <v>OK</v>
      </c>
      <c r="AV101" s="9" t="str">
        <f t="shared" si="333"/>
        <v>OK</v>
      </c>
      <c r="AW101" s="9" t="str">
        <f t="shared" si="333"/>
        <v>OK</v>
      </c>
    </row>
    <row r="102" spans="1:49" ht="13.5" customHeight="1">
      <c r="A102" s="211" t="s">
        <v>1457</v>
      </c>
      <c r="B102" s="390" t="str">
        <f>'8.คำนวณ'!F66</f>
        <v>รพ.นากลาง</v>
      </c>
      <c r="C102" s="223">
        <f>+'8.คำนวณ'!W66</f>
        <v>8509.2138105313788</v>
      </c>
      <c r="D102" s="223">
        <f>+'8.คำนวณ'!X66</f>
        <v>36.340294491534308</v>
      </c>
      <c r="E102" s="223">
        <f>+'8.คำนวณ'!Y66</f>
        <v>1652.3571014022541</v>
      </c>
      <c r="F102" s="223">
        <f>+'8.คำนวณ'!Z66</f>
        <v>541.10136729211274</v>
      </c>
      <c r="G102" s="223">
        <f>+'8.คำนวณ'!AA66</f>
        <v>364.30967341339158</v>
      </c>
      <c r="H102" s="223">
        <f>+'8.คำนวณ'!AB66</f>
        <v>527.05166677621412</v>
      </c>
      <c r="I102" s="223">
        <f>+'8.คำนวณ'!AC66</f>
        <v>485.073478840326</v>
      </c>
      <c r="J102" s="223">
        <f>+'8.คำนวณ'!AD66</f>
        <v>390.60679968058759</v>
      </c>
      <c r="K102" s="223">
        <f>+'8.คำนวณ'!AE66</f>
        <v>365.85255844589915</v>
      </c>
      <c r="L102" s="223">
        <f>+'8.คำนวณ'!AF66</f>
        <v>54.918465925379998</v>
      </c>
      <c r="M102" s="223">
        <f>+'8.คำนวณ'!AG66</f>
        <v>100.02671093316253</v>
      </c>
      <c r="N102" s="387" t="str">
        <f t="shared" si="314"/>
        <v>รพ.นากลาง</v>
      </c>
      <c r="O102" s="42">
        <f>+(C102-C107)*100/C107</f>
        <v>6.9034171072909469</v>
      </c>
      <c r="P102" s="42">
        <f t="shared" ref="P102:Y102" si="334">+(D102-D107)*100/D107</f>
        <v>-14.155557163759799</v>
      </c>
      <c r="Q102" s="42">
        <f t="shared" si="334"/>
        <v>-1.9983061158847035</v>
      </c>
      <c r="R102" s="42">
        <f t="shared" si="334"/>
        <v>-13.729791750993032</v>
      </c>
      <c r="S102" s="42">
        <f t="shared" si="334"/>
        <v>-33.582200635615507</v>
      </c>
      <c r="T102" s="42">
        <f t="shared" si="334"/>
        <v>4.0178669166087362</v>
      </c>
      <c r="U102" s="42">
        <f t="shared" si="334"/>
        <v>-57.910702046350067</v>
      </c>
      <c r="V102" s="42">
        <f t="shared" si="334"/>
        <v>-16.327963281695055</v>
      </c>
      <c r="W102" s="42">
        <f t="shared" si="334"/>
        <v>20.317027470008956</v>
      </c>
      <c r="X102" s="42">
        <f t="shared" si="334"/>
        <v>35.869766870740683</v>
      </c>
      <c r="Y102" s="42">
        <f t="shared" si="334"/>
        <v>-61.787595476848793</v>
      </c>
      <c r="Z102" s="387" t="str">
        <f t="shared" si="316"/>
        <v>รพ.นากลาง</v>
      </c>
      <c r="AA102" s="8">
        <f t="shared" si="317"/>
        <v>6.9034171072909475E-2</v>
      </c>
      <c r="AB102" s="8">
        <f t="shared" si="318"/>
        <v>-0.14155557163759799</v>
      </c>
      <c r="AC102" s="8">
        <f t="shared" si="319"/>
        <v>-1.9983061158847036E-2</v>
      </c>
      <c r="AD102" s="8">
        <f t="shared" si="320"/>
        <v>-0.13729791750993031</v>
      </c>
      <c r="AE102" s="8">
        <f t="shared" si="321"/>
        <v>-0.33582200635615506</v>
      </c>
      <c r="AF102" s="8">
        <f t="shared" si="322"/>
        <v>4.0178669166087359E-2</v>
      </c>
      <c r="AG102" s="8">
        <f t="shared" si="323"/>
        <v>-0.57910702046350071</v>
      </c>
      <c r="AH102" s="8">
        <f t="shared" si="324"/>
        <v>-0.16327963281695054</v>
      </c>
      <c r="AI102" s="8">
        <f t="shared" si="325"/>
        <v>0.20317027470008955</v>
      </c>
      <c r="AJ102" s="8">
        <f t="shared" si="326"/>
        <v>0.35869766870740682</v>
      </c>
      <c r="AK102" s="8">
        <f t="shared" si="327"/>
        <v>-0.61787595476848789</v>
      </c>
      <c r="AL102" s="7" t="str">
        <f t="shared" si="328"/>
        <v>รพ.นากลาง</v>
      </c>
      <c r="AM102" s="9" t="str">
        <f>+IF(AND(C102&lt;C109),"OK","Not OK")</f>
        <v>Not OK</v>
      </c>
      <c r="AN102" s="9" t="str">
        <f t="shared" ref="AN102:AP102" si="335">+IF(AND(D102&lt;D109),"OK","Not OK")</f>
        <v>OK</v>
      </c>
      <c r="AO102" s="9" t="str">
        <f t="shared" si="335"/>
        <v>OK</v>
      </c>
      <c r="AP102" s="9" t="str">
        <f t="shared" si="335"/>
        <v>OK</v>
      </c>
      <c r="AQ102" s="9" t="str">
        <f t="shared" ref="AQ102:AW102" si="336">+IF(AND(G102&lt;G109),"OK","Not OK")</f>
        <v>OK</v>
      </c>
      <c r="AR102" s="9" t="str">
        <f t="shared" si="336"/>
        <v>OK</v>
      </c>
      <c r="AS102" s="9" t="str">
        <f t="shared" si="336"/>
        <v>OK</v>
      </c>
      <c r="AT102" s="9" t="str">
        <f t="shared" si="336"/>
        <v>OK</v>
      </c>
      <c r="AU102" s="9" t="str">
        <f t="shared" si="336"/>
        <v>Not OK</v>
      </c>
      <c r="AV102" s="9" t="str">
        <f t="shared" si="336"/>
        <v>OK</v>
      </c>
      <c r="AW102" s="9" t="str">
        <f t="shared" si="336"/>
        <v>OK</v>
      </c>
    </row>
    <row r="103" spans="1:49" ht="13.5" customHeight="1">
      <c r="A103" s="211" t="s">
        <v>1456</v>
      </c>
      <c r="B103" s="390" t="str">
        <f>'8.คำนวณ'!F67</f>
        <v>รพ.อากาศอำนวย</v>
      </c>
      <c r="C103" s="223">
        <f>+'8.คำนวณ'!W67</f>
        <v>7801.9896716026769</v>
      </c>
      <c r="D103" s="223">
        <f>+'8.คำนวณ'!X67</f>
        <v>15.770833592637056</v>
      </c>
      <c r="E103" s="223">
        <f>+'8.คำนวณ'!Y67</f>
        <v>1608.5209764454155</v>
      </c>
      <c r="F103" s="223">
        <f>+'8.คำนวณ'!Z67</f>
        <v>645.92595304018994</v>
      </c>
      <c r="G103" s="223">
        <f>+'8.คำนวณ'!AA67</f>
        <v>575.27908624008091</v>
      </c>
      <c r="H103" s="223">
        <f>+'8.คำนวณ'!AB67</f>
        <v>490.1208517533268</v>
      </c>
      <c r="I103" s="223">
        <f>+'8.คำนวณ'!AC67</f>
        <v>1322.4731770571082</v>
      </c>
      <c r="J103" s="223">
        <f>+'8.คำนวณ'!AD67</f>
        <v>179.0235432693994</v>
      </c>
      <c r="K103" s="223">
        <f>+'8.คำนวณ'!AE67</f>
        <v>245.61483949005233</v>
      </c>
      <c r="L103" s="223">
        <f>+'8.คำนวณ'!AF67</f>
        <v>9.7993000496731639</v>
      </c>
      <c r="M103" s="223">
        <f>+'8.คำนวณ'!AG67</f>
        <v>28.694890226833238</v>
      </c>
      <c r="N103" s="387" t="str">
        <f t="shared" si="314"/>
        <v>รพ.อากาศอำนวย</v>
      </c>
      <c r="O103" s="42">
        <f>+(C103-C107)*100/C107</f>
        <v>-1.981619606520147</v>
      </c>
      <c r="P103" s="42">
        <f t="shared" ref="P103:Y103" si="337">+(D103-D107)*100/D107</f>
        <v>-62.745529672623512</v>
      </c>
      <c r="Q103" s="42">
        <f t="shared" si="337"/>
        <v>-4.5982371449825656</v>
      </c>
      <c r="R103" s="42">
        <f t="shared" si="337"/>
        <v>2.98286023759551</v>
      </c>
      <c r="S103" s="42">
        <f t="shared" si="337"/>
        <v>4.8799241876392925</v>
      </c>
      <c r="T103" s="42">
        <f t="shared" si="337"/>
        <v>-3.2707251595143649</v>
      </c>
      <c r="U103" s="42">
        <f t="shared" si="337"/>
        <v>14.74955859870702</v>
      </c>
      <c r="V103" s="42">
        <f t="shared" si="337"/>
        <v>-61.651296141983977</v>
      </c>
      <c r="W103" s="42">
        <f t="shared" si="337"/>
        <v>-19.225254251334011</v>
      </c>
      <c r="X103" s="42">
        <f t="shared" si="337"/>
        <v>-75.756267207926058</v>
      </c>
      <c r="Y103" s="42">
        <f t="shared" si="337"/>
        <v>-89.037920542765335</v>
      </c>
      <c r="Z103" s="387" t="str">
        <f t="shared" si="316"/>
        <v>รพ.อากาศอำนวย</v>
      </c>
      <c r="AA103" s="8">
        <f t="shared" si="317"/>
        <v>-1.981619606520147E-2</v>
      </c>
      <c r="AB103" s="8">
        <f t="shared" si="318"/>
        <v>-0.62745529672623512</v>
      </c>
      <c r="AC103" s="8">
        <f t="shared" si="319"/>
        <v>-4.5982371449825657E-2</v>
      </c>
      <c r="AD103" s="8">
        <f t="shared" si="320"/>
        <v>2.98286023759551E-2</v>
      </c>
      <c r="AE103" s="8">
        <f t="shared" si="321"/>
        <v>4.8799241876392924E-2</v>
      </c>
      <c r="AF103" s="8">
        <f t="shared" si="322"/>
        <v>-3.2707251595143649E-2</v>
      </c>
      <c r="AG103" s="8">
        <f t="shared" si="323"/>
        <v>0.14749558598707022</v>
      </c>
      <c r="AH103" s="8">
        <f t="shared" si="324"/>
        <v>-0.6165129614198398</v>
      </c>
      <c r="AI103" s="8">
        <f t="shared" si="325"/>
        <v>-0.19225254251334012</v>
      </c>
      <c r="AJ103" s="8">
        <f t="shared" si="326"/>
        <v>-0.75756267207926054</v>
      </c>
      <c r="AK103" s="8">
        <f t="shared" si="327"/>
        <v>-0.89037920542765336</v>
      </c>
      <c r="AL103" s="7" t="str">
        <f t="shared" si="328"/>
        <v>รพ.อากาศอำนวย</v>
      </c>
      <c r="AM103" s="9" t="str">
        <f>+IF(AND(C103&lt;C109),"OK","Not OK")</f>
        <v>OK</v>
      </c>
      <c r="AN103" s="9" t="str">
        <f t="shared" ref="AN103:AP103" si="338">+IF(AND(D103&lt;D109),"OK","Not OK")</f>
        <v>OK</v>
      </c>
      <c r="AO103" s="9" t="str">
        <f t="shared" si="338"/>
        <v>OK</v>
      </c>
      <c r="AP103" s="9" t="str">
        <f t="shared" si="338"/>
        <v>OK</v>
      </c>
      <c r="AQ103" s="9" t="str">
        <f t="shared" ref="AQ103:AW103" si="339">+IF(AND(G103&lt;G109),"OK","Not OK")</f>
        <v>OK</v>
      </c>
      <c r="AR103" s="9" t="str">
        <f t="shared" si="339"/>
        <v>OK</v>
      </c>
      <c r="AS103" s="9" t="str">
        <f t="shared" si="339"/>
        <v>OK</v>
      </c>
      <c r="AT103" s="9" t="str">
        <f t="shared" si="339"/>
        <v>OK</v>
      </c>
      <c r="AU103" s="9" t="str">
        <f t="shared" si="339"/>
        <v>OK</v>
      </c>
      <c r="AV103" s="9" t="str">
        <f t="shared" si="339"/>
        <v>OK</v>
      </c>
      <c r="AW103" s="9" t="str">
        <f t="shared" si="339"/>
        <v>OK</v>
      </c>
    </row>
    <row r="104" spans="1:49" ht="13.5" customHeight="1">
      <c r="A104" s="211" t="s">
        <v>1456</v>
      </c>
      <c r="B104" s="390" t="str">
        <f>'8.คำนวณ'!F68</f>
        <v>รพ.พังโคน</v>
      </c>
      <c r="C104" s="223">
        <f>+'8.คำนวณ'!W68</f>
        <v>8318.1119995018653</v>
      </c>
      <c r="D104" s="223">
        <f>+'8.คำนวณ'!X68</f>
        <v>64.899934785598234</v>
      </c>
      <c r="E104" s="223">
        <f>+'8.คำนวณ'!Y68</f>
        <v>1594.0165951953009</v>
      </c>
      <c r="F104" s="223">
        <f>+'8.คำนวณ'!Z68</f>
        <v>655.67972106104423</v>
      </c>
      <c r="G104" s="223">
        <f>+'8.คำนวณ'!AA68</f>
        <v>766.98718956444895</v>
      </c>
      <c r="H104" s="223">
        <f>+'8.คำนวณ'!AB68</f>
        <v>537.77889538854186</v>
      </c>
      <c r="I104" s="223">
        <f>+'8.คำนวณ'!AC68</f>
        <v>421.53107858413324</v>
      </c>
      <c r="J104" s="223">
        <f>+'8.คำนวณ'!AD68</f>
        <v>652.63351519000798</v>
      </c>
      <c r="K104" s="223">
        <f>+'8.คำนวณ'!AE68</f>
        <v>279.24793997418169</v>
      </c>
      <c r="L104" s="223">
        <f>+'8.คำนวณ'!AF68</f>
        <v>113.32682355868315</v>
      </c>
      <c r="M104" s="223">
        <f>+'8.คำนวณ'!AG68</f>
        <v>122.45552805030884</v>
      </c>
      <c r="N104" s="387" t="str">
        <f t="shared" si="314"/>
        <v>รพ.พังโคน</v>
      </c>
      <c r="O104" s="42">
        <f>+(C104-C107)*100/C107</f>
        <v>4.5025564556097768</v>
      </c>
      <c r="P104" s="42">
        <f t="shared" ref="P104:Y104" si="340">+(D104-D107)*100/D107</f>
        <v>53.309124753402102</v>
      </c>
      <c r="Q104" s="42">
        <f t="shared" si="340"/>
        <v>-5.4584954572117663</v>
      </c>
      <c r="R104" s="42">
        <f t="shared" si="340"/>
        <v>4.5379470461589486</v>
      </c>
      <c r="S104" s="42">
        <f t="shared" si="340"/>
        <v>39.830493091903051</v>
      </c>
      <c r="T104" s="42">
        <f t="shared" si="340"/>
        <v>6.1349713838163549</v>
      </c>
      <c r="U104" s="42">
        <f t="shared" si="340"/>
        <v>-63.424206976503847</v>
      </c>
      <c r="V104" s="42">
        <f t="shared" si="340"/>
        <v>39.800882860280247</v>
      </c>
      <c r="W104" s="42">
        <f t="shared" si="340"/>
        <v>-8.1644195477577508</v>
      </c>
      <c r="X104" s="42">
        <f t="shared" si="340"/>
        <v>180.37362001410094</v>
      </c>
      <c r="Y104" s="42">
        <f t="shared" si="340"/>
        <v>-53.219293823614827</v>
      </c>
      <c r="Z104" s="387" t="str">
        <f t="shared" si="316"/>
        <v>รพ.พังโคน</v>
      </c>
      <c r="AA104" s="8">
        <f t="shared" si="317"/>
        <v>4.5025564556097769E-2</v>
      </c>
      <c r="AB104" s="8">
        <f t="shared" si="318"/>
        <v>0.53309124753402104</v>
      </c>
      <c r="AC104" s="8">
        <f t="shared" si="319"/>
        <v>-5.4584954572117664E-2</v>
      </c>
      <c r="AD104" s="8">
        <f t="shared" si="320"/>
        <v>4.5379470461589487E-2</v>
      </c>
      <c r="AE104" s="8">
        <f t="shared" si="321"/>
        <v>0.39830493091903052</v>
      </c>
      <c r="AF104" s="8">
        <f t="shared" si="322"/>
        <v>6.1349713838163546E-2</v>
      </c>
      <c r="AG104" s="8">
        <f t="shared" si="323"/>
        <v>-0.6342420697650385</v>
      </c>
      <c r="AH104" s="8">
        <f t="shared" si="324"/>
        <v>0.39800882860280246</v>
      </c>
      <c r="AI104" s="8">
        <f t="shared" si="325"/>
        <v>-8.1644195477577508E-2</v>
      </c>
      <c r="AJ104" s="8">
        <f t="shared" si="326"/>
        <v>1.8037362001410093</v>
      </c>
      <c r="AK104" s="8">
        <f t="shared" si="327"/>
        <v>-0.53219293823614822</v>
      </c>
      <c r="AL104" s="7" t="str">
        <f t="shared" si="328"/>
        <v>รพ.พังโคน</v>
      </c>
      <c r="AM104" s="9" t="str">
        <f>+IF(AND(C104&lt;C109),"OK","Not OK")</f>
        <v>OK</v>
      </c>
      <c r="AN104" s="9" t="str">
        <f t="shared" ref="AN104:AP104" si="341">+IF(AND(D104&lt;D109),"OK","Not OK")</f>
        <v>OK</v>
      </c>
      <c r="AO104" s="9" t="str">
        <f t="shared" si="341"/>
        <v>OK</v>
      </c>
      <c r="AP104" s="9" t="str">
        <f t="shared" si="341"/>
        <v>OK</v>
      </c>
      <c r="AQ104" s="9" t="str">
        <f t="shared" ref="AQ104:AW104" si="342">+IF(AND(G104&lt;G109),"OK","Not OK")</f>
        <v>Not OK</v>
      </c>
      <c r="AR104" s="9" t="str">
        <f t="shared" si="342"/>
        <v>OK</v>
      </c>
      <c r="AS104" s="9" t="str">
        <f t="shared" si="342"/>
        <v>OK</v>
      </c>
      <c r="AT104" s="9" t="str">
        <f t="shared" si="342"/>
        <v>OK</v>
      </c>
      <c r="AU104" s="9" t="str">
        <f t="shared" si="342"/>
        <v>OK</v>
      </c>
      <c r="AV104" s="9" t="str">
        <f t="shared" si="342"/>
        <v>Not OK</v>
      </c>
      <c r="AW104" s="9" t="str">
        <f t="shared" si="342"/>
        <v>OK</v>
      </c>
    </row>
    <row r="105" spans="1:49" ht="13.5" customHeight="1">
      <c r="A105" s="211" t="s">
        <v>1456</v>
      </c>
      <c r="B105" s="390" t="str">
        <f>'8.คำนวณ'!F69</f>
        <v>รพ.พระอาจารย์ฝั้นอาจาโร</v>
      </c>
      <c r="C105" s="223">
        <f>+'8.คำนวณ'!W69</f>
        <v>7625.3542264473908</v>
      </c>
      <c r="D105" s="223">
        <f>+'8.คำนวณ'!X69</f>
        <v>40.544342877595625</v>
      </c>
      <c r="E105" s="223">
        <f>+'8.คำนวณ'!Y69</f>
        <v>2292.7938392313704</v>
      </c>
      <c r="F105" s="223">
        <f>+'8.คำนวณ'!Z69</f>
        <v>700.40688444550926</v>
      </c>
      <c r="G105" s="223">
        <f>+'8.คำนวณ'!AA69</f>
        <v>415.92311316000468</v>
      </c>
      <c r="H105" s="223">
        <f>+'8.คำนวณ'!AB69</f>
        <v>458.7069682749493</v>
      </c>
      <c r="I105" s="223">
        <f>+'8.คำนวณ'!AC69</f>
        <v>1758.3684873197642</v>
      </c>
      <c r="J105" s="223">
        <f>+'8.คำนวณ'!AD69</f>
        <v>321.76601199652276</v>
      </c>
      <c r="K105" s="223">
        <f>+'8.คำนวณ'!AE69</f>
        <v>320.74362249417538</v>
      </c>
      <c r="L105" s="223">
        <f>+'8.คำนวณ'!AF69</f>
        <v>7.387775139236771</v>
      </c>
      <c r="M105" s="223">
        <f>+'8.คำนวณ'!AG69</f>
        <v>32.625866767768613</v>
      </c>
      <c r="N105" s="387" t="str">
        <f t="shared" si="314"/>
        <v>รพ.พระอาจารย์ฝั้นอาจาโร</v>
      </c>
      <c r="O105" s="42">
        <f>+(C105-C107)*100/C107</f>
        <v>-4.2007356247352741</v>
      </c>
      <c r="P105" s="42">
        <f t="shared" ref="P105:Y105" si="343">+(D105-D107)*100/D107</f>
        <v>-4.2245922002782548</v>
      </c>
      <c r="Q105" s="42">
        <f t="shared" si="343"/>
        <v>35.986149592634114</v>
      </c>
      <c r="R105" s="42">
        <f t="shared" si="343"/>
        <v>11.668998514158819</v>
      </c>
      <c r="S105" s="42">
        <f t="shared" si="343"/>
        <v>-24.172483200782533</v>
      </c>
      <c r="T105" s="42">
        <f t="shared" si="343"/>
        <v>-9.4705066173256895</v>
      </c>
      <c r="U105" s="42">
        <f t="shared" si="343"/>
        <v>52.571720375320716</v>
      </c>
      <c r="V105" s="42">
        <f t="shared" si="343"/>
        <v>-31.074375580529313</v>
      </c>
      <c r="W105" s="42">
        <f t="shared" si="343"/>
        <v>5.482163094312642</v>
      </c>
      <c r="X105" s="42">
        <f t="shared" si="343"/>
        <v>-81.722444919975999</v>
      </c>
      <c r="Y105" s="42">
        <f t="shared" si="343"/>
        <v>-87.536201008534007</v>
      </c>
      <c r="Z105" s="387" t="str">
        <f t="shared" si="316"/>
        <v>รพ.พระอาจารย์ฝั้นอาจาโร</v>
      </c>
      <c r="AA105" s="8">
        <f t="shared" si="317"/>
        <v>-4.2007356247352738E-2</v>
      </c>
      <c r="AB105" s="8">
        <f t="shared" si="318"/>
        <v>-4.224592200278255E-2</v>
      </c>
      <c r="AC105" s="8">
        <f t="shared" si="319"/>
        <v>0.35986149592634115</v>
      </c>
      <c r="AD105" s="8">
        <f t="shared" si="320"/>
        <v>0.11668998514158818</v>
      </c>
      <c r="AE105" s="8">
        <f t="shared" si="321"/>
        <v>-0.24172483200782532</v>
      </c>
      <c r="AF105" s="8">
        <f t="shared" si="322"/>
        <v>-9.4705066173256899E-2</v>
      </c>
      <c r="AG105" s="8">
        <f t="shared" si="323"/>
        <v>0.52571720375320719</v>
      </c>
      <c r="AH105" s="8">
        <f t="shared" si="324"/>
        <v>-0.31074375580529312</v>
      </c>
      <c r="AI105" s="8">
        <f t="shared" si="325"/>
        <v>5.482163094312642E-2</v>
      </c>
      <c r="AJ105" s="8">
        <f t="shared" si="326"/>
        <v>-0.81722444919976001</v>
      </c>
      <c r="AK105" s="8">
        <f t="shared" si="327"/>
        <v>-0.87536201008534009</v>
      </c>
      <c r="AL105" s="7" t="str">
        <f t="shared" si="328"/>
        <v>รพ.พระอาจารย์ฝั้นอาจาโร</v>
      </c>
      <c r="AM105" s="9" t="str">
        <f>+IF(AND(C105&lt;C109),"OK","Not OK")</f>
        <v>OK</v>
      </c>
      <c r="AN105" s="9" t="str">
        <f t="shared" ref="AN105:AP105" si="344">+IF(AND(D105&lt;D109),"OK","Not OK")</f>
        <v>OK</v>
      </c>
      <c r="AO105" s="9" t="str">
        <f>+IF(AND(E105&lt;E109),"OK","Not OK")</f>
        <v>Not OK</v>
      </c>
      <c r="AP105" s="9" t="str">
        <f t="shared" si="344"/>
        <v>OK</v>
      </c>
      <c r="AQ105" s="9" t="str">
        <f t="shared" ref="AQ105:AW105" si="345">+IF(AND(G105&lt;G109),"OK","Not OK")</f>
        <v>OK</v>
      </c>
      <c r="AR105" s="9" t="str">
        <f t="shared" si="345"/>
        <v>OK</v>
      </c>
      <c r="AS105" s="9" t="str">
        <f t="shared" si="345"/>
        <v>OK</v>
      </c>
      <c r="AT105" s="9" t="str">
        <f t="shared" si="345"/>
        <v>OK</v>
      </c>
      <c r="AU105" s="9" t="str">
        <f t="shared" si="345"/>
        <v>OK</v>
      </c>
      <c r="AV105" s="9" t="str">
        <f t="shared" si="345"/>
        <v>OK</v>
      </c>
      <c r="AW105" s="9" t="str">
        <f t="shared" si="345"/>
        <v>OK</v>
      </c>
    </row>
    <row r="106" spans="1:49" ht="13.5" customHeight="1">
      <c r="A106" s="211" t="s">
        <v>49</v>
      </c>
      <c r="B106" s="390" t="str">
        <f>'8.คำนวณ'!F70</f>
        <v>รพ.ศรีสงคราม</v>
      </c>
      <c r="C106" s="223">
        <f>+'8.คำนวณ'!W70</f>
        <v>7862.3230568827339</v>
      </c>
      <c r="D106" s="223">
        <f>+'8.คำนวณ'!X70</f>
        <v>93.221887796236672</v>
      </c>
      <c r="E106" s="223">
        <f>+'8.คำนวณ'!Y70</f>
        <v>1610.298246263362</v>
      </c>
      <c r="F106" s="223">
        <f>+'8.คำนวณ'!Z70</f>
        <v>544.64760117870696</v>
      </c>
      <c r="G106" s="223">
        <f>+'8.คำนวณ'!AA70</f>
        <v>544.85004043219965</v>
      </c>
      <c r="H106" s="223">
        <f>+'8.คำนวณ'!AB70</f>
        <v>414.54403555575027</v>
      </c>
      <c r="I106" s="223">
        <f>+'8.คำนวณ'!AC70</f>
        <v>2528.3565435894116</v>
      </c>
      <c r="J106" s="223">
        <f>+'8.คำนวณ'!AD70</f>
        <v>557.71596954303595</v>
      </c>
      <c r="K106" s="223">
        <f>+'8.คำนวณ'!AE70</f>
        <v>340.82708834448988</v>
      </c>
      <c r="L106" s="223">
        <f>+'8.คำนวณ'!AF70</f>
        <v>12.676921070627543</v>
      </c>
      <c r="M106" s="223">
        <f>+'8.คำนวณ'!AG70</f>
        <v>665.89326687630125</v>
      </c>
      <c r="N106" s="387" t="str">
        <f t="shared" si="314"/>
        <v>รพ.ศรีสงคราม</v>
      </c>
      <c r="O106" s="42">
        <f>+(C106-C107)*100/C107</f>
        <v>-1.2236359436691555</v>
      </c>
      <c r="P106" s="42">
        <f t="shared" ref="P106:Y106" si="346">+(D106-D107)*100/D107</f>
        <v>120.21233261812688</v>
      </c>
      <c r="Q106" s="42">
        <f t="shared" si="346"/>
        <v>-4.4928268480800035</v>
      </c>
      <c r="R106" s="42">
        <f t="shared" si="346"/>
        <v>-13.164399840366034</v>
      </c>
      <c r="S106" s="42">
        <f t="shared" si="346"/>
        <v>-0.66763715044301519</v>
      </c>
      <c r="T106" s="42">
        <f t="shared" si="346"/>
        <v>-18.186415033536594</v>
      </c>
      <c r="U106" s="42">
        <f t="shared" si="346"/>
        <v>119.38274619879792</v>
      </c>
      <c r="V106" s="42">
        <f t="shared" si="346"/>
        <v>19.468557946635052</v>
      </c>
      <c r="W106" s="42">
        <f t="shared" si="346"/>
        <v>12.086962914955693</v>
      </c>
      <c r="X106" s="42">
        <f t="shared" si="346"/>
        <v>-68.636955139182973</v>
      </c>
      <c r="Y106" s="42">
        <f t="shared" si="346"/>
        <v>154.38587998882039</v>
      </c>
      <c r="Z106" s="387" t="str">
        <f t="shared" si="316"/>
        <v>รพ.ศรีสงคราม</v>
      </c>
      <c r="AA106" s="8">
        <f t="shared" si="317"/>
        <v>-1.2236359436691555E-2</v>
      </c>
      <c r="AB106" s="8">
        <f t="shared" si="318"/>
        <v>1.2021233261812687</v>
      </c>
      <c r="AC106" s="8">
        <f t="shared" si="319"/>
        <v>-4.4928268480800032E-2</v>
      </c>
      <c r="AD106" s="8">
        <f t="shared" si="320"/>
        <v>-0.13164399840366034</v>
      </c>
      <c r="AE106" s="8">
        <f t="shared" si="321"/>
        <v>-6.6763715044301517E-3</v>
      </c>
      <c r="AF106" s="8">
        <f t="shared" si="322"/>
        <v>-0.18186415033536593</v>
      </c>
      <c r="AG106" s="8">
        <f t="shared" si="323"/>
        <v>1.1938274619879792</v>
      </c>
      <c r="AH106" s="8">
        <f t="shared" si="324"/>
        <v>0.19468557946635051</v>
      </c>
      <c r="AI106" s="8">
        <f t="shared" si="325"/>
        <v>0.12086962914955693</v>
      </c>
      <c r="AJ106" s="8">
        <f t="shared" si="326"/>
        <v>-0.68636955139182976</v>
      </c>
      <c r="AK106" s="8">
        <f t="shared" si="327"/>
        <v>1.5438587998882038</v>
      </c>
      <c r="AL106" s="7" t="str">
        <f t="shared" si="328"/>
        <v>รพ.ศรีสงคราม</v>
      </c>
      <c r="AM106" s="9" t="str">
        <f>+IF(AND(C106&lt;C109),"OK","Not OK")</f>
        <v>OK</v>
      </c>
      <c r="AN106" s="9" t="str">
        <f t="shared" ref="AN106:AP106" si="347">+IF(AND(D106&lt;D109),"OK","Not OK")</f>
        <v>Not OK</v>
      </c>
      <c r="AO106" s="9" t="str">
        <f t="shared" si="347"/>
        <v>OK</v>
      </c>
      <c r="AP106" s="9" t="str">
        <f t="shared" si="347"/>
        <v>OK</v>
      </c>
      <c r="AQ106" s="9" t="str">
        <f>+IF(AND(G106&lt;G109),"OK","Not OK")</f>
        <v>OK</v>
      </c>
      <c r="AR106" s="9" t="str">
        <f>+IF(AND(H106&lt;H109),"OK","Not OK")</f>
        <v>OK</v>
      </c>
      <c r="AS106" s="9" t="str">
        <f>+IF(AND(I106&lt;I109),"OK","Not OK")</f>
        <v>Not OK</v>
      </c>
      <c r="AT106" s="9" t="str">
        <f t="shared" ref="AT106:AW106" si="348">+IF(AND(J106&lt;J109),"OK","Not OK")</f>
        <v>OK</v>
      </c>
      <c r="AU106" s="9" t="str">
        <f t="shared" si="348"/>
        <v>OK</v>
      </c>
      <c r="AV106" s="9" t="str">
        <f t="shared" si="348"/>
        <v>OK</v>
      </c>
      <c r="AW106" s="9" t="str">
        <f t="shared" si="348"/>
        <v>Not OK</v>
      </c>
    </row>
    <row r="107" spans="1:49" ht="13.5" customHeight="1">
      <c r="B107" s="391" t="s">
        <v>140</v>
      </c>
      <c r="C107" s="12">
        <f>AVERAGE(C100:C106)</f>
        <v>7959.7210648480195</v>
      </c>
      <c r="D107" s="12">
        <f t="shared" ref="D107:M107" si="349">AVERAGE(D100:D106)</f>
        <v>42.332728002974285</v>
      </c>
      <c r="E107" s="12">
        <f t="shared" si="349"/>
        <v>1686.0495323235205</v>
      </c>
      <c r="F107" s="12">
        <f t="shared" si="349"/>
        <v>627.21694809209089</v>
      </c>
      <c r="G107" s="12">
        <f t="shared" si="349"/>
        <v>548.51211106031758</v>
      </c>
      <c r="H107" s="12">
        <f t="shared" si="349"/>
        <v>506.69340027781203</v>
      </c>
      <c r="I107" s="12">
        <f t="shared" si="349"/>
        <v>1152.4865047036526</v>
      </c>
      <c r="J107" s="12">
        <f t="shared" si="349"/>
        <v>466.83075373870332</v>
      </c>
      <c r="K107" s="12">
        <f t="shared" si="349"/>
        <v>304.07380080686755</v>
      </c>
      <c r="L107" s="12">
        <f t="shared" si="349"/>
        <v>40.419930931085297</v>
      </c>
      <c r="M107" s="12">
        <f t="shared" si="349"/>
        <v>261.76502677961747</v>
      </c>
      <c r="V107" s="41"/>
      <c r="W107" s="41"/>
      <c r="X107" s="41"/>
      <c r="Y107" s="41"/>
    </row>
    <row r="108" spans="1:49" ht="13.5" customHeight="1">
      <c r="B108" s="392" t="s">
        <v>264</v>
      </c>
      <c r="C108" s="215">
        <f>STDEV(C100:C106)</f>
        <v>399.43274940555676</v>
      </c>
      <c r="D108" s="215">
        <f t="shared" ref="D108:M108" si="350">STDEV(D100:D106)</f>
        <v>27.839601445329798</v>
      </c>
      <c r="E108" s="215">
        <f t="shared" si="350"/>
        <v>302.73959903148074</v>
      </c>
      <c r="F108" s="215">
        <f t="shared" si="350"/>
        <v>84.638286446119722</v>
      </c>
      <c r="G108" s="215">
        <f t="shared" si="350"/>
        <v>134.00760229107172</v>
      </c>
      <c r="H108" s="215">
        <f t="shared" si="350"/>
        <v>67.240800277060274</v>
      </c>
      <c r="I108" s="215">
        <f t="shared" si="350"/>
        <v>769.51228440866589</v>
      </c>
      <c r="J108" s="215">
        <f t="shared" si="350"/>
        <v>197.69676151516956</v>
      </c>
      <c r="K108" s="215">
        <f t="shared" si="350"/>
        <v>44.95328008204811</v>
      </c>
      <c r="L108" s="215">
        <f t="shared" si="350"/>
        <v>41.515643636370264</v>
      </c>
      <c r="M108" s="215">
        <f t="shared" si="350"/>
        <v>328.43989927681082</v>
      </c>
      <c r="V108" s="163"/>
      <c r="W108" s="163"/>
      <c r="X108" s="163"/>
      <c r="Y108" s="163"/>
    </row>
    <row r="109" spans="1:49" ht="13.5" customHeight="1">
      <c r="B109" s="392" t="s">
        <v>265</v>
      </c>
      <c r="C109" s="215">
        <f>+C107+C108</f>
        <v>8359.1538142535755</v>
      </c>
      <c r="D109" s="215">
        <f t="shared" ref="D109:M109" si="351">+D107+D108</f>
        <v>70.172329448304083</v>
      </c>
      <c r="E109" s="215">
        <f t="shared" si="351"/>
        <v>1988.7891313550012</v>
      </c>
      <c r="F109" s="215">
        <f t="shared" si="351"/>
        <v>711.85523453821065</v>
      </c>
      <c r="G109" s="215">
        <f t="shared" si="351"/>
        <v>682.51971335138933</v>
      </c>
      <c r="H109" s="215">
        <f t="shared" si="351"/>
        <v>573.93420055487229</v>
      </c>
      <c r="I109" s="215">
        <f t="shared" si="351"/>
        <v>1921.9987891123185</v>
      </c>
      <c r="J109" s="215">
        <f t="shared" si="351"/>
        <v>664.52751525387293</v>
      </c>
      <c r="K109" s="215">
        <f t="shared" si="351"/>
        <v>349.02708088891563</v>
      </c>
      <c r="L109" s="215">
        <f t="shared" si="351"/>
        <v>81.935574567455561</v>
      </c>
      <c r="M109" s="215">
        <f t="shared" si="351"/>
        <v>590.20492605642835</v>
      </c>
      <c r="V109" s="163"/>
      <c r="W109" s="163"/>
      <c r="X109" s="163"/>
      <c r="Y109" s="163"/>
    </row>
    <row r="110" spans="1:49" ht="13.5" customHeight="1">
      <c r="B110" s="459" t="s">
        <v>149</v>
      </c>
      <c r="C110" s="460" t="s">
        <v>244</v>
      </c>
      <c r="D110" s="461"/>
      <c r="E110" s="461"/>
      <c r="F110" s="461"/>
      <c r="G110" s="461"/>
      <c r="H110" s="461"/>
      <c r="I110" s="461"/>
      <c r="J110" s="461"/>
      <c r="K110" s="461"/>
      <c r="L110" s="461"/>
      <c r="M110" s="462"/>
      <c r="N110" s="459" t="s">
        <v>149</v>
      </c>
      <c r="O110" s="460" t="s">
        <v>713</v>
      </c>
      <c r="P110" s="461"/>
      <c r="Q110" s="461"/>
      <c r="R110" s="461"/>
      <c r="S110" s="461"/>
      <c r="T110" s="461"/>
      <c r="U110" s="461"/>
      <c r="V110" s="461"/>
      <c r="W110" s="461"/>
      <c r="X110" s="461"/>
      <c r="Y110" s="462"/>
      <c r="Z110" s="447" t="s">
        <v>149</v>
      </c>
      <c r="AA110" s="460" t="s">
        <v>713</v>
      </c>
      <c r="AB110" s="461"/>
      <c r="AC110" s="461"/>
      <c r="AD110" s="461"/>
      <c r="AE110" s="461"/>
      <c r="AF110" s="461"/>
      <c r="AG110" s="461"/>
      <c r="AH110" s="461"/>
      <c r="AI110" s="461"/>
      <c r="AJ110" s="461"/>
      <c r="AK110" s="462"/>
      <c r="AL110" s="447" t="s">
        <v>149</v>
      </c>
      <c r="AM110" s="460" t="s">
        <v>714</v>
      </c>
      <c r="AN110" s="461"/>
      <c r="AO110" s="461"/>
      <c r="AP110" s="461"/>
      <c r="AQ110" s="461"/>
      <c r="AR110" s="461"/>
      <c r="AS110" s="461"/>
      <c r="AT110" s="461"/>
      <c r="AU110" s="461"/>
      <c r="AV110" s="461"/>
      <c r="AW110" s="462"/>
    </row>
    <row r="111" spans="1:49" ht="13.5" customHeight="1">
      <c r="B111" s="459"/>
      <c r="C111" s="31" t="s">
        <v>5</v>
      </c>
      <c r="D111" s="31" t="s">
        <v>8</v>
      </c>
      <c r="E111" s="31" t="s">
        <v>11</v>
      </c>
      <c r="F111" s="31" t="s">
        <v>17</v>
      </c>
      <c r="G111" s="31" t="s">
        <v>20</v>
      </c>
      <c r="H111" s="31" t="s">
        <v>23</v>
      </c>
      <c r="I111" s="31" t="s">
        <v>26</v>
      </c>
      <c r="J111" s="31" t="s">
        <v>29</v>
      </c>
      <c r="K111" s="31" t="s">
        <v>32</v>
      </c>
      <c r="L111" s="31" t="s">
        <v>35</v>
      </c>
      <c r="M111" s="31" t="s">
        <v>38</v>
      </c>
      <c r="N111" s="459"/>
      <c r="O111" s="31" t="s">
        <v>5</v>
      </c>
      <c r="P111" s="31" t="s">
        <v>8</v>
      </c>
      <c r="Q111" s="31" t="s">
        <v>11</v>
      </c>
      <c r="R111" s="31" t="s">
        <v>17</v>
      </c>
      <c r="S111" s="31" t="s">
        <v>20</v>
      </c>
      <c r="T111" s="31" t="s">
        <v>23</v>
      </c>
      <c r="U111" s="31" t="s">
        <v>26</v>
      </c>
      <c r="V111" s="31" t="s">
        <v>29</v>
      </c>
      <c r="W111" s="31" t="s">
        <v>32</v>
      </c>
      <c r="X111" s="31" t="s">
        <v>35</v>
      </c>
      <c r="Y111" s="31" t="s">
        <v>38</v>
      </c>
      <c r="Z111" s="447"/>
      <c r="AA111" s="31" t="s">
        <v>5</v>
      </c>
      <c r="AB111" s="31" t="s">
        <v>8</v>
      </c>
      <c r="AC111" s="31" t="s">
        <v>11</v>
      </c>
      <c r="AD111" s="31" t="s">
        <v>17</v>
      </c>
      <c r="AE111" s="31" t="s">
        <v>20</v>
      </c>
      <c r="AF111" s="31" t="s">
        <v>23</v>
      </c>
      <c r="AG111" s="31" t="s">
        <v>26</v>
      </c>
      <c r="AH111" s="31" t="s">
        <v>29</v>
      </c>
      <c r="AI111" s="31" t="s">
        <v>32</v>
      </c>
      <c r="AJ111" s="31" t="s">
        <v>35</v>
      </c>
      <c r="AK111" s="31" t="s">
        <v>38</v>
      </c>
      <c r="AL111" s="447"/>
      <c r="AM111" s="5" t="s">
        <v>5</v>
      </c>
      <c r="AN111" s="6" t="s">
        <v>8</v>
      </c>
      <c r="AO111" s="5" t="s">
        <v>11</v>
      </c>
      <c r="AP111" s="5" t="s">
        <v>17</v>
      </c>
      <c r="AQ111" s="5" t="s">
        <v>20</v>
      </c>
      <c r="AR111" s="5" t="s">
        <v>23</v>
      </c>
      <c r="AS111" s="5" t="s">
        <v>26</v>
      </c>
      <c r="AT111" s="31" t="s">
        <v>29</v>
      </c>
      <c r="AU111" s="31" t="s">
        <v>32</v>
      </c>
      <c r="AV111" s="31" t="s">
        <v>35</v>
      </c>
      <c r="AW111" s="31" t="s">
        <v>38</v>
      </c>
    </row>
    <row r="112" spans="1:49" ht="13.5" customHeight="1">
      <c r="A112" s="211" t="s">
        <v>53</v>
      </c>
      <c r="B112" s="390" t="str">
        <f>'8.คำนวณ'!F71</f>
        <v>รพ.เซกา</v>
      </c>
      <c r="C112" s="221">
        <f>+'8.คำนวณ'!W71</f>
        <v>10645.19187875744</v>
      </c>
      <c r="D112" s="221">
        <f>+'8.คำนวณ'!X71</f>
        <v>14.813068148492524</v>
      </c>
      <c r="E112" s="221">
        <f>+'8.คำนวณ'!Y71</f>
        <v>2803.7154044187164</v>
      </c>
      <c r="F112" s="221">
        <f>+'8.คำนวณ'!Z71</f>
        <v>729.68279516252232</v>
      </c>
      <c r="G112" s="221">
        <f>+'8.คำนวณ'!AA71</f>
        <v>58.134817439666065</v>
      </c>
      <c r="H112" s="221">
        <f>+'8.คำนวณ'!AB71</f>
        <v>653.28480738915778</v>
      </c>
      <c r="I112" s="221">
        <f>+'8.คำนวณ'!AC71</f>
        <v>704.99463362463825</v>
      </c>
      <c r="J112" s="221">
        <f>+'8.คำนวณ'!AD71</f>
        <v>1086.9705807327912</v>
      </c>
      <c r="K112" s="221">
        <f>+'8.คำนวณ'!AE71</f>
        <v>349.60810161664165</v>
      </c>
      <c r="L112" s="221">
        <f>+'8.คำนวณ'!AF71</f>
        <v>19.070316240731568</v>
      </c>
      <c r="M112" s="221">
        <f>+'8.คำนวณ'!AG71</f>
        <v>1332.0712161650524</v>
      </c>
      <c r="N112" s="387" t="str">
        <f>+B112</f>
        <v>รพ.เซกา</v>
      </c>
      <c r="O112" s="42">
        <f>+(C112-C118)*100/C118</f>
        <v>32.563407015261873</v>
      </c>
      <c r="P112" s="42">
        <f t="shared" ref="P112:Y112" si="352">+(D112-D118)*100/D118</f>
        <v>-39.625326475427109</v>
      </c>
      <c r="Q112" s="42">
        <f t="shared" si="352"/>
        <v>54.135231852614851</v>
      </c>
      <c r="R112" s="42">
        <f t="shared" si="352"/>
        <v>8.6532361340607338</v>
      </c>
      <c r="S112" s="42">
        <f t="shared" si="352"/>
        <v>-87.473944602547817</v>
      </c>
      <c r="T112" s="42">
        <f t="shared" si="352"/>
        <v>29.528637757600002</v>
      </c>
      <c r="U112" s="42">
        <f t="shared" si="352"/>
        <v>73.288998325672154</v>
      </c>
      <c r="V112" s="42">
        <f t="shared" si="352"/>
        <v>63.093273959861413</v>
      </c>
      <c r="W112" s="42">
        <f t="shared" si="352"/>
        <v>32.404736781496439</v>
      </c>
      <c r="X112" s="42">
        <f t="shared" si="352"/>
        <v>-28.861904385421912</v>
      </c>
      <c r="Y112" s="42">
        <f t="shared" si="352"/>
        <v>336.18768293945504</v>
      </c>
      <c r="Z112" s="387" t="str">
        <f>+N112</f>
        <v>รพ.เซกา</v>
      </c>
      <c r="AA112" s="8">
        <f t="shared" ref="AA112:AA117" si="353">+O112/100</f>
        <v>0.32563407015261875</v>
      </c>
      <c r="AB112" s="8">
        <f t="shared" ref="AB112:AB117" si="354">+P112/100</f>
        <v>-0.39625326475427108</v>
      </c>
      <c r="AC112" s="8">
        <f t="shared" ref="AC112:AC117" si="355">+Q112/100</f>
        <v>0.54135231852614851</v>
      </c>
      <c r="AD112" s="8">
        <f t="shared" ref="AD112:AD117" si="356">+R112/100</f>
        <v>8.6532361340607336E-2</v>
      </c>
      <c r="AE112" s="8">
        <f t="shared" ref="AE112:AE117" si="357">+S112/100</f>
        <v>-0.87473944602547815</v>
      </c>
      <c r="AF112" s="8">
        <f t="shared" ref="AF112:AF117" si="358">+T112/100</f>
        <v>0.29528637757600001</v>
      </c>
      <c r="AG112" s="8">
        <f t="shared" ref="AG112:AG117" si="359">+U112/100</f>
        <v>0.7328899832567215</v>
      </c>
      <c r="AH112" s="8">
        <f t="shared" ref="AH112:AH117" si="360">+V112/100</f>
        <v>0.63093273959861418</v>
      </c>
      <c r="AI112" s="8">
        <f t="shared" ref="AI112:AI117" si="361">+W112/100</f>
        <v>0.3240473678149644</v>
      </c>
      <c r="AJ112" s="8">
        <f t="shared" ref="AJ112:AJ117" si="362">+X112/100</f>
        <v>-0.2886190438542191</v>
      </c>
      <c r="AK112" s="8">
        <f t="shared" ref="AK112:AK117" si="363">+Y112/100</f>
        <v>3.3618768293945505</v>
      </c>
      <c r="AL112" s="7" t="str">
        <f>+Z112</f>
        <v>รพ.เซกา</v>
      </c>
      <c r="AM112" s="9" t="str">
        <f>+IF(AND(C112&lt;C120),"OK","Not OK")</f>
        <v>Not OK</v>
      </c>
      <c r="AN112" s="9" t="str">
        <f t="shared" ref="AN112:AP112" si="364">+IF(AND(D112&lt;D120),"OK","Not OK")</f>
        <v>OK</v>
      </c>
      <c r="AO112" s="9" t="str">
        <f t="shared" si="364"/>
        <v>Not OK</v>
      </c>
      <c r="AP112" s="9" t="str">
        <f t="shared" si="364"/>
        <v>OK</v>
      </c>
      <c r="AQ112" s="9" t="str">
        <f t="shared" ref="AQ112:AW112" si="365">+IF(AND(G112&lt;G120),"OK","Not OK")</f>
        <v>OK</v>
      </c>
      <c r="AR112" s="9" t="str">
        <f t="shared" si="365"/>
        <v>OK</v>
      </c>
      <c r="AS112" s="9" t="str">
        <f t="shared" si="365"/>
        <v>Not OK</v>
      </c>
      <c r="AT112" s="9" t="str">
        <f t="shared" si="365"/>
        <v>Not OK</v>
      </c>
      <c r="AU112" s="9" t="str">
        <f t="shared" si="365"/>
        <v>Not OK</v>
      </c>
      <c r="AV112" s="9" t="str">
        <f t="shared" si="365"/>
        <v>OK</v>
      </c>
      <c r="AW112" s="9" t="str">
        <f t="shared" si="365"/>
        <v>Not OK</v>
      </c>
    </row>
    <row r="113" spans="1:49" ht="13.5" customHeight="1">
      <c r="A113" s="211" t="s">
        <v>1457</v>
      </c>
      <c r="B113" s="390" t="str">
        <f>'8.คำนวณ'!F72</f>
        <v>รพ.ศรีบุญเรือง</v>
      </c>
      <c r="C113" s="221">
        <f>+'8.คำนวณ'!W72</f>
        <v>8422.9286072524574</v>
      </c>
      <c r="D113" s="221">
        <f>+'8.คำนวณ'!X72</f>
        <v>19.053163829248128</v>
      </c>
      <c r="E113" s="221">
        <f>+'8.คำนวณ'!Y72</f>
        <v>1613.8833387406714</v>
      </c>
      <c r="F113" s="221">
        <f>+'8.คำนวณ'!Z72</f>
        <v>855.70230670287219</v>
      </c>
      <c r="G113" s="221">
        <f>+'8.คำนวณ'!AA72</f>
        <v>785.33499591854536</v>
      </c>
      <c r="H113" s="221">
        <f>+'8.คำนวณ'!AB72</f>
        <v>441.2053390735415</v>
      </c>
      <c r="I113" s="221">
        <f>+'8.คำนวณ'!AC72</f>
        <v>419.55811845811655</v>
      </c>
      <c r="J113" s="221">
        <f>+'8.คำนวณ'!AD72</f>
        <v>615.17445823801404</v>
      </c>
      <c r="K113" s="221">
        <f>+'8.คำนวณ'!AE72</f>
        <v>252.20039339691209</v>
      </c>
      <c r="L113" s="221">
        <f>+'8.คำนวณ'!AF72</f>
        <v>36.447915977977075</v>
      </c>
      <c r="M113" s="221">
        <f>+'8.คำนวณ'!AG72</f>
        <v>59.937225646095627</v>
      </c>
      <c r="N113" s="387" t="str">
        <f t="shared" ref="N113:N117" si="366">+B113</f>
        <v>รพ.ศรีบุญเรือง</v>
      </c>
      <c r="O113" s="42">
        <f>+(C113-C118)*100/C118</f>
        <v>4.8898062093017218</v>
      </c>
      <c r="P113" s="42">
        <f t="shared" ref="P113:Y113" si="367">+(D113-D118)*100/D118</f>
        <v>-22.343667478629548</v>
      </c>
      <c r="Q113" s="42">
        <f t="shared" si="367"/>
        <v>-11.276200784209324</v>
      </c>
      <c r="R113" s="42">
        <f t="shared" si="367"/>
        <v>27.418140330332637</v>
      </c>
      <c r="S113" s="42">
        <f t="shared" si="367"/>
        <v>69.212704153459427</v>
      </c>
      <c r="T113" s="42">
        <f t="shared" si="367"/>
        <v>-12.520961921692617</v>
      </c>
      <c r="U113" s="42">
        <f t="shared" si="367"/>
        <v>3.1281695198279929</v>
      </c>
      <c r="V113" s="42">
        <f t="shared" si="367"/>
        <v>-7.6968427398625572</v>
      </c>
      <c r="W113" s="42">
        <f t="shared" si="367"/>
        <v>-4.4858327095515884</v>
      </c>
      <c r="X113" s="42">
        <f t="shared" si="367"/>
        <v>35.961842428994572</v>
      </c>
      <c r="Y113" s="42">
        <f t="shared" si="367"/>
        <v>-80.373512122230011</v>
      </c>
      <c r="Z113" s="387" t="str">
        <f t="shared" ref="Z113:Z117" si="368">+N113</f>
        <v>รพ.ศรีบุญเรือง</v>
      </c>
      <c r="AA113" s="8">
        <f t="shared" si="353"/>
        <v>4.8898062093017218E-2</v>
      </c>
      <c r="AB113" s="8">
        <f t="shared" si="354"/>
        <v>-0.22343667478629547</v>
      </c>
      <c r="AC113" s="8">
        <f t="shared" si="355"/>
        <v>-0.11276200784209324</v>
      </c>
      <c r="AD113" s="8">
        <f t="shared" si="356"/>
        <v>0.27418140330332635</v>
      </c>
      <c r="AE113" s="8">
        <f t="shared" si="357"/>
        <v>0.69212704153459426</v>
      </c>
      <c r="AF113" s="8">
        <f t="shared" si="358"/>
        <v>-0.12520961921692617</v>
      </c>
      <c r="AG113" s="8">
        <f t="shared" si="359"/>
        <v>3.1281695198279925E-2</v>
      </c>
      <c r="AH113" s="8">
        <f t="shared" si="360"/>
        <v>-7.6968427398625569E-2</v>
      </c>
      <c r="AI113" s="8">
        <f t="shared" si="361"/>
        <v>-4.4858327095515883E-2</v>
      </c>
      <c r="AJ113" s="8">
        <f t="shared" si="362"/>
        <v>0.35961842428994573</v>
      </c>
      <c r="AK113" s="8">
        <f t="shared" si="363"/>
        <v>-0.80373512122230006</v>
      </c>
      <c r="AL113" s="7" t="str">
        <f t="shared" ref="AL113:AL117" si="369">+Z113</f>
        <v>รพ.ศรีบุญเรือง</v>
      </c>
      <c r="AM113" s="9" t="str">
        <f>+IF(AND(C113&lt;C120),"OK","Not OK")</f>
        <v>OK</v>
      </c>
      <c r="AN113" s="9" t="str">
        <f t="shared" ref="AN113:AP113" si="370">+IF(AND(D113&lt;D120),"OK","Not OK")</f>
        <v>OK</v>
      </c>
      <c r="AO113" s="9" t="str">
        <f t="shared" si="370"/>
        <v>OK</v>
      </c>
      <c r="AP113" s="9" t="str">
        <f t="shared" si="370"/>
        <v>OK</v>
      </c>
      <c r="AQ113" s="9" t="str">
        <f t="shared" ref="AQ113:AW113" si="371">+IF(AND(G113&lt;G120),"OK","Not OK")</f>
        <v>Not OK</v>
      </c>
      <c r="AR113" s="9" t="str">
        <f t="shared" si="371"/>
        <v>OK</v>
      </c>
      <c r="AS113" s="9" t="str">
        <f t="shared" si="371"/>
        <v>OK</v>
      </c>
      <c r="AT113" s="9" t="str">
        <f t="shared" si="371"/>
        <v>OK</v>
      </c>
      <c r="AU113" s="9" t="str">
        <f t="shared" si="371"/>
        <v>OK</v>
      </c>
      <c r="AV113" s="9" t="str">
        <f t="shared" si="371"/>
        <v>OK</v>
      </c>
      <c r="AW113" s="9" t="str">
        <f t="shared" si="371"/>
        <v>OK</v>
      </c>
    </row>
    <row r="114" spans="1:49" ht="13.5" customHeight="1">
      <c r="A114" s="211" t="s">
        <v>45</v>
      </c>
      <c r="B114" s="390" t="str">
        <f>'8.คำนวณ'!F73</f>
        <v>รพ.โพนพิสัย</v>
      </c>
      <c r="C114" s="221">
        <f>+'8.คำนวณ'!W73</f>
        <v>8608.0881709092773</v>
      </c>
      <c r="D114" s="221">
        <f>+'8.คำนวณ'!X73</f>
        <v>15.00678840322202</v>
      </c>
      <c r="E114" s="221">
        <f>+'8.คำนวณ'!Y73</f>
        <v>2031.9461778866939</v>
      </c>
      <c r="F114" s="221">
        <f>+'8.คำนวณ'!Z73</f>
        <v>466.06861894219901</v>
      </c>
      <c r="G114" s="221">
        <f>+'8.คำนวณ'!AA73</f>
        <v>631.63438519262104</v>
      </c>
      <c r="H114" s="221">
        <f>+'8.คำนวณ'!AB73</f>
        <v>342.45291269392078</v>
      </c>
      <c r="I114" s="221">
        <f>+'8.คำนวณ'!AC73</f>
        <v>164.47656824313597</v>
      </c>
      <c r="J114" s="221">
        <f>+'8.คำนวณ'!AD73</f>
        <v>556.95751074404143</v>
      </c>
      <c r="K114" s="221">
        <f>+'8.คำนวณ'!AE73</f>
        <v>294.67726838443065</v>
      </c>
      <c r="L114" s="221">
        <f>+'8.คำนวณ'!AF73</f>
        <v>37.106608513073724</v>
      </c>
      <c r="M114" s="221">
        <f>+'8.คำนวณ'!AG73</f>
        <v>0</v>
      </c>
      <c r="N114" s="387" t="str">
        <f t="shared" si="366"/>
        <v>รพ.โพนพิสัย</v>
      </c>
      <c r="O114" s="42">
        <f>+(C114-C118)*100/C118</f>
        <v>7.195577949197534</v>
      </c>
      <c r="P114" s="42">
        <f t="shared" ref="P114:Y114" si="372">+(D114-D118)*100/D118</f>
        <v>-38.835767079821366</v>
      </c>
      <c r="Q114" s="42">
        <f t="shared" si="372"/>
        <v>11.706949552368554</v>
      </c>
      <c r="R114" s="42">
        <f t="shared" si="372"/>
        <v>-30.600167573742368</v>
      </c>
      <c r="S114" s="42">
        <f t="shared" si="372"/>
        <v>36.095504351924781</v>
      </c>
      <c r="T114" s="42">
        <f t="shared" si="372"/>
        <v>-32.100886511290909</v>
      </c>
      <c r="U114" s="42">
        <f t="shared" si="372"/>
        <v>-59.571352178444442</v>
      </c>
      <c r="V114" s="42">
        <f t="shared" si="372"/>
        <v>-16.431938919135725</v>
      </c>
      <c r="W114" s="42">
        <f t="shared" si="372"/>
        <v>11.601149903311324</v>
      </c>
      <c r="X114" s="42">
        <f t="shared" si="372"/>
        <v>38.418966471973562</v>
      </c>
      <c r="Y114" s="42">
        <f t="shared" si="372"/>
        <v>-100</v>
      </c>
      <c r="Z114" s="387" t="str">
        <f t="shared" si="368"/>
        <v>รพ.โพนพิสัย</v>
      </c>
      <c r="AA114" s="8">
        <f t="shared" si="353"/>
        <v>7.1955779491975347E-2</v>
      </c>
      <c r="AB114" s="8">
        <f t="shared" si="354"/>
        <v>-0.38835767079821365</v>
      </c>
      <c r="AC114" s="8">
        <f t="shared" si="355"/>
        <v>0.11706949552368555</v>
      </c>
      <c r="AD114" s="8">
        <f t="shared" si="356"/>
        <v>-0.30600167573742371</v>
      </c>
      <c r="AE114" s="8">
        <f t="shared" si="357"/>
        <v>0.36095504351924779</v>
      </c>
      <c r="AF114" s="8">
        <f t="shared" si="358"/>
        <v>-0.3210088651129091</v>
      </c>
      <c r="AG114" s="8">
        <f t="shared" si="359"/>
        <v>-0.59571352178444448</v>
      </c>
      <c r="AH114" s="8">
        <f t="shared" si="360"/>
        <v>-0.16431938919135725</v>
      </c>
      <c r="AI114" s="8">
        <f t="shared" si="361"/>
        <v>0.11601149903311324</v>
      </c>
      <c r="AJ114" s="8">
        <f t="shared" si="362"/>
        <v>0.38418966471973559</v>
      </c>
      <c r="AK114" s="8">
        <f t="shared" si="363"/>
        <v>-1</v>
      </c>
      <c r="AL114" s="7" t="str">
        <f t="shared" si="369"/>
        <v>รพ.โพนพิสัย</v>
      </c>
      <c r="AM114" s="9" t="str">
        <f>+IF(AND(C114&lt;C120),"OK","Not OK")</f>
        <v>OK</v>
      </c>
      <c r="AN114" s="9" t="str">
        <f t="shared" ref="AN114:AP114" si="373">+IF(AND(D114&lt;D120),"OK","Not OK")</f>
        <v>OK</v>
      </c>
      <c r="AO114" s="9" t="str">
        <f t="shared" si="373"/>
        <v>OK</v>
      </c>
      <c r="AP114" s="9" t="str">
        <f t="shared" si="373"/>
        <v>OK</v>
      </c>
      <c r="AQ114" s="9" t="str">
        <f t="shared" ref="AQ114:AW114" si="374">+IF(AND(G114&lt;G120),"OK","Not OK")</f>
        <v>OK</v>
      </c>
      <c r="AR114" s="9" t="str">
        <f t="shared" si="374"/>
        <v>OK</v>
      </c>
      <c r="AS114" s="9" t="str">
        <f t="shared" si="374"/>
        <v>OK</v>
      </c>
      <c r="AT114" s="9" t="str">
        <f t="shared" si="374"/>
        <v>OK</v>
      </c>
      <c r="AU114" s="9" t="str">
        <f t="shared" si="374"/>
        <v>OK</v>
      </c>
      <c r="AV114" s="9" t="str">
        <f t="shared" si="374"/>
        <v>OK</v>
      </c>
      <c r="AW114" s="9" t="str">
        <f t="shared" si="374"/>
        <v>OK</v>
      </c>
    </row>
    <row r="115" spans="1:49" ht="13.5" customHeight="1">
      <c r="A115" s="211" t="s">
        <v>1455</v>
      </c>
      <c r="B115" s="390" t="str">
        <f>'8.คำนวณ'!F74</f>
        <v>รพ.เพ็ญ</v>
      </c>
      <c r="C115" s="221">
        <f>+'8.คำนวณ'!W74</f>
        <v>6602.62167393248</v>
      </c>
      <c r="D115" s="221">
        <f>+'8.คำนวณ'!X74</f>
        <v>31.7035324785531</v>
      </c>
      <c r="E115" s="221">
        <f>+'8.คำนวณ'!Y74</f>
        <v>1539.4027578681118</v>
      </c>
      <c r="F115" s="221">
        <f>+'8.คำนวณ'!Z74</f>
        <v>423.4927528512402</v>
      </c>
      <c r="G115" s="221">
        <f>+'8.คำนวณ'!AA74</f>
        <v>280.82162726920114</v>
      </c>
      <c r="H115" s="221">
        <f>+'8.คำนวณ'!AB74</f>
        <v>363.0337598584714</v>
      </c>
      <c r="I115" s="221">
        <f>+'8.คำนวณ'!AC74</f>
        <v>546.66145021278453</v>
      </c>
      <c r="J115" s="221">
        <f>+'8.คำนวณ'!AD74</f>
        <v>539.33602924171475</v>
      </c>
      <c r="K115" s="221">
        <f>+'8.คำนวณ'!AE74</f>
        <v>272.04977282949739</v>
      </c>
      <c r="L115" s="221">
        <f>+'8.คำนวณ'!AF74</f>
        <v>32.891900574891601</v>
      </c>
      <c r="M115" s="221">
        <f>+'8.คำนวณ'!AG74</f>
        <v>70.311319191400472</v>
      </c>
      <c r="N115" s="387" t="str">
        <f t="shared" si="366"/>
        <v>รพ.เพ็ญ</v>
      </c>
      <c r="O115" s="42">
        <f>+(C115-C118)*100/C118</f>
        <v>-17.778276399516955</v>
      </c>
      <c r="P115" s="42">
        <f t="shared" ref="P115:Y115" si="375">+(D115-D118)*100/D118</f>
        <v>29.216338153627355</v>
      </c>
      <c r="Q115" s="42">
        <f t="shared" si="375"/>
        <v>-15.37079668478345</v>
      </c>
      <c r="R115" s="42">
        <f t="shared" si="375"/>
        <v>-36.939916383309331</v>
      </c>
      <c r="S115" s="42">
        <f t="shared" si="375"/>
        <v>-39.492589554833749</v>
      </c>
      <c r="T115" s="42">
        <f t="shared" si="375"/>
        <v>-28.02026337882366</v>
      </c>
      <c r="U115" s="42">
        <f t="shared" si="375"/>
        <v>34.37040597541661</v>
      </c>
      <c r="V115" s="42">
        <f t="shared" si="375"/>
        <v>-19.075934222394164</v>
      </c>
      <c r="W115" s="42">
        <f t="shared" si="375"/>
        <v>3.0315899328143252</v>
      </c>
      <c r="X115" s="42">
        <f t="shared" si="375"/>
        <v>22.696820467203413</v>
      </c>
      <c r="Y115" s="42">
        <f t="shared" si="375"/>
        <v>-76.976507689425716</v>
      </c>
      <c r="Z115" s="387" t="str">
        <f t="shared" si="368"/>
        <v>รพ.เพ็ญ</v>
      </c>
      <c r="AA115" s="8">
        <f t="shared" si="353"/>
        <v>-0.17778276399516954</v>
      </c>
      <c r="AB115" s="8">
        <f t="shared" si="354"/>
        <v>0.29216338153627353</v>
      </c>
      <c r="AC115" s="8">
        <f t="shared" si="355"/>
        <v>-0.1537079668478345</v>
      </c>
      <c r="AD115" s="8">
        <f t="shared" si="356"/>
        <v>-0.36939916383309329</v>
      </c>
      <c r="AE115" s="8">
        <f t="shared" si="357"/>
        <v>-0.39492589554833751</v>
      </c>
      <c r="AF115" s="8">
        <f t="shared" si="358"/>
        <v>-0.28020263378823662</v>
      </c>
      <c r="AG115" s="8">
        <f t="shared" si="359"/>
        <v>0.34370405975416607</v>
      </c>
      <c r="AH115" s="8">
        <f t="shared" si="360"/>
        <v>-0.19075934222394164</v>
      </c>
      <c r="AI115" s="8">
        <f t="shared" si="361"/>
        <v>3.0315899328143252E-2</v>
      </c>
      <c r="AJ115" s="8">
        <f t="shared" si="362"/>
        <v>0.22696820467203413</v>
      </c>
      <c r="AK115" s="8">
        <f t="shared" si="363"/>
        <v>-0.76976507689425722</v>
      </c>
      <c r="AL115" s="7" t="str">
        <f t="shared" si="369"/>
        <v>รพ.เพ็ญ</v>
      </c>
      <c r="AM115" s="9" t="str">
        <f>+IF(AND(C115&lt;C120),"OK","Not OK")</f>
        <v>OK</v>
      </c>
      <c r="AN115" s="9" t="str">
        <f t="shared" ref="AN115:AP115" si="376">+IF(AND(D115&lt;D120),"OK","Not OK")</f>
        <v>OK</v>
      </c>
      <c r="AO115" s="9" t="str">
        <f t="shared" si="376"/>
        <v>OK</v>
      </c>
      <c r="AP115" s="9" t="str">
        <f t="shared" si="376"/>
        <v>OK</v>
      </c>
      <c r="AQ115" s="9" t="str">
        <f t="shared" ref="AQ115:AW115" si="377">+IF(AND(G115&lt;G120),"OK","Not OK")</f>
        <v>OK</v>
      </c>
      <c r="AR115" s="9" t="str">
        <f t="shared" si="377"/>
        <v>OK</v>
      </c>
      <c r="AS115" s="9" t="str">
        <f t="shared" si="377"/>
        <v>OK</v>
      </c>
      <c r="AT115" s="9" t="str">
        <f t="shared" si="377"/>
        <v>OK</v>
      </c>
      <c r="AU115" s="9" t="str">
        <f t="shared" si="377"/>
        <v>OK</v>
      </c>
      <c r="AV115" s="9" t="str">
        <f t="shared" si="377"/>
        <v>OK</v>
      </c>
      <c r="AW115" s="9" t="str">
        <f t="shared" si="377"/>
        <v>OK</v>
      </c>
    </row>
    <row r="116" spans="1:49" ht="13.5" customHeight="1">
      <c r="A116" s="211" t="s">
        <v>49</v>
      </c>
      <c r="B116" s="390" t="str">
        <f>'8.คำนวณ'!F75</f>
        <v>รพ.สมเด็จพระยุพราชธาตุพนม</v>
      </c>
      <c r="C116" s="221">
        <f>+'8.คำนวณ'!W75</f>
        <v>6783.8344552412573</v>
      </c>
      <c r="D116" s="221">
        <f>+'8.คำนวณ'!X75</f>
        <v>40.894714212740091</v>
      </c>
      <c r="E116" s="221">
        <f>+'8.คำนวณ'!Y75</f>
        <v>1473.9591730915383</v>
      </c>
      <c r="F116" s="221">
        <f>+'8.คำนวณ'!Z75</f>
        <v>857.66129623686652</v>
      </c>
      <c r="G116" s="221">
        <f>+'8.คำนวณ'!AA75</f>
        <v>682.13877568337045</v>
      </c>
      <c r="H116" s="221">
        <f>+'8.คำนวณ'!AB75</f>
        <v>486.87816722448554</v>
      </c>
      <c r="I116" s="221">
        <f>+'8.คำนวณ'!AC75</f>
        <v>223.57210414981884</v>
      </c>
      <c r="J116" s="221">
        <f>+'8.คำนวณ'!AD75</f>
        <v>440.10672077187871</v>
      </c>
      <c r="K116" s="221">
        <f>+'8.คำนวณ'!AE75</f>
        <v>187.65634471747407</v>
      </c>
      <c r="L116" s="221">
        <f>+'8.คำนวณ'!AF75</f>
        <v>33.614681630397243</v>
      </c>
      <c r="M116" s="221">
        <f>+'8.คำนวณ'!AG75</f>
        <v>149.25373536137761</v>
      </c>
      <c r="N116" s="387" t="str">
        <f t="shared" si="366"/>
        <v>รพ.สมเด็จพระยุพราชธาตุพนม</v>
      </c>
      <c r="O116" s="42">
        <f t="shared" ref="O116:Y116" si="378">+(C116-C118)*100/C118</f>
        <v>-15.5216535073604</v>
      </c>
      <c r="P116" s="42">
        <f t="shared" si="378"/>
        <v>66.677490086762091</v>
      </c>
      <c r="Q116" s="42">
        <f t="shared" si="378"/>
        <v>-18.968580574298709</v>
      </c>
      <c r="R116" s="42">
        <f t="shared" si="378"/>
        <v>27.709843182355932</v>
      </c>
      <c r="S116" s="42">
        <f t="shared" si="378"/>
        <v>46.977464955967896</v>
      </c>
      <c r="T116" s="42">
        <f t="shared" si="378"/>
        <v>-3.4652803169547028</v>
      </c>
      <c r="U116" s="42">
        <f t="shared" si="378"/>
        <v>-45.045559024336136</v>
      </c>
      <c r="V116" s="42">
        <f t="shared" si="378"/>
        <v>-33.964683815053995</v>
      </c>
      <c r="W116" s="42">
        <f t="shared" si="378"/>
        <v>-28.930168343352271</v>
      </c>
      <c r="X116" s="42">
        <f t="shared" si="378"/>
        <v>25.393014236929464</v>
      </c>
      <c r="Y116" s="42">
        <f t="shared" si="378"/>
        <v>-51.126756432164164</v>
      </c>
      <c r="Z116" s="387" t="str">
        <f t="shared" si="368"/>
        <v>รพ.สมเด็จพระยุพราชธาตุพนม</v>
      </c>
      <c r="AA116" s="8">
        <f t="shared" si="353"/>
        <v>-0.155216535073604</v>
      </c>
      <c r="AB116" s="8">
        <f t="shared" si="354"/>
        <v>0.66677490086762092</v>
      </c>
      <c r="AC116" s="8">
        <f t="shared" si="355"/>
        <v>-0.1896858057429871</v>
      </c>
      <c r="AD116" s="8">
        <f t="shared" si="356"/>
        <v>0.27709843182355931</v>
      </c>
      <c r="AE116" s="8">
        <f t="shared" si="357"/>
        <v>0.46977464955967896</v>
      </c>
      <c r="AF116" s="8">
        <f t="shared" si="358"/>
        <v>-3.4652803169547025E-2</v>
      </c>
      <c r="AG116" s="8">
        <f t="shared" si="359"/>
        <v>-0.45045559024336135</v>
      </c>
      <c r="AH116" s="8">
        <f t="shared" si="360"/>
        <v>-0.33964683815053998</v>
      </c>
      <c r="AI116" s="8">
        <f t="shared" si="361"/>
        <v>-0.28930168343352269</v>
      </c>
      <c r="AJ116" s="8">
        <f t="shared" si="362"/>
        <v>0.25393014236929462</v>
      </c>
      <c r="AK116" s="8">
        <f t="shared" si="363"/>
        <v>-0.51126756432164167</v>
      </c>
      <c r="AL116" s="7" t="str">
        <f t="shared" si="369"/>
        <v>รพ.สมเด็จพระยุพราชธาตุพนม</v>
      </c>
      <c r="AM116" s="9" t="str">
        <f>+IF(AND(C116&lt;C120),"OK","Not OK")</f>
        <v>OK</v>
      </c>
      <c r="AN116" s="9" t="str">
        <f t="shared" ref="AN116:AP116" si="379">+IF(AND(D116&lt;D120),"OK","Not OK")</f>
        <v>Not OK</v>
      </c>
      <c r="AO116" s="9" t="str">
        <f t="shared" si="379"/>
        <v>OK</v>
      </c>
      <c r="AP116" s="9" t="str">
        <f t="shared" si="379"/>
        <v>OK</v>
      </c>
      <c r="AQ116" s="9" t="str">
        <f t="shared" ref="AQ116:AW116" si="380">+IF(AND(G116&lt;G120),"OK","Not OK")</f>
        <v>OK</v>
      </c>
      <c r="AR116" s="9" t="str">
        <f t="shared" si="380"/>
        <v>OK</v>
      </c>
      <c r="AS116" s="9" t="str">
        <f t="shared" si="380"/>
        <v>OK</v>
      </c>
      <c r="AT116" s="9" t="str">
        <f t="shared" si="380"/>
        <v>OK</v>
      </c>
      <c r="AU116" s="9" t="str">
        <f t="shared" si="380"/>
        <v>OK</v>
      </c>
      <c r="AV116" s="9" t="str">
        <f t="shared" si="380"/>
        <v>OK</v>
      </c>
      <c r="AW116" s="9" t="str">
        <f t="shared" si="380"/>
        <v>OK</v>
      </c>
    </row>
    <row r="117" spans="1:49" ht="13.5" customHeight="1">
      <c r="A117" s="211" t="s">
        <v>51</v>
      </c>
      <c r="B117" s="390" t="str">
        <f>'8.คำนวณ'!F76</f>
        <v>รพ.วังสะพุง</v>
      </c>
      <c r="C117" s="221">
        <f>+'8.คำนวณ'!W76</f>
        <v>7118.9206986489116</v>
      </c>
      <c r="D117" s="221">
        <f>+'8.คำนวณ'!X76</f>
        <v>25.740144107932181</v>
      </c>
      <c r="E117" s="221">
        <f>+'8.คำนวณ'!Y76</f>
        <v>1451.0757750148616</v>
      </c>
      <c r="F117" s="221">
        <f>+'8.คำนวณ'!Z76</f>
        <v>696.81365071736036</v>
      </c>
      <c r="G117" s="221">
        <f>+'8.คำนวณ'!AA76</f>
        <v>346.60218760359965</v>
      </c>
      <c r="H117" s="221">
        <f>+'8.คำนวณ'!AB76</f>
        <v>739.2780081259574</v>
      </c>
      <c r="I117" s="221">
        <f>+'8.คำนวณ'!AC76</f>
        <v>381.72751859556411</v>
      </c>
      <c r="J117" s="221">
        <f>+'8.คำนวณ'!AD76</f>
        <v>760.28514008590912</v>
      </c>
      <c r="K117" s="221">
        <f>+'8.คำนวณ'!AE76</f>
        <v>228.07818422766448</v>
      </c>
      <c r="L117" s="221">
        <f>+'8.คำนวณ'!AF76</f>
        <v>1.7133346514933709</v>
      </c>
      <c r="M117" s="221">
        <f>+'8.คำนวณ'!AG76</f>
        <v>220.76327278315293</v>
      </c>
      <c r="N117" s="387" t="str">
        <f t="shared" si="366"/>
        <v>รพ.วังสะพุง</v>
      </c>
      <c r="O117" s="42">
        <f>+(C117-C118)*100/C118</f>
        <v>-11.348861266883757</v>
      </c>
      <c r="P117" s="42">
        <f t="shared" ref="P117:Y117" si="381">+(D117-D118)*100/D118</f>
        <v>4.9109327934884801</v>
      </c>
      <c r="Q117" s="42">
        <f t="shared" si="381"/>
        <v>-20.226603361691964</v>
      </c>
      <c r="R117" s="42">
        <f t="shared" si="381"/>
        <v>3.7588643103023176</v>
      </c>
      <c r="S117" s="42">
        <f t="shared" si="381"/>
        <v>-25.319139303970541</v>
      </c>
      <c r="T117" s="42">
        <f t="shared" si="381"/>
        <v>46.578754371161956</v>
      </c>
      <c r="U117" s="42">
        <f t="shared" si="381"/>
        <v>-6.1706626181361246</v>
      </c>
      <c r="V117" s="42">
        <f t="shared" si="381"/>
        <v>14.076125736585078</v>
      </c>
      <c r="W117" s="42">
        <f t="shared" si="381"/>
        <v>-13.621475564718185</v>
      </c>
      <c r="X117" s="42">
        <f t="shared" si="381"/>
        <v>-93.608739219679052</v>
      </c>
      <c r="Y117" s="42">
        <f t="shared" si="381"/>
        <v>-27.710906695635071</v>
      </c>
      <c r="Z117" s="387" t="str">
        <f t="shared" si="368"/>
        <v>รพ.วังสะพุง</v>
      </c>
      <c r="AA117" s="8">
        <f t="shared" si="353"/>
        <v>-0.11348861266883757</v>
      </c>
      <c r="AB117" s="8">
        <f t="shared" si="354"/>
        <v>4.9109327934884803E-2</v>
      </c>
      <c r="AC117" s="8">
        <f t="shared" si="355"/>
        <v>-0.20226603361691964</v>
      </c>
      <c r="AD117" s="8">
        <f t="shared" si="356"/>
        <v>3.7588643103023178E-2</v>
      </c>
      <c r="AE117" s="8">
        <f t="shared" si="357"/>
        <v>-0.25319139303970539</v>
      </c>
      <c r="AF117" s="8">
        <f t="shared" si="358"/>
        <v>0.46578754371161957</v>
      </c>
      <c r="AG117" s="8">
        <f t="shared" si="359"/>
        <v>-6.1706626181361246E-2</v>
      </c>
      <c r="AH117" s="8">
        <f t="shared" si="360"/>
        <v>0.14076125736585079</v>
      </c>
      <c r="AI117" s="8">
        <f t="shared" si="361"/>
        <v>-0.13621475564718186</v>
      </c>
      <c r="AJ117" s="8">
        <f t="shared" si="362"/>
        <v>-0.93608739219679049</v>
      </c>
      <c r="AK117" s="8">
        <f t="shared" si="363"/>
        <v>-0.27710906695635074</v>
      </c>
      <c r="AL117" s="7" t="str">
        <f t="shared" si="369"/>
        <v>รพ.วังสะพุง</v>
      </c>
      <c r="AM117" s="9" t="str">
        <f>+IF(AND(C117&lt;C120),"OK","Not OK")</f>
        <v>OK</v>
      </c>
      <c r="AN117" s="9" t="str">
        <f t="shared" ref="AN117:AP117" si="382">+IF(AND(D117&lt;D120),"OK","Not OK")</f>
        <v>OK</v>
      </c>
      <c r="AO117" s="9" t="str">
        <f t="shared" si="382"/>
        <v>OK</v>
      </c>
      <c r="AP117" s="9" t="str">
        <f t="shared" si="382"/>
        <v>OK</v>
      </c>
      <c r="AQ117" s="9" t="str">
        <f>+IF(AND(G117&lt;G120),"OK","Not OK")</f>
        <v>OK</v>
      </c>
      <c r="AR117" s="9" t="str">
        <f>+IF(AND(H117&lt;H120),"OK","Not OK")</f>
        <v>Not OK</v>
      </c>
      <c r="AS117" s="9" t="str">
        <f t="shared" ref="AS117:AW117" si="383">+IF(AND(I117&lt;I120),"OK","Not OK")</f>
        <v>OK</v>
      </c>
      <c r="AT117" s="9" t="str">
        <f t="shared" si="383"/>
        <v>OK</v>
      </c>
      <c r="AU117" s="9" t="str">
        <f t="shared" si="383"/>
        <v>OK</v>
      </c>
      <c r="AV117" s="9" t="str">
        <f t="shared" si="383"/>
        <v>OK</v>
      </c>
      <c r="AW117" s="9" t="str">
        <f t="shared" si="383"/>
        <v>OK</v>
      </c>
    </row>
    <row r="118" spans="1:49" ht="13.5" customHeight="1">
      <c r="B118" s="391" t="s">
        <v>140</v>
      </c>
      <c r="C118" s="12">
        <f>AVERAGE(C112:C117)</f>
        <v>8030.2642474569702</v>
      </c>
      <c r="D118" s="12">
        <f t="shared" ref="D118:M118" si="384">AVERAGE(D112:D117)</f>
        <v>24.535235196698011</v>
      </c>
      <c r="E118" s="12">
        <f t="shared" si="384"/>
        <v>1818.9971045034324</v>
      </c>
      <c r="F118" s="12">
        <f t="shared" si="384"/>
        <v>671.57023676884353</v>
      </c>
      <c r="G118" s="12">
        <f t="shared" si="384"/>
        <v>464.11113151783394</v>
      </c>
      <c r="H118" s="12">
        <f t="shared" si="384"/>
        <v>504.35549906092234</v>
      </c>
      <c r="I118" s="12">
        <f t="shared" si="384"/>
        <v>406.83173221400966</v>
      </c>
      <c r="J118" s="12">
        <f t="shared" si="384"/>
        <v>666.47173996905815</v>
      </c>
      <c r="K118" s="12">
        <f t="shared" si="384"/>
        <v>264.04501086210337</v>
      </c>
      <c r="L118" s="12">
        <f t="shared" si="384"/>
        <v>26.807459598094095</v>
      </c>
      <c r="M118" s="12">
        <f t="shared" si="384"/>
        <v>305.38946152451314</v>
      </c>
      <c r="V118" s="41"/>
      <c r="W118" s="41"/>
      <c r="X118" s="41"/>
      <c r="Y118" s="41"/>
    </row>
    <row r="119" spans="1:49" ht="13.5" customHeight="1">
      <c r="B119" s="392" t="s">
        <v>264</v>
      </c>
      <c r="C119" s="14">
        <f>STDEV(C112:C117)</f>
        <v>1532.8541947310375</v>
      </c>
      <c r="D119" s="14">
        <f t="shared" ref="D119:M119" si="385">STDEV(D112:D117)</f>
        <v>10.352137769261683</v>
      </c>
      <c r="E119" s="14">
        <f t="shared" si="385"/>
        <v>527.19623906554614</v>
      </c>
      <c r="F119" s="14">
        <f t="shared" si="385"/>
        <v>187.78826051657896</v>
      </c>
      <c r="G119" s="14">
        <f t="shared" si="385"/>
        <v>279.64442675037566</v>
      </c>
      <c r="H119" s="14">
        <f t="shared" si="385"/>
        <v>159.90384949876659</v>
      </c>
      <c r="I119" s="14">
        <f t="shared" si="385"/>
        <v>200.78135622762917</v>
      </c>
      <c r="J119" s="14">
        <f t="shared" si="385"/>
        <v>231.36534636766905</v>
      </c>
      <c r="K119" s="14">
        <f t="shared" si="385"/>
        <v>55.843692232771104</v>
      </c>
      <c r="L119" s="14">
        <f t="shared" si="385"/>
        <v>13.942367485836456</v>
      </c>
      <c r="M119" s="14">
        <f t="shared" si="385"/>
        <v>508.79988962811069</v>
      </c>
      <c r="V119" s="163"/>
      <c r="W119" s="163"/>
      <c r="X119" s="163"/>
      <c r="Y119" s="163"/>
    </row>
    <row r="120" spans="1:49" ht="13.5" customHeight="1">
      <c r="B120" s="392" t="s">
        <v>265</v>
      </c>
      <c r="C120" s="14">
        <f>+C118+C119</f>
        <v>9563.118442188008</v>
      </c>
      <c r="D120" s="14">
        <f t="shared" ref="D120:M120" si="386">+D118+D119</f>
        <v>34.887372965959692</v>
      </c>
      <c r="E120" s="14">
        <f t="shared" si="386"/>
        <v>2346.1933435689784</v>
      </c>
      <c r="F120" s="14">
        <f t="shared" si="386"/>
        <v>859.35849728542246</v>
      </c>
      <c r="G120" s="14">
        <f t="shared" si="386"/>
        <v>743.7555582682096</v>
      </c>
      <c r="H120" s="14">
        <f t="shared" si="386"/>
        <v>664.25934855968899</v>
      </c>
      <c r="I120" s="14">
        <f t="shared" si="386"/>
        <v>607.61308844163887</v>
      </c>
      <c r="J120" s="14">
        <f t="shared" si="386"/>
        <v>897.83708633672722</v>
      </c>
      <c r="K120" s="14">
        <f t="shared" si="386"/>
        <v>319.88870309487447</v>
      </c>
      <c r="L120" s="14">
        <f t="shared" si="386"/>
        <v>40.749827083930555</v>
      </c>
      <c r="M120" s="14">
        <f t="shared" si="386"/>
        <v>814.18935115262389</v>
      </c>
      <c r="V120" s="163"/>
      <c r="W120" s="163"/>
      <c r="X120" s="163"/>
      <c r="Y120" s="163"/>
    </row>
    <row r="121" spans="1:49" ht="13.5" customHeight="1">
      <c r="B121" s="459" t="s">
        <v>150</v>
      </c>
      <c r="C121" s="460" t="s">
        <v>244</v>
      </c>
      <c r="D121" s="461"/>
      <c r="E121" s="461"/>
      <c r="F121" s="461"/>
      <c r="G121" s="461"/>
      <c r="H121" s="461"/>
      <c r="I121" s="461"/>
      <c r="J121" s="461"/>
      <c r="K121" s="461"/>
      <c r="L121" s="461"/>
      <c r="M121" s="462"/>
      <c r="N121" s="459" t="s">
        <v>150</v>
      </c>
      <c r="O121" s="460" t="s">
        <v>713</v>
      </c>
      <c r="P121" s="461"/>
      <c r="Q121" s="461"/>
      <c r="R121" s="461"/>
      <c r="S121" s="461"/>
      <c r="T121" s="461"/>
      <c r="U121" s="461"/>
      <c r="V121" s="461"/>
      <c r="W121" s="461"/>
      <c r="X121" s="461"/>
      <c r="Y121" s="462"/>
      <c r="Z121" s="447" t="s">
        <v>150</v>
      </c>
      <c r="AA121" s="460" t="s">
        <v>713</v>
      </c>
      <c r="AB121" s="461"/>
      <c r="AC121" s="461"/>
      <c r="AD121" s="461"/>
      <c r="AE121" s="461"/>
      <c r="AF121" s="461"/>
      <c r="AG121" s="461"/>
      <c r="AH121" s="461"/>
      <c r="AI121" s="461"/>
      <c r="AJ121" s="461"/>
      <c r="AK121" s="462"/>
      <c r="AL121" s="447" t="s">
        <v>150</v>
      </c>
      <c r="AM121" s="460" t="s">
        <v>714</v>
      </c>
      <c r="AN121" s="461"/>
      <c r="AO121" s="461"/>
      <c r="AP121" s="461"/>
      <c r="AQ121" s="461"/>
      <c r="AR121" s="461"/>
      <c r="AS121" s="461"/>
      <c r="AT121" s="461"/>
      <c r="AU121" s="461"/>
      <c r="AV121" s="461"/>
      <c r="AW121" s="462"/>
    </row>
    <row r="122" spans="1:49" ht="13.5" customHeight="1">
      <c r="B122" s="459"/>
      <c r="C122" s="31" t="s">
        <v>5</v>
      </c>
      <c r="D122" s="31" t="s">
        <v>8</v>
      </c>
      <c r="E122" s="31" t="s">
        <v>11</v>
      </c>
      <c r="F122" s="31" t="s">
        <v>17</v>
      </c>
      <c r="G122" s="31" t="s">
        <v>20</v>
      </c>
      <c r="H122" s="31" t="s">
        <v>23</v>
      </c>
      <c r="I122" s="31" t="s">
        <v>26</v>
      </c>
      <c r="J122" s="31" t="s">
        <v>29</v>
      </c>
      <c r="K122" s="31" t="s">
        <v>32</v>
      </c>
      <c r="L122" s="31" t="s">
        <v>35</v>
      </c>
      <c r="M122" s="31" t="s">
        <v>38</v>
      </c>
      <c r="N122" s="459"/>
      <c r="O122" s="31" t="s">
        <v>5</v>
      </c>
      <c r="P122" s="31" t="s">
        <v>8</v>
      </c>
      <c r="Q122" s="31" t="s">
        <v>11</v>
      </c>
      <c r="R122" s="31" t="s">
        <v>17</v>
      </c>
      <c r="S122" s="31" t="s">
        <v>20</v>
      </c>
      <c r="T122" s="31" t="s">
        <v>23</v>
      </c>
      <c r="U122" s="31" t="s">
        <v>26</v>
      </c>
      <c r="V122" s="31" t="s">
        <v>29</v>
      </c>
      <c r="W122" s="31" t="s">
        <v>32</v>
      </c>
      <c r="X122" s="31" t="s">
        <v>35</v>
      </c>
      <c r="Y122" s="31" t="s">
        <v>38</v>
      </c>
      <c r="Z122" s="447"/>
      <c r="AA122" s="31" t="s">
        <v>5</v>
      </c>
      <c r="AB122" s="31" t="s">
        <v>8</v>
      </c>
      <c r="AC122" s="31" t="s">
        <v>11</v>
      </c>
      <c r="AD122" s="31" t="s">
        <v>17</v>
      </c>
      <c r="AE122" s="31" t="s">
        <v>20</v>
      </c>
      <c r="AF122" s="31" t="s">
        <v>23</v>
      </c>
      <c r="AG122" s="31" t="s">
        <v>26</v>
      </c>
      <c r="AH122" s="31" t="s">
        <v>29</v>
      </c>
      <c r="AI122" s="31" t="s">
        <v>32</v>
      </c>
      <c r="AJ122" s="31" t="s">
        <v>35</v>
      </c>
      <c r="AK122" s="31" t="s">
        <v>38</v>
      </c>
      <c r="AL122" s="447"/>
      <c r="AM122" s="5" t="s">
        <v>5</v>
      </c>
      <c r="AN122" s="6" t="s">
        <v>8</v>
      </c>
      <c r="AO122" s="5" t="s">
        <v>11</v>
      </c>
      <c r="AP122" s="5" t="s">
        <v>17</v>
      </c>
      <c r="AQ122" s="5" t="s">
        <v>20</v>
      </c>
      <c r="AR122" s="5" t="s">
        <v>23</v>
      </c>
      <c r="AS122" s="5" t="s">
        <v>26</v>
      </c>
      <c r="AT122" s="31" t="s">
        <v>29</v>
      </c>
      <c r="AU122" s="31" t="s">
        <v>32</v>
      </c>
      <c r="AV122" s="31" t="s">
        <v>35</v>
      </c>
      <c r="AW122" s="31" t="s">
        <v>38</v>
      </c>
    </row>
    <row r="123" spans="1:49" ht="13.5" customHeight="1">
      <c r="A123" s="211" t="s">
        <v>1455</v>
      </c>
      <c r="B123" s="390" t="str">
        <f>'8.คำนวณ'!F77</f>
        <v>รพ.หนองหาน</v>
      </c>
      <c r="C123" s="221">
        <f>+'8.คำนวณ'!W77</f>
        <v>7101.9924667023724</v>
      </c>
      <c r="D123" s="221">
        <f>+'8.คำนวณ'!X77</f>
        <v>25.817661637442097</v>
      </c>
      <c r="E123" s="221">
        <f>+'8.คำนวณ'!Y77</f>
        <v>1572.0123105772125</v>
      </c>
      <c r="F123" s="221">
        <f>+'8.คำนวณ'!Z77</f>
        <v>869.59696221934007</v>
      </c>
      <c r="G123" s="221">
        <f>+'8.คำนวณ'!AA77</f>
        <v>553.10218447390946</v>
      </c>
      <c r="H123" s="221">
        <f>+'8.คำนวณ'!AB77</f>
        <v>372.46409379028955</v>
      </c>
      <c r="I123" s="221">
        <f>+'8.คำนวณ'!AC77</f>
        <v>597.1212924191226</v>
      </c>
      <c r="J123" s="221">
        <f>+'8.คำนวณ'!AD77</f>
        <v>461.3019010235011</v>
      </c>
      <c r="K123" s="221">
        <f>+'8.คำนวณ'!AE77</f>
        <v>258.80352041304997</v>
      </c>
      <c r="L123" s="221">
        <f>+'8.คำนวณ'!AF77</f>
        <v>149.96615745473019</v>
      </c>
      <c r="M123" s="221">
        <f>+'8.คำนวณ'!AG77</f>
        <v>126.82921164934177</v>
      </c>
      <c r="N123" s="387" t="str">
        <f>+B123</f>
        <v>รพ.หนองหาน</v>
      </c>
      <c r="O123" s="42">
        <f t="shared" ref="O123:Y123" si="387">+(C123-C126)*100/C126</f>
        <v>18.196441875283714</v>
      </c>
      <c r="P123" s="42">
        <f t="shared" si="387"/>
        <v>38.344216305158014</v>
      </c>
      <c r="Q123" s="42">
        <f t="shared" si="387"/>
        <v>11.279749054441313</v>
      </c>
      <c r="R123" s="42">
        <f t="shared" si="387"/>
        <v>2.7878878969708394</v>
      </c>
      <c r="S123" s="42">
        <f t="shared" si="387"/>
        <v>-0.13119407266134581</v>
      </c>
      <c r="T123" s="42">
        <f t="shared" si="387"/>
        <v>3.079824737308567</v>
      </c>
      <c r="U123" s="42">
        <f t="shared" si="387"/>
        <v>-2.098911328588462</v>
      </c>
      <c r="V123" s="42">
        <f t="shared" si="387"/>
        <v>-3.2534988995339793</v>
      </c>
      <c r="W123" s="42">
        <f t="shared" si="387"/>
        <v>14.356098380035581</v>
      </c>
      <c r="X123" s="42">
        <f t="shared" si="387"/>
        <v>172.00557810214616</v>
      </c>
      <c r="Y123" s="42">
        <f t="shared" si="387"/>
        <v>-2.9541466329756654</v>
      </c>
      <c r="Z123" s="387" t="str">
        <f>+N123</f>
        <v>รพ.หนองหาน</v>
      </c>
      <c r="AA123" s="8">
        <f t="shared" ref="AA123:AK123" si="388">+O123/100</f>
        <v>0.18196441875283714</v>
      </c>
      <c r="AB123" s="8">
        <f t="shared" si="388"/>
        <v>0.38344216305158013</v>
      </c>
      <c r="AC123" s="8">
        <f t="shared" si="388"/>
        <v>0.11279749054441313</v>
      </c>
      <c r="AD123" s="8">
        <f t="shared" si="388"/>
        <v>2.7878878969708393E-2</v>
      </c>
      <c r="AE123" s="8">
        <f t="shared" si="388"/>
        <v>-1.3119407266134581E-3</v>
      </c>
      <c r="AF123" s="8">
        <f t="shared" si="388"/>
        <v>3.0798247373085671E-2</v>
      </c>
      <c r="AG123" s="8">
        <f t="shared" si="388"/>
        <v>-2.0989113285884618E-2</v>
      </c>
      <c r="AH123" s="8">
        <f t="shared" si="388"/>
        <v>-3.2534988995339791E-2</v>
      </c>
      <c r="AI123" s="8">
        <f t="shared" si="388"/>
        <v>0.14356098380035581</v>
      </c>
      <c r="AJ123" s="8">
        <f t="shared" si="388"/>
        <v>1.7200557810214616</v>
      </c>
      <c r="AK123" s="8">
        <f t="shared" si="388"/>
        <v>-2.9541466329756655E-2</v>
      </c>
      <c r="AL123" s="7" t="str">
        <f>+Z123</f>
        <v>รพ.หนองหาน</v>
      </c>
      <c r="AM123" s="9" t="str">
        <f t="shared" ref="AM123:AP123" si="389">+IF(AND(C123&lt;C128),"OK","Not OK")</f>
        <v>OK</v>
      </c>
      <c r="AN123" s="9" t="str">
        <f t="shared" si="389"/>
        <v>OK</v>
      </c>
      <c r="AO123" s="9" t="str">
        <f t="shared" si="389"/>
        <v>OK</v>
      </c>
      <c r="AP123" s="9" t="str">
        <f t="shared" si="389"/>
        <v>OK</v>
      </c>
      <c r="AQ123" s="9" t="str">
        <f t="shared" ref="AQ123:AW123" si="390">+IF(AND(G123&lt;G128),"OK","Not OK")</f>
        <v>OK</v>
      </c>
      <c r="AR123" s="9" t="str">
        <f t="shared" si="390"/>
        <v>OK</v>
      </c>
      <c r="AS123" s="9" t="str">
        <f t="shared" si="390"/>
        <v>OK</v>
      </c>
      <c r="AT123" s="9" t="str">
        <f t="shared" si="390"/>
        <v>OK</v>
      </c>
      <c r="AU123" s="9" t="str">
        <f t="shared" si="390"/>
        <v>OK</v>
      </c>
      <c r="AV123" s="9" t="str">
        <f t="shared" si="390"/>
        <v>Not OK</v>
      </c>
      <c r="AW123" s="9" t="str">
        <f t="shared" si="390"/>
        <v>OK</v>
      </c>
    </row>
    <row r="124" spans="1:49" ht="13.5" customHeight="1">
      <c r="A124" s="211" t="s">
        <v>1455</v>
      </c>
      <c r="B124" s="390" t="str">
        <f>'8.คำนวณ'!F78</f>
        <v>รพ.สมเด็จพระยุพราชบ้านดุง</v>
      </c>
      <c r="C124" s="221">
        <f>+'8.คำนวณ'!W78</f>
        <v>6020.8525786870587</v>
      </c>
      <c r="D124" s="221">
        <f>+'8.คำนวณ'!X78</f>
        <v>23.442274429003092</v>
      </c>
      <c r="E124" s="221">
        <f>+'8.คำนวณ'!Y78</f>
        <v>1570.4555755385791</v>
      </c>
      <c r="F124" s="221">
        <f>+'8.คำนวณ'!Z78</f>
        <v>981.40895411390636</v>
      </c>
      <c r="G124" s="221">
        <f>+'8.คำนวณ'!AA78</f>
        <v>800.25836334012013</v>
      </c>
      <c r="H124" s="221">
        <f>+'8.คำนวณ'!AB78</f>
        <v>430.68114069629138</v>
      </c>
      <c r="I124" s="221">
        <f>+'8.คำนวณ'!AC78</f>
        <v>805.87839465178604</v>
      </c>
      <c r="J124" s="221">
        <f>+'8.คำนวณ'!AD78</f>
        <v>525.98128863841305</v>
      </c>
      <c r="K124" s="221">
        <f>+'8.คำนวณ'!AE78</f>
        <v>256.7105421984719</v>
      </c>
      <c r="L124" s="221">
        <f>+'8.คำนวณ'!AF78</f>
        <v>12.004097587346383</v>
      </c>
      <c r="M124" s="221">
        <f>+'8.คำนวณ'!AG78</f>
        <v>96.008139566542951</v>
      </c>
      <c r="N124" s="387" t="str">
        <f t="shared" ref="N124:N125" si="391">+B124</f>
        <v>รพ.สมเด็จพระยุพราชบ้านดุง</v>
      </c>
      <c r="O124" s="42">
        <f t="shared" ref="O124:Y124" si="392">+(C124-C126)*100/C126</f>
        <v>0.20333803407570891</v>
      </c>
      <c r="P124" s="42">
        <f t="shared" si="392"/>
        <v>25.61567851627445</v>
      </c>
      <c r="Q124" s="42">
        <f t="shared" si="392"/>
        <v>11.169550754289469</v>
      </c>
      <c r="R124" s="42">
        <f t="shared" si="392"/>
        <v>16.004261674386143</v>
      </c>
      <c r="S124" s="42">
        <f t="shared" si="392"/>
        <v>44.495627433042777</v>
      </c>
      <c r="T124" s="42">
        <f t="shared" si="392"/>
        <v>19.191452923334779</v>
      </c>
      <c r="U124" s="42">
        <f t="shared" si="392"/>
        <v>32.127882851984289</v>
      </c>
      <c r="V124" s="42">
        <f t="shared" si="392"/>
        <v>10.311380046726331</v>
      </c>
      <c r="W124" s="42">
        <f t="shared" si="392"/>
        <v>13.431285524972532</v>
      </c>
      <c r="X124" s="42">
        <f t="shared" si="392"/>
        <v>-78.227210997078586</v>
      </c>
      <c r="Y124" s="42">
        <f t="shared" si="392"/>
        <v>-26.537493111793783</v>
      </c>
      <c r="Z124" s="387" t="str">
        <f t="shared" ref="Z124:Z125" si="393">+N124</f>
        <v>รพ.สมเด็จพระยุพราชบ้านดุง</v>
      </c>
      <c r="AA124" s="8">
        <f t="shared" ref="AA124:AA125" si="394">+O124/100</f>
        <v>2.0333803407570892E-3</v>
      </c>
      <c r="AB124" s="8">
        <f t="shared" ref="AB124:AB125" si="395">+P124/100</f>
        <v>0.25615678516274448</v>
      </c>
      <c r="AC124" s="8">
        <f t="shared" ref="AC124:AC125" si="396">+Q124/100</f>
        <v>0.11169550754289469</v>
      </c>
      <c r="AD124" s="8">
        <f t="shared" ref="AD124:AD125" si="397">+R124/100</f>
        <v>0.16004261674386144</v>
      </c>
      <c r="AE124" s="8">
        <f t="shared" ref="AE124:AE125" si="398">+S124/100</f>
        <v>0.44495627433042778</v>
      </c>
      <c r="AF124" s="8">
        <f t="shared" ref="AF124:AF125" si="399">+T124/100</f>
        <v>0.19191452923334779</v>
      </c>
      <c r="AG124" s="8">
        <f t="shared" ref="AG124:AG125" si="400">+U124/100</f>
        <v>0.32127882851984291</v>
      </c>
      <c r="AH124" s="8">
        <f t="shared" ref="AH124:AH125" si="401">+V124/100</f>
        <v>0.10311380046726332</v>
      </c>
      <c r="AI124" s="8">
        <f t="shared" ref="AI124:AI125" si="402">+W124/100</f>
        <v>0.13431285524972533</v>
      </c>
      <c r="AJ124" s="8">
        <f t="shared" ref="AJ124:AJ125" si="403">+X124/100</f>
        <v>-0.78227210997078589</v>
      </c>
      <c r="AK124" s="8">
        <f t="shared" ref="AK124:AK125" si="404">+Y124/100</f>
        <v>-0.26537493111793781</v>
      </c>
      <c r="AL124" s="7" t="str">
        <f t="shared" ref="AL124:AL125" si="405">+Z124</f>
        <v>รพ.สมเด็จพระยุพราชบ้านดุง</v>
      </c>
      <c r="AM124" s="9" t="str">
        <f t="shared" ref="AM124:AP124" si="406">+IF(AND(C124&lt;C128),"OK","Not OK")</f>
        <v>OK</v>
      </c>
      <c r="AN124" s="9" t="str">
        <f t="shared" si="406"/>
        <v>OK</v>
      </c>
      <c r="AO124" s="9" t="str">
        <f t="shared" si="406"/>
        <v>OK</v>
      </c>
      <c r="AP124" s="9" t="str">
        <f t="shared" si="406"/>
        <v>OK</v>
      </c>
      <c r="AQ124" s="9" t="str">
        <f t="shared" ref="AQ124:AW124" si="407">+IF(AND(G124&lt;G128),"OK","Not OK")</f>
        <v>Not OK</v>
      </c>
      <c r="AR124" s="9" t="str">
        <f t="shared" si="407"/>
        <v>OK</v>
      </c>
      <c r="AS124" s="9" t="str">
        <f t="shared" si="407"/>
        <v>Not OK</v>
      </c>
      <c r="AT124" s="9" t="str">
        <f t="shared" si="407"/>
        <v>Not OK</v>
      </c>
      <c r="AU124" s="9" t="str">
        <f t="shared" si="407"/>
        <v>OK</v>
      </c>
      <c r="AV124" s="9" t="str">
        <f t="shared" si="407"/>
        <v>OK</v>
      </c>
      <c r="AW124" s="9" t="str">
        <f t="shared" si="407"/>
        <v>OK</v>
      </c>
    </row>
    <row r="125" spans="1:49" ht="13.5" customHeight="1">
      <c r="A125" s="211" t="s">
        <v>1455</v>
      </c>
      <c r="B125" s="390" t="str">
        <f>'8.คำนวณ'!F79</f>
        <v>รพ.บ้านผือ</v>
      </c>
      <c r="C125" s="221">
        <f>+'8.คำนวณ'!W79</f>
        <v>4903.0591714129268</v>
      </c>
      <c r="D125" s="221">
        <f>+'8.คำนวณ'!X79</f>
        <v>6.7257689965560816</v>
      </c>
      <c r="E125" s="221">
        <f>+'8.คำนวณ'!Y79</f>
        <v>1095.5331624167804</v>
      </c>
      <c r="F125" s="221">
        <f>+'8.คำนวณ'!Z79</f>
        <v>687.02744541160689</v>
      </c>
      <c r="G125" s="221">
        <f>+'8.คำนวณ'!AA79</f>
        <v>308.12577718417538</v>
      </c>
      <c r="H125" s="221">
        <f>+'8.คำนวณ'!AB79</f>
        <v>280.86153814663004</v>
      </c>
      <c r="I125" s="221">
        <f>+'8.คำนวณ'!AC79</f>
        <v>426.76942128883366</v>
      </c>
      <c r="J125" s="221">
        <f>+'8.คำนวณ'!AD79</f>
        <v>443.16203298587124</v>
      </c>
      <c r="K125" s="221">
        <f>+'8.คำนวณ'!AE79</f>
        <v>163.4270452417139</v>
      </c>
      <c r="L125" s="221">
        <f>+'8.คำนวณ'!AF79</f>
        <v>3.4302031041311656</v>
      </c>
      <c r="M125" s="221">
        <f>+'8.คำนวณ'!AG79</f>
        <v>169.23260514694218</v>
      </c>
      <c r="N125" s="387" t="str">
        <f t="shared" si="391"/>
        <v>รพ.บ้านผือ</v>
      </c>
      <c r="O125" s="42">
        <f t="shared" ref="O125:Y125" si="408">+(C125-C126)*100/C126</f>
        <v>-18.399779909359452</v>
      </c>
      <c r="P125" s="42">
        <f t="shared" si="408"/>
        <v>-63.95989482143252</v>
      </c>
      <c r="Q125" s="42">
        <f t="shared" si="408"/>
        <v>-22.449299808730764</v>
      </c>
      <c r="R125" s="42">
        <f t="shared" si="408"/>
        <v>-18.792149571356983</v>
      </c>
      <c r="S125" s="42">
        <f t="shared" si="408"/>
        <v>-44.364433360381412</v>
      </c>
      <c r="T125" s="42">
        <f t="shared" si="408"/>
        <v>-22.2712776606433</v>
      </c>
      <c r="U125" s="42">
        <f t="shared" si="408"/>
        <v>-30.028971523395867</v>
      </c>
      <c r="V125" s="42">
        <f t="shared" si="408"/>
        <v>-7.057881147192349</v>
      </c>
      <c r="W125" s="42">
        <f t="shared" si="408"/>
        <v>-27.787383905008166</v>
      </c>
      <c r="X125" s="42">
        <f t="shared" si="408"/>
        <v>-93.778367105067517</v>
      </c>
      <c r="Y125" s="42">
        <f t="shared" si="408"/>
        <v>29.491639744769426</v>
      </c>
      <c r="Z125" s="387" t="str">
        <f t="shared" si="393"/>
        <v>รพ.บ้านผือ</v>
      </c>
      <c r="AA125" s="8">
        <f t="shared" si="394"/>
        <v>-0.18399779909359451</v>
      </c>
      <c r="AB125" s="8">
        <f t="shared" si="395"/>
        <v>-0.63959894821432517</v>
      </c>
      <c r="AC125" s="8">
        <f t="shared" si="396"/>
        <v>-0.22449299808730763</v>
      </c>
      <c r="AD125" s="8">
        <f t="shared" si="397"/>
        <v>-0.18792149571356984</v>
      </c>
      <c r="AE125" s="8">
        <f t="shared" si="398"/>
        <v>-0.44364433360381411</v>
      </c>
      <c r="AF125" s="8">
        <f t="shared" si="399"/>
        <v>-0.22271277660643299</v>
      </c>
      <c r="AG125" s="8">
        <f t="shared" si="400"/>
        <v>-0.3002897152339587</v>
      </c>
      <c r="AH125" s="8">
        <f t="shared" si="401"/>
        <v>-7.0578811471923492E-2</v>
      </c>
      <c r="AI125" s="8">
        <f t="shared" si="402"/>
        <v>-0.27787383905008167</v>
      </c>
      <c r="AJ125" s="8">
        <f t="shared" si="403"/>
        <v>-0.93778367105067517</v>
      </c>
      <c r="AK125" s="8">
        <f t="shared" si="404"/>
        <v>0.29491639744769427</v>
      </c>
      <c r="AL125" s="7" t="str">
        <f t="shared" si="405"/>
        <v>รพ.บ้านผือ</v>
      </c>
      <c r="AM125" s="9" t="str">
        <f t="shared" ref="AM125:AP125" si="409">+IF(AND(C125&lt;C128),"OK","Not OK")</f>
        <v>OK</v>
      </c>
      <c r="AN125" s="9" t="str">
        <f t="shared" si="409"/>
        <v>OK</v>
      </c>
      <c r="AO125" s="9" t="str">
        <f t="shared" si="409"/>
        <v>OK</v>
      </c>
      <c r="AP125" s="9" t="str">
        <f t="shared" si="409"/>
        <v>OK</v>
      </c>
      <c r="AQ125" s="9" t="str">
        <f t="shared" ref="AQ125:AW125" si="410">+IF(AND(G125&lt;G128),"OK","Not OK")</f>
        <v>OK</v>
      </c>
      <c r="AR125" s="9" t="str">
        <f t="shared" si="410"/>
        <v>OK</v>
      </c>
      <c r="AS125" s="9" t="str">
        <f t="shared" si="410"/>
        <v>OK</v>
      </c>
      <c r="AT125" s="9" t="str">
        <f t="shared" si="410"/>
        <v>OK</v>
      </c>
      <c r="AU125" s="9" t="str">
        <f t="shared" si="410"/>
        <v>OK</v>
      </c>
      <c r="AV125" s="9" t="str">
        <f t="shared" si="410"/>
        <v>OK</v>
      </c>
      <c r="AW125" s="9" t="str">
        <f t="shared" si="410"/>
        <v>Not OK</v>
      </c>
    </row>
    <row r="126" spans="1:49" ht="13.5" customHeight="1">
      <c r="B126" s="391" t="s">
        <v>140</v>
      </c>
      <c r="C126" s="12">
        <f>AVERAGE(C123:C125)</f>
        <v>6008.6347389341199</v>
      </c>
      <c r="D126" s="12">
        <f t="shared" ref="D126:M126" si="411">AVERAGE(D123:D125)</f>
        <v>18.661901687667093</v>
      </c>
      <c r="E126" s="12">
        <f t="shared" si="411"/>
        <v>1412.6670161775239</v>
      </c>
      <c r="F126" s="12">
        <f t="shared" si="411"/>
        <v>846.01112058161777</v>
      </c>
      <c r="G126" s="12">
        <f t="shared" si="411"/>
        <v>553.82877499940162</v>
      </c>
      <c r="H126" s="12">
        <f t="shared" si="411"/>
        <v>361.33559087773693</v>
      </c>
      <c r="I126" s="12">
        <f t="shared" si="411"/>
        <v>609.92303611991417</v>
      </c>
      <c r="J126" s="12">
        <f t="shared" si="411"/>
        <v>476.81507421592846</v>
      </c>
      <c r="K126" s="12">
        <f t="shared" si="411"/>
        <v>226.31370261774529</v>
      </c>
      <c r="L126" s="12">
        <f t="shared" si="411"/>
        <v>55.133486048735911</v>
      </c>
      <c r="M126" s="12">
        <f t="shared" si="411"/>
        <v>130.68998545427564</v>
      </c>
      <c r="V126" s="41"/>
      <c r="W126" s="41"/>
      <c r="X126" s="41"/>
      <c r="Y126" s="41"/>
      <c r="AT126" s="15"/>
      <c r="AU126" s="15"/>
      <c r="AV126" s="15"/>
      <c r="AW126" s="15"/>
    </row>
    <row r="127" spans="1:49" ht="13.5" customHeight="1">
      <c r="B127" s="392" t="s">
        <v>264</v>
      </c>
      <c r="C127" s="14">
        <f>STDEV(C123:C125)</f>
        <v>1099.5175605643096</v>
      </c>
      <c r="D127" s="14">
        <f t="shared" ref="D127:M127" si="412">STDEV(D123:D125)</f>
        <v>10.405001865082024</v>
      </c>
      <c r="E127" s="14">
        <f t="shared" si="412"/>
        <v>274.64707673093983</v>
      </c>
      <c r="F127" s="14">
        <f t="shared" si="412"/>
        <v>148.60126887338618</v>
      </c>
      <c r="G127" s="14">
        <f t="shared" si="412"/>
        <v>246.06709763696227</v>
      </c>
      <c r="H127" s="14">
        <f t="shared" si="412"/>
        <v>75.527220323805437</v>
      </c>
      <c r="I127" s="14">
        <f t="shared" si="412"/>
        <v>189.87842663771306</v>
      </c>
      <c r="J127" s="14">
        <f t="shared" si="412"/>
        <v>43.534482695720122</v>
      </c>
      <c r="K127" s="14">
        <f t="shared" si="412"/>
        <v>54.471496182861031</v>
      </c>
      <c r="L127" s="14">
        <f t="shared" si="412"/>
        <v>82.239312929707097</v>
      </c>
      <c r="M127" s="14">
        <f t="shared" si="412"/>
        <v>36.764585822002829</v>
      </c>
      <c r="V127" s="163"/>
      <c r="W127" s="163"/>
      <c r="X127" s="163"/>
      <c r="Y127" s="163"/>
    </row>
    <row r="128" spans="1:49" ht="13.5" customHeight="1">
      <c r="B128" s="392" t="s">
        <v>265</v>
      </c>
      <c r="C128" s="14">
        <f>+C126+C127</f>
        <v>7108.1522994984298</v>
      </c>
      <c r="D128" s="14">
        <f t="shared" ref="D128:M128" si="413">+D126+D127</f>
        <v>29.066903552749118</v>
      </c>
      <c r="E128" s="14">
        <f t="shared" si="413"/>
        <v>1687.3140929084639</v>
      </c>
      <c r="F128" s="14">
        <f t="shared" si="413"/>
        <v>994.61238945500395</v>
      </c>
      <c r="G128" s="14">
        <f t="shared" si="413"/>
        <v>799.89587263636395</v>
      </c>
      <c r="H128" s="14">
        <f t="shared" si="413"/>
        <v>436.8628112015424</v>
      </c>
      <c r="I128" s="14">
        <f t="shared" si="413"/>
        <v>799.80146275762718</v>
      </c>
      <c r="J128" s="14">
        <f t="shared" si="413"/>
        <v>520.34955691164862</v>
      </c>
      <c r="K128" s="14">
        <f t="shared" si="413"/>
        <v>280.78519880060634</v>
      </c>
      <c r="L128" s="14">
        <f t="shared" si="413"/>
        <v>137.372798978443</v>
      </c>
      <c r="M128" s="14">
        <f t="shared" si="413"/>
        <v>167.45457127627847</v>
      </c>
      <c r="V128" s="163"/>
      <c r="W128" s="163"/>
      <c r="X128" s="163"/>
      <c r="Y128" s="163"/>
    </row>
    <row r="129" spans="1:49" ht="13.5" customHeight="1">
      <c r="B129" s="459" t="s">
        <v>151</v>
      </c>
      <c r="C129" s="460" t="s">
        <v>244</v>
      </c>
      <c r="D129" s="461"/>
      <c r="E129" s="461"/>
      <c r="F129" s="461"/>
      <c r="G129" s="461"/>
      <c r="H129" s="461"/>
      <c r="I129" s="461"/>
      <c r="J129" s="461"/>
      <c r="K129" s="461"/>
      <c r="L129" s="461"/>
      <c r="M129" s="462"/>
      <c r="N129" s="459" t="s">
        <v>151</v>
      </c>
      <c r="O129" s="460" t="s">
        <v>713</v>
      </c>
      <c r="P129" s="461"/>
      <c r="Q129" s="461"/>
      <c r="R129" s="461"/>
      <c r="S129" s="461"/>
      <c r="T129" s="461"/>
      <c r="U129" s="461"/>
      <c r="V129" s="461"/>
      <c r="W129" s="461"/>
      <c r="X129" s="461"/>
      <c r="Y129" s="462"/>
      <c r="Z129" s="447" t="s">
        <v>151</v>
      </c>
      <c r="AA129" s="460" t="s">
        <v>713</v>
      </c>
      <c r="AB129" s="461"/>
      <c r="AC129" s="461"/>
      <c r="AD129" s="461"/>
      <c r="AE129" s="461"/>
      <c r="AF129" s="461"/>
      <c r="AG129" s="461"/>
      <c r="AH129" s="461"/>
      <c r="AI129" s="461"/>
      <c r="AJ129" s="461"/>
      <c r="AK129" s="462"/>
      <c r="AL129" s="447" t="s">
        <v>151</v>
      </c>
      <c r="AM129" s="460" t="s">
        <v>714</v>
      </c>
      <c r="AN129" s="461"/>
      <c r="AO129" s="461"/>
      <c r="AP129" s="461"/>
      <c r="AQ129" s="461"/>
      <c r="AR129" s="461"/>
      <c r="AS129" s="461"/>
      <c r="AT129" s="461"/>
      <c r="AU129" s="461"/>
      <c r="AV129" s="461"/>
      <c r="AW129" s="462"/>
    </row>
    <row r="130" spans="1:49" ht="13.5" customHeight="1">
      <c r="B130" s="459"/>
      <c r="C130" s="31" t="s">
        <v>5</v>
      </c>
      <c r="D130" s="31" t="s">
        <v>8</v>
      </c>
      <c r="E130" s="31" t="s">
        <v>11</v>
      </c>
      <c r="F130" s="31" t="s">
        <v>17</v>
      </c>
      <c r="G130" s="31" t="s">
        <v>20</v>
      </c>
      <c r="H130" s="31" t="s">
        <v>23</v>
      </c>
      <c r="I130" s="31" t="s">
        <v>26</v>
      </c>
      <c r="J130" s="31" t="s">
        <v>29</v>
      </c>
      <c r="K130" s="31" t="s">
        <v>32</v>
      </c>
      <c r="L130" s="31" t="s">
        <v>35</v>
      </c>
      <c r="M130" s="31" t="s">
        <v>38</v>
      </c>
      <c r="N130" s="459"/>
      <c r="O130" s="31" t="s">
        <v>5</v>
      </c>
      <c r="P130" s="31" t="s">
        <v>8</v>
      </c>
      <c r="Q130" s="31" t="s">
        <v>11</v>
      </c>
      <c r="R130" s="31" t="s">
        <v>17</v>
      </c>
      <c r="S130" s="31" t="s">
        <v>20</v>
      </c>
      <c r="T130" s="31" t="s">
        <v>23</v>
      </c>
      <c r="U130" s="31" t="s">
        <v>26</v>
      </c>
      <c r="V130" s="31" t="s">
        <v>29</v>
      </c>
      <c r="W130" s="31" t="s">
        <v>32</v>
      </c>
      <c r="X130" s="31" t="s">
        <v>35</v>
      </c>
      <c r="Y130" s="31" t="s">
        <v>38</v>
      </c>
      <c r="Z130" s="447"/>
      <c r="AA130" s="31" t="s">
        <v>5</v>
      </c>
      <c r="AB130" s="31" t="s">
        <v>8</v>
      </c>
      <c r="AC130" s="31" t="s">
        <v>11</v>
      </c>
      <c r="AD130" s="31" t="s">
        <v>17</v>
      </c>
      <c r="AE130" s="31" t="s">
        <v>20</v>
      </c>
      <c r="AF130" s="31" t="s">
        <v>23</v>
      </c>
      <c r="AG130" s="31" t="s">
        <v>26</v>
      </c>
      <c r="AH130" s="31" t="s">
        <v>29</v>
      </c>
      <c r="AI130" s="31" t="s">
        <v>32</v>
      </c>
      <c r="AJ130" s="31" t="s">
        <v>35</v>
      </c>
      <c r="AK130" s="31" t="s">
        <v>38</v>
      </c>
      <c r="AL130" s="447"/>
      <c r="AM130" s="5" t="s">
        <v>5</v>
      </c>
      <c r="AN130" s="6" t="s">
        <v>8</v>
      </c>
      <c r="AO130" s="5" t="s">
        <v>11</v>
      </c>
      <c r="AP130" s="5" t="s">
        <v>17</v>
      </c>
      <c r="AQ130" s="5" t="s">
        <v>20</v>
      </c>
      <c r="AR130" s="5" t="s">
        <v>23</v>
      </c>
      <c r="AS130" s="5" t="s">
        <v>26</v>
      </c>
      <c r="AT130" s="31" t="s">
        <v>29</v>
      </c>
      <c r="AU130" s="31" t="s">
        <v>32</v>
      </c>
      <c r="AV130" s="31" t="s">
        <v>35</v>
      </c>
      <c r="AW130" s="31" t="s">
        <v>38</v>
      </c>
    </row>
    <row r="131" spans="1:49" ht="13.5" customHeight="1">
      <c r="A131" s="211" t="s">
        <v>45</v>
      </c>
      <c r="B131" s="390" t="str">
        <f>'8.คำนวณ'!F80</f>
        <v>รพ.สมเด็จพระยุพราชท่าบ่อ</v>
      </c>
      <c r="C131" s="221">
        <f>+'8.คำนวณ'!W80</f>
        <v>9013.2705930553548</v>
      </c>
      <c r="D131" s="221">
        <f>+'8.คำนวณ'!X80</f>
        <v>30.792799283080285</v>
      </c>
      <c r="E131" s="221">
        <f>+'8.คำนวณ'!Y80</f>
        <v>2108.0233894027733</v>
      </c>
      <c r="F131" s="221">
        <f>+'8.คำนวณ'!Z80</f>
        <v>1680.5788382758906</v>
      </c>
      <c r="G131" s="221">
        <f>+'8.คำนวณ'!AA80</f>
        <v>175.55110710533364</v>
      </c>
      <c r="H131" s="221">
        <f>+'8.คำนวณ'!AB80</f>
        <v>391.11536051997285</v>
      </c>
      <c r="I131" s="221">
        <f>+'8.คำนวณ'!AC80</f>
        <v>759.14973679466846</v>
      </c>
      <c r="J131" s="221">
        <f>+'8.คำนวณ'!AD80</f>
        <v>410.52456531591849</v>
      </c>
      <c r="K131" s="221">
        <f>+'8.คำนวณ'!AE80</f>
        <v>304.14468032178991</v>
      </c>
      <c r="L131" s="221">
        <f>+'8.คำนวณ'!AF80</f>
        <v>5.6449304453966755</v>
      </c>
      <c r="M131" s="221">
        <f>+'8.คำนวณ'!AG80</f>
        <v>7.0985489071094543</v>
      </c>
      <c r="N131" s="387" t="str">
        <f>+B131</f>
        <v>รพ.สมเด็จพระยุพราชท่าบ่อ</v>
      </c>
      <c r="O131" s="42">
        <f>+(C131-C136)*100/C136</f>
        <v>23.813176971757617</v>
      </c>
      <c r="P131" s="42">
        <f t="shared" ref="P131:Y131" si="414">+(D131-D136)*100/D136</f>
        <v>-35.315011122587997</v>
      </c>
      <c r="Q131" s="42">
        <f t="shared" si="414"/>
        <v>0.52224642183118941</v>
      </c>
      <c r="R131" s="42">
        <f t="shared" si="414"/>
        <v>36.360996008394075</v>
      </c>
      <c r="S131" s="42">
        <f t="shared" si="414"/>
        <v>-27.594241279434033</v>
      </c>
      <c r="T131" s="42">
        <f t="shared" si="414"/>
        <v>0.9704391612340787</v>
      </c>
      <c r="U131" s="42">
        <f t="shared" si="414"/>
        <v>-19.948718350702666</v>
      </c>
      <c r="V131" s="42">
        <f t="shared" si="414"/>
        <v>-45.854220433710076</v>
      </c>
      <c r="W131" s="42">
        <f t="shared" si="414"/>
        <v>6.9247570487126486</v>
      </c>
      <c r="X131" s="42">
        <f t="shared" si="414"/>
        <v>-89.288308064804468</v>
      </c>
      <c r="Y131" s="42">
        <f t="shared" si="414"/>
        <v>-94.473013256776852</v>
      </c>
      <c r="Z131" s="387" t="str">
        <f>+N131</f>
        <v>รพ.สมเด็จพระยุพราชท่าบ่อ</v>
      </c>
      <c r="AA131" s="8">
        <f t="shared" ref="AA131:AK135" si="415">+O131/100</f>
        <v>0.23813176971757616</v>
      </c>
      <c r="AB131" s="8">
        <f t="shared" si="415"/>
        <v>-0.35315011122587997</v>
      </c>
      <c r="AC131" s="8">
        <f t="shared" si="415"/>
        <v>5.2224642183118942E-3</v>
      </c>
      <c r="AD131" s="8">
        <f t="shared" si="415"/>
        <v>0.36360996008394075</v>
      </c>
      <c r="AE131" s="8">
        <f t="shared" si="415"/>
        <v>-0.27594241279434034</v>
      </c>
      <c r="AF131" s="8">
        <f t="shared" si="415"/>
        <v>9.7043916123407872E-3</v>
      </c>
      <c r="AG131" s="8">
        <f t="shared" si="415"/>
        <v>-0.19948718350702666</v>
      </c>
      <c r="AH131" s="8">
        <f t="shared" si="415"/>
        <v>-0.45854220433710075</v>
      </c>
      <c r="AI131" s="8">
        <f t="shared" si="415"/>
        <v>6.9247570487126486E-2</v>
      </c>
      <c r="AJ131" s="8">
        <f t="shared" si="415"/>
        <v>-0.89288308064804467</v>
      </c>
      <c r="AK131" s="8">
        <f t="shared" si="415"/>
        <v>-0.9447301325677685</v>
      </c>
      <c r="AL131" s="7" t="str">
        <f>+Z131</f>
        <v>รพ.สมเด็จพระยุพราชท่าบ่อ</v>
      </c>
      <c r="AM131" s="9" t="str">
        <f>+IF(AND(C131&lt;C138),"OK","Not OK")</f>
        <v>Not OK</v>
      </c>
      <c r="AN131" s="9" t="str">
        <f t="shared" ref="AN131:AP131" si="416">+IF(AND(D131&lt;D138),"OK","Not OK")</f>
        <v>OK</v>
      </c>
      <c r="AO131" s="9" t="str">
        <f t="shared" si="416"/>
        <v>OK</v>
      </c>
      <c r="AP131" s="9" t="str">
        <f t="shared" si="416"/>
        <v>Not OK</v>
      </c>
      <c r="AQ131" s="9" t="str">
        <f t="shared" ref="AQ131:AW131" si="417">+IF(AND(G131&lt;G138),"OK","Not OK")</f>
        <v>OK</v>
      </c>
      <c r="AR131" s="9" t="str">
        <f t="shared" si="417"/>
        <v>OK</v>
      </c>
      <c r="AS131" s="9" t="str">
        <f t="shared" si="417"/>
        <v>OK</v>
      </c>
      <c r="AT131" s="9" t="str">
        <f t="shared" si="417"/>
        <v>OK</v>
      </c>
      <c r="AU131" s="9" t="str">
        <f t="shared" si="417"/>
        <v>OK</v>
      </c>
      <c r="AV131" s="9" t="str">
        <f t="shared" si="417"/>
        <v>OK</v>
      </c>
      <c r="AW131" s="9" t="str">
        <f t="shared" si="417"/>
        <v>OK</v>
      </c>
    </row>
    <row r="132" spans="1:49" ht="13.5" customHeight="1">
      <c r="A132" s="211" t="s">
        <v>1456</v>
      </c>
      <c r="B132" s="390" t="str">
        <f>'8.คำนวณ'!F81</f>
        <v>รพ.วานรนิวาส</v>
      </c>
      <c r="C132" s="221">
        <f>+'8.คำนวณ'!W81</f>
        <v>6585.0598164730727</v>
      </c>
      <c r="D132" s="221">
        <f>+'8.คำนวณ'!X81</f>
        <v>44.609598662418051</v>
      </c>
      <c r="E132" s="221">
        <f>+'8.คำนวณ'!Y81</f>
        <v>1848.8010779025567</v>
      </c>
      <c r="F132" s="221">
        <f>+'8.คำนวณ'!Z81</f>
        <v>1206.0283758383512</v>
      </c>
      <c r="G132" s="221">
        <f>+'8.คำนวณ'!AA81</f>
        <v>287.54728974600306</v>
      </c>
      <c r="H132" s="221">
        <f>+'8.คำนวณ'!AB81</f>
        <v>489.4327311946638</v>
      </c>
      <c r="I132" s="221">
        <f>+'8.คำนวณ'!AC81</f>
        <v>1355.7015485509739</v>
      </c>
      <c r="J132" s="221">
        <f>+'8.คำนวณ'!AD81</f>
        <v>1532.9828732560468</v>
      </c>
      <c r="K132" s="221">
        <f>+'8.คำนวณ'!AE81</f>
        <v>233.79329835662386</v>
      </c>
      <c r="L132" s="221">
        <f>+'8.คำนวณ'!AF81</f>
        <v>1.9620957298427182</v>
      </c>
      <c r="M132" s="221">
        <f>+'8.คำนวณ'!AG81</f>
        <v>112.72137951367758</v>
      </c>
      <c r="N132" s="387" t="str">
        <f>+B132</f>
        <v>รพ.วานรนิวาส</v>
      </c>
      <c r="O132" s="42">
        <f>+(C132-C136)*100/C136</f>
        <v>-9.5425830158938147</v>
      </c>
      <c r="P132" s="42">
        <f t="shared" ref="P132:Y132" si="418">+(D132-D136)*100/D136</f>
        <v>-6.2907088512131573</v>
      </c>
      <c r="Q132" s="42">
        <f t="shared" si="418"/>
        <v>-11.838911051874012</v>
      </c>
      <c r="R132" s="42">
        <f t="shared" si="418"/>
        <v>-2.1436978747046691</v>
      </c>
      <c r="S132" s="42">
        <f t="shared" si="418"/>
        <v>18.598395791428235</v>
      </c>
      <c r="T132" s="42">
        <f t="shared" si="418"/>
        <v>26.352076131471247</v>
      </c>
      <c r="U132" s="42">
        <f t="shared" si="418"/>
        <v>42.956838730744508</v>
      </c>
      <c r="V132" s="42">
        <f t="shared" si="418"/>
        <v>102.1914393121485</v>
      </c>
      <c r="W132" s="42">
        <f t="shared" si="418"/>
        <v>-17.807894585068503</v>
      </c>
      <c r="X132" s="42">
        <f t="shared" si="418"/>
        <v>-96.276771661096902</v>
      </c>
      <c r="Y132" s="42">
        <f t="shared" si="418"/>
        <v>-12.234235700489018</v>
      </c>
      <c r="Z132" s="387" t="str">
        <f>+N132</f>
        <v>รพ.วานรนิวาส</v>
      </c>
      <c r="AA132" s="8">
        <f t="shared" si="415"/>
        <v>-9.5425830158938144E-2</v>
      </c>
      <c r="AB132" s="8">
        <f t="shared" si="415"/>
        <v>-6.2907088512131573E-2</v>
      </c>
      <c r="AC132" s="8">
        <f t="shared" si="415"/>
        <v>-0.11838911051874013</v>
      </c>
      <c r="AD132" s="8">
        <f t="shared" si="415"/>
        <v>-2.1436978747046691E-2</v>
      </c>
      <c r="AE132" s="8">
        <f t="shared" si="415"/>
        <v>0.18598395791428235</v>
      </c>
      <c r="AF132" s="8">
        <f t="shared" si="415"/>
        <v>0.26352076131471247</v>
      </c>
      <c r="AG132" s="8">
        <f t="shared" si="415"/>
        <v>0.42956838730744507</v>
      </c>
      <c r="AH132" s="8">
        <f t="shared" si="415"/>
        <v>1.0219143931214851</v>
      </c>
      <c r="AI132" s="8">
        <f t="shared" si="415"/>
        <v>-0.17807894585068504</v>
      </c>
      <c r="AJ132" s="8">
        <f t="shared" si="415"/>
        <v>-0.96276771661096905</v>
      </c>
      <c r="AK132" s="8">
        <f t="shared" si="415"/>
        <v>-0.12234235700489018</v>
      </c>
      <c r="AL132" s="7" t="str">
        <f>+Z132</f>
        <v>รพ.วานรนิวาส</v>
      </c>
      <c r="AM132" s="9" t="str">
        <f>+IF(AND(C132&lt;C138),"OK","Not OK")</f>
        <v>OK</v>
      </c>
      <c r="AN132" s="9" t="str">
        <f t="shared" ref="AN132:AP132" si="419">+IF(AND(D132&lt;D138),"OK","Not OK")</f>
        <v>OK</v>
      </c>
      <c r="AO132" s="9" t="str">
        <f t="shared" si="419"/>
        <v>OK</v>
      </c>
      <c r="AP132" s="9" t="str">
        <f t="shared" si="419"/>
        <v>OK</v>
      </c>
      <c r="AQ132" s="9" t="str">
        <f t="shared" ref="AQ132:AW132" si="420">+IF(AND(G132&lt;G138),"OK","Not OK")</f>
        <v>OK</v>
      </c>
      <c r="AR132" s="9" t="str">
        <f t="shared" si="420"/>
        <v>Not OK</v>
      </c>
      <c r="AS132" s="9" t="str">
        <f t="shared" si="420"/>
        <v>Not OK</v>
      </c>
      <c r="AT132" s="9" t="str">
        <f t="shared" si="420"/>
        <v>Not OK</v>
      </c>
      <c r="AU132" s="9" t="str">
        <f t="shared" si="420"/>
        <v>OK</v>
      </c>
      <c r="AV132" s="9" t="str">
        <f t="shared" si="420"/>
        <v>OK</v>
      </c>
      <c r="AW132" s="9" t="str">
        <f t="shared" si="420"/>
        <v>OK</v>
      </c>
    </row>
    <row r="133" spans="1:49" ht="13.5" customHeight="1">
      <c r="A133" s="211" t="s">
        <v>53</v>
      </c>
      <c r="B133" s="390" t="str">
        <f>'8.คำนวณ'!F82</f>
        <v>รพ.บึงกาฬ</v>
      </c>
      <c r="C133" s="221">
        <f>+'8.คำนวณ'!W82</f>
        <v>7163.3816797711934</v>
      </c>
      <c r="D133" s="221">
        <f>+'8.คำนวณ'!X82</f>
        <v>58.509071196322708</v>
      </c>
      <c r="E133" s="221">
        <f>+'8.คำนวณ'!Y82</f>
        <v>2042.9666168503475</v>
      </c>
      <c r="F133" s="221">
        <f>+'8.คำนวณ'!Z82</f>
        <v>1394.805521918543</v>
      </c>
      <c r="G133" s="221">
        <f>+'8.คำนวณ'!AA82</f>
        <v>323.74326113191165</v>
      </c>
      <c r="H133" s="221">
        <f>+'8.คำนวณ'!AB82</f>
        <v>389.31493175936561</v>
      </c>
      <c r="I133" s="221">
        <f>+'8.คำนวณ'!AC82</f>
        <v>909.09045458890864</v>
      </c>
      <c r="J133" s="221">
        <f>+'8.คำนวณ'!AD82</f>
        <v>717.10565910836738</v>
      </c>
      <c r="K133" s="221">
        <f>+'8.คำนวณ'!AE82</f>
        <v>258.6976589329156</v>
      </c>
      <c r="L133" s="221">
        <f>+'8.คำนวณ'!AF82</f>
        <v>226.49379112011363</v>
      </c>
      <c r="M133" s="221">
        <f>+'8.คำนวณ'!AG82</f>
        <v>386.09405092376505</v>
      </c>
      <c r="N133" s="387" t="str">
        <f>+B133</f>
        <v>รพ.บึงกาฬ</v>
      </c>
      <c r="O133" s="42">
        <f>+(C133-C136)*100/C136</f>
        <v>-1.5983116808762041</v>
      </c>
      <c r="P133" s="42">
        <f t="shared" ref="P133:Y133" si="421">+(D133-D136)*100/D136</f>
        <v>22.907261037530855</v>
      </c>
      <c r="Q133" s="42">
        <f t="shared" si="421"/>
        <v>-2.5800213019518625</v>
      </c>
      <c r="R133" s="42">
        <f t="shared" si="421"/>
        <v>13.173548229337481</v>
      </c>
      <c r="S133" s="42">
        <f t="shared" si="421"/>
        <v>33.527363281516948</v>
      </c>
      <c r="T133" s="42">
        <f t="shared" si="421"/>
        <v>0.50564002270025288</v>
      </c>
      <c r="U133" s="42">
        <f t="shared" si="421"/>
        <v>-4.1376786452498875</v>
      </c>
      <c r="V133" s="42">
        <f t="shared" si="421"/>
        <v>-5.4179744056473309</v>
      </c>
      <c r="W133" s="42">
        <f t="shared" si="421"/>
        <v>-9.0525459751367165</v>
      </c>
      <c r="X133" s="42">
        <f t="shared" si="421"/>
        <v>329.78947910538761</v>
      </c>
      <c r="Y133" s="42">
        <f t="shared" si="421"/>
        <v>200.61590460491885</v>
      </c>
      <c r="Z133" s="387" t="str">
        <f>+N133</f>
        <v>รพ.บึงกาฬ</v>
      </c>
      <c r="AA133" s="8">
        <f t="shared" si="415"/>
        <v>-1.5983116808762042E-2</v>
      </c>
      <c r="AB133" s="8">
        <f t="shared" si="415"/>
        <v>0.22907261037530854</v>
      </c>
      <c r="AC133" s="8">
        <f t="shared" si="415"/>
        <v>-2.5800213019518625E-2</v>
      </c>
      <c r="AD133" s="8">
        <f t="shared" si="415"/>
        <v>0.13173548229337481</v>
      </c>
      <c r="AE133" s="8">
        <f t="shared" si="415"/>
        <v>0.33527363281516948</v>
      </c>
      <c r="AF133" s="8">
        <f t="shared" si="415"/>
        <v>5.0564002270025287E-3</v>
      </c>
      <c r="AG133" s="8">
        <f t="shared" si="415"/>
        <v>-4.1376786452498877E-2</v>
      </c>
      <c r="AH133" s="8">
        <f t="shared" si="415"/>
        <v>-5.4179744056473307E-2</v>
      </c>
      <c r="AI133" s="8">
        <f t="shared" si="415"/>
        <v>-9.0525459751367165E-2</v>
      </c>
      <c r="AJ133" s="8">
        <f t="shared" si="415"/>
        <v>3.2978947910538761</v>
      </c>
      <c r="AK133" s="8">
        <f t="shared" si="415"/>
        <v>2.0061590460491887</v>
      </c>
      <c r="AL133" s="7" t="str">
        <f>+Z133</f>
        <v>รพ.บึงกาฬ</v>
      </c>
      <c r="AM133" s="9" t="str">
        <f>+IF(AND(C133&lt;C138),"OK","Not OK")</f>
        <v>OK</v>
      </c>
      <c r="AN133" s="9" t="str">
        <f t="shared" ref="AN133:AP133" si="422">+IF(AND(D133&lt;D138),"OK","Not OK")</f>
        <v>OK</v>
      </c>
      <c r="AO133" s="9" t="str">
        <f t="shared" si="422"/>
        <v>OK</v>
      </c>
      <c r="AP133" s="9" t="str">
        <f t="shared" si="422"/>
        <v>OK</v>
      </c>
      <c r="AQ133" s="9" t="str">
        <f t="shared" ref="AQ133:AW133" si="423">+IF(AND(G133&lt;G138),"OK","Not OK")</f>
        <v>OK</v>
      </c>
      <c r="AR133" s="9" t="str">
        <f t="shared" si="423"/>
        <v>OK</v>
      </c>
      <c r="AS133" s="9" t="str">
        <f t="shared" si="423"/>
        <v>OK</v>
      </c>
      <c r="AT133" s="9" t="str">
        <f t="shared" si="423"/>
        <v>OK</v>
      </c>
      <c r="AU133" s="9" t="str">
        <f t="shared" si="423"/>
        <v>OK</v>
      </c>
      <c r="AV133" s="9" t="str">
        <f t="shared" si="423"/>
        <v>Not OK</v>
      </c>
      <c r="AW133" s="9" t="str">
        <f t="shared" si="423"/>
        <v>Not OK</v>
      </c>
    </row>
    <row r="134" spans="1:49" ht="13.5" customHeight="1">
      <c r="A134" s="211" t="s">
        <v>1455</v>
      </c>
      <c r="B134" s="390" t="str">
        <f>'8.คำนวณ'!F83</f>
        <v>รพ.กุมภวาปี</v>
      </c>
      <c r="C134" s="221">
        <f>+'8.คำนวณ'!W83</f>
        <v>6549.5742664507115</v>
      </c>
      <c r="D134" s="221">
        <f>+'8.คำนวณ'!X83</f>
        <v>48.01457049056426</v>
      </c>
      <c r="E134" s="221">
        <f>+'8.คำนวณ'!Y83</f>
        <v>1754.1314719561269</v>
      </c>
      <c r="F134" s="221">
        <f>+'8.คำนวณ'!Z83</f>
        <v>1132.3304541911714</v>
      </c>
      <c r="G134" s="221">
        <f>+'8.คำนวณ'!AA83</f>
        <v>76.817155441739018</v>
      </c>
      <c r="H134" s="221">
        <f>+'8.คำนวณ'!AB83</f>
        <v>362.21577912955837</v>
      </c>
      <c r="I134" s="221">
        <f>+'8.คำนวณ'!AC83</f>
        <v>701.37231272993154</v>
      </c>
      <c r="J134" s="221">
        <f>+'8.คำนวณ'!AD83</f>
        <v>572.80206475044361</v>
      </c>
      <c r="K134" s="221">
        <f>+'8.คำนวณ'!AE83</f>
        <v>321.80128873418869</v>
      </c>
      <c r="L134" s="221">
        <f>+'8.คำนวณ'!AF83</f>
        <v>24.442349832483579</v>
      </c>
      <c r="M134" s="221">
        <f>+'8.คำนวณ'!AG83</f>
        <v>136.25771717826638</v>
      </c>
      <c r="N134" s="387" t="str">
        <f>+B134</f>
        <v>รพ.กุมภวาปี</v>
      </c>
      <c r="O134" s="42">
        <f>+(C134-C136)*100/C136</f>
        <v>-10.03003966545274</v>
      </c>
      <c r="P134" s="42">
        <f t="shared" ref="P134:Y134" si="424">+(D134-D136)*100/D136</f>
        <v>0.86195573139787574</v>
      </c>
      <c r="Q134" s="42">
        <f t="shared" si="424"/>
        <v>-16.35328290630622</v>
      </c>
      <c r="R134" s="42">
        <f t="shared" si="424"/>
        <v>-8.123495888743598</v>
      </c>
      <c r="S134" s="42">
        <f t="shared" si="424"/>
        <v>-68.316893500549284</v>
      </c>
      <c r="T134" s="42">
        <f t="shared" si="424"/>
        <v>-6.4902839888017692</v>
      </c>
      <c r="U134" s="42">
        <f t="shared" si="424"/>
        <v>-26.041267188703696</v>
      </c>
      <c r="V134" s="42">
        <f t="shared" si="424"/>
        <v>-24.450771151232203</v>
      </c>
      <c r="W134" s="42">
        <f t="shared" si="424"/>
        <v>13.132094171303573</v>
      </c>
      <c r="X134" s="42">
        <f t="shared" si="424"/>
        <v>-53.618751531057399</v>
      </c>
      <c r="Y134" s="42">
        <f t="shared" si="424"/>
        <v>6.0913443523469564</v>
      </c>
      <c r="Z134" s="387" t="str">
        <f>+N134</f>
        <v>รพ.กุมภวาปี</v>
      </c>
      <c r="AA134" s="8">
        <f t="shared" si="415"/>
        <v>-0.1003003966545274</v>
      </c>
      <c r="AB134" s="8">
        <f t="shared" si="415"/>
        <v>8.6195573139787578E-3</v>
      </c>
      <c r="AC134" s="8">
        <f t="shared" si="415"/>
        <v>-0.16353282906306219</v>
      </c>
      <c r="AD134" s="8">
        <f t="shared" si="415"/>
        <v>-8.1234958887435982E-2</v>
      </c>
      <c r="AE134" s="8">
        <f t="shared" si="415"/>
        <v>-0.68316893500549281</v>
      </c>
      <c r="AF134" s="8">
        <f t="shared" si="415"/>
        <v>-6.4902839888017691E-2</v>
      </c>
      <c r="AG134" s="8">
        <f t="shared" si="415"/>
        <v>-0.26041267188703698</v>
      </c>
      <c r="AH134" s="8">
        <f t="shared" si="415"/>
        <v>-0.24450771151232203</v>
      </c>
      <c r="AI134" s="8">
        <f t="shared" si="415"/>
        <v>0.13132094171303574</v>
      </c>
      <c r="AJ134" s="8">
        <f t="shared" si="415"/>
        <v>-0.53618751531057396</v>
      </c>
      <c r="AK134" s="8">
        <f t="shared" si="415"/>
        <v>6.0913443523469564E-2</v>
      </c>
      <c r="AL134" s="7" t="str">
        <f>+Z134</f>
        <v>รพ.กุมภวาปี</v>
      </c>
      <c r="AM134" s="9" t="str">
        <f>+IF(AND(C134&lt;C138),"OK","Not OK")</f>
        <v>OK</v>
      </c>
      <c r="AN134" s="9" t="str">
        <f t="shared" ref="AN134:AP134" si="425">+IF(AND(D134&lt;D138),"OK","Not OK")</f>
        <v>OK</v>
      </c>
      <c r="AO134" s="9" t="str">
        <f t="shared" si="425"/>
        <v>OK</v>
      </c>
      <c r="AP134" s="9" t="str">
        <f t="shared" si="425"/>
        <v>OK</v>
      </c>
      <c r="AQ134" s="9" t="str">
        <f t="shared" ref="AQ134:AW134" si="426">+IF(AND(G134&lt;G138),"OK","Not OK")</f>
        <v>OK</v>
      </c>
      <c r="AR134" s="9" t="str">
        <f t="shared" si="426"/>
        <v>OK</v>
      </c>
      <c r="AS134" s="9" t="str">
        <f t="shared" si="426"/>
        <v>OK</v>
      </c>
      <c r="AT134" s="9" t="str">
        <f t="shared" si="426"/>
        <v>OK</v>
      </c>
      <c r="AU134" s="9" t="str">
        <f t="shared" si="426"/>
        <v>Not OK</v>
      </c>
      <c r="AV134" s="9" t="str">
        <f t="shared" si="426"/>
        <v>OK</v>
      </c>
      <c r="AW134" s="9" t="str">
        <f t="shared" si="426"/>
        <v>OK</v>
      </c>
    </row>
    <row r="135" spans="1:49" ht="13.5" customHeight="1">
      <c r="A135" s="211" t="s">
        <v>1456</v>
      </c>
      <c r="B135" s="390" t="str">
        <f>'8.คำนวณ'!F84</f>
        <v>รพ.สมเด็จพระยุพราชสว่างแดนดิน</v>
      </c>
      <c r="C135" s="221">
        <f>+'8.คำนวณ'!W84</f>
        <v>7087.3862795190325</v>
      </c>
      <c r="D135" s="221">
        <f>+'8.คำนวณ'!X84</f>
        <v>56.095175316243427</v>
      </c>
      <c r="E135" s="221">
        <f>+'8.คำนวณ'!Y84</f>
        <v>2731.4349863205007</v>
      </c>
      <c r="F135" s="221">
        <f>+'8.คำนวณ'!Z84</f>
        <v>748.49853384073992</v>
      </c>
      <c r="G135" s="221">
        <f>+'8.คำนวณ'!AA84</f>
        <v>348.61428616944102</v>
      </c>
      <c r="H135" s="221">
        <f>+'8.คำนวณ'!AB84</f>
        <v>304.70271369460318</v>
      </c>
      <c r="I135" s="221">
        <f>+'8.คำนวณ'!AC84</f>
        <v>1016.3323092294123</v>
      </c>
      <c r="J135" s="221">
        <f>+'8.คำนวณ'!AD84</f>
        <v>557.5041724115539</v>
      </c>
      <c r="K135" s="221">
        <f>+'8.คำนวณ'!AE84</f>
        <v>303.80002193778768</v>
      </c>
      <c r="L135" s="221">
        <f>+'8.คำนวณ'!AF84</f>
        <v>4.9507085151449779</v>
      </c>
      <c r="M135" s="221">
        <f>+'8.คำนวณ'!AG84</f>
        <v>0</v>
      </c>
      <c r="N135" s="387" t="str">
        <f>+B135</f>
        <v>รพ.สมเด็จพระยุพราชสว่างแดนดิน</v>
      </c>
      <c r="O135" s="42">
        <f t="shared" ref="O135:Y135" si="427">+(C135-C136)*100/C136</f>
        <v>-2.6422426095348945</v>
      </c>
      <c r="P135" s="42">
        <f t="shared" si="427"/>
        <v>17.836503204872404</v>
      </c>
      <c r="Q135" s="42">
        <f t="shared" si="427"/>
        <v>30.249968838300806</v>
      </c>
      <c r="R135" s="42">
        <f t="shared" si="427"/>
        <v>-39.267350474283205</v>
      </c>
      <c r="S135" s="42">
        <f t="shared" si="427"/>
        <v>43.785375707038092</v>
      </c>
      <c r="T135" s="42">
        <f t="shared" si="427"/>
        <v>-21.337871326603782</v>
      </c>
      <c r="U135" s="42">
        <f t="shared" si="427"/>
        <v>7.1708254539117195</v>
      </c>
      <c r="V135" s="42">
        <f t="shared" si="427"/>
        <v>-26.468473321558914</v>
      </c>
      <c r="W135" s="42">
        <f t="shared" si="427"/>
        <v>6.8035893401890286</v>
      </c>
      <c r="X135" s="42">
        <f t="shared" si="427"/>
        <v>-90.605647848428745</v>
      </c>
      <c r="Y135" s="42">
        <f t="shared" si="427"/>
        <v>-100</v>
      </c>
      <c r="Z135" s="387" t="str">
        <f>+N135</f>
        <v>รพ.สมเด็จพระยุพราชสว่างแดนดิน</v>
      </c>
      <c r="AA135" s="8">
        <f t="shared" si="415"/>
        <v>-2.6422426095348946E-2</v>
      </c>
      <c r="AB135" s="8">
        <f t="shared" si="415"/>
        <v>0.17836503204872403</v>
      </c>
      <c r="AC135" s="8">
        <f t="shared" si="415"/>
        <v>0.30249968838300806</v>
      </c>
      <c r="AD135" s="8">
        <f t="shared" si="415"/>
        <v>-0.39267350474283202</v>
      </c>
      <c r="AE135" s="8">
        <f t="shared" si="415"/>
        <v>0.43785375707038093</v>
      </c>
      <c r="AF135" s="8">
        <f t="shared" si="415"/>
        <v>-0.21337871326603783</v>
      </c>
      <c r="AG135" s="8">
        <f t="shared" si="415"/>
        <v>7.1708254539117194E-2</v>
      </c>
      <c r="AH135" s="8">
        <f t="shared" si="415"/>
        <v>-0.26468473321558916</v>
      </c>
      <c r="AI135" s="8">
        <f t="shared" si="415"/>
        <v>6.8035893401890285E-2</v>
      </c>
      <c r="AJ135" s="8">
        <f t="shared" si="415"/>
        <v>-0.9060564784842875</v>
      </c>
      <c r="AK135" s="8">
        <f t="shared" si="415"/>
        <v>-1</v>
      </c>
      <c r="AL135" s="7" t="str">
        <f>+Z135</f>
        <v>รพ.สมเด็จพระยุพราชสว่างแดนดิน</v>
      </c>
      <c r="AM135" s="9" t="str">
        <f>+IF(AND(C135&lt;C138),"OK","Not OK")</f>
        <v>OK</v>
      </c>
      <c r="AN135" s="9" t="str">
        <f t="shared" ref="AN135:AP135" si="428">+IF(AND(D135&lt;D138),"OK","Not OK")</f>
        <v>OK</v>
      </c>
      <c r="AO135" s="9" t="str">
        <f t="shared" si="428"/>
        <v>Not OK</v>
      </c>
      <c r="AP135" s="9" t="str">
        <f t="shared" si="428"/>
        <v>OK</v>
      </c>
      <c r="AQ135" s="9" t="str">
        <f t="shared" ref="AQ135:AW135" si="429">+IF(AND(G135&lt;G138),"OK","Not OK")</f>
        <v>OK</v>
      </c>
      <c r="AR135" s="9" t="str">
        <f t="shared" si="429"/>
        <v>OK</v>
      </c>
      <c r="AS135" s="9" t="str">
        <f t="shared" si="429"/>
        <v>OK</v>
      </c>
      <c r="AT135" s="9" t="str">
        <f t="shared" si="429"/>
        <v>OK</v>
      </c>
      <c r="AU135" s="9" t="str">
        <f t="shared" si="429"/>
        <v>OK</v>
      </c>
      <c r="AV135" s="9" t="str">
        <f t="shared" si="429"/>
        <v>OK</v>
      </c>
      <c r="AW135" s="9" t="str">
        <f t="shared" si="429"/>
        <v>OK</v>
      </c>
    </row>
    <row r="136" spans="1:49" ht="13.5" customHeight="1">
      <c r="B136" s="391" t="s">
        <v>140</v>
      </c>
      <c r="C136" s="12">
        <f>AVERAGE(C131:C135)</f>
        <v>7279.7345270538735</v>
      </c>
      <c r="D136" s="12">
        <f t="shared" ref="D136:M136" si="430">AVERAGE(D131:D135)</f>
        <v>47.604242989725748</v>
      </c>
      <c r="E136" s="12">
        <f t="shared" si="430"/>
        <v>2097.0715084864614</v>
      </c>
      <c r="F136" s="12">
        <f t="shared" si="430"/>
        <v>1232.448344812939</v>
      </c>
      <c r="G136" s="12">
        <f t="shared" si="430"/>
        <v>242.4546199188857</v>
      </c>
      <c r="H136" s="12">
        <f t="shared" si="430"/>
        <v>387.35630325963274</v>
      </c>
      <c r="I136" s="12">
        <f t="shared" si="430"/>
        <v>948.32927237877902</v>
      </c>
      <c r="J136" s="12">
        <f t="shared" si="430"/>
        <v>758.18386696846608</v>
      </c>
      <c r="K136" s="12">
        <f t="shared" si="430"/>
        <v>284.44738965666113</v>
      </c>
      <c r="L136" s="12">
        <f t="shared" si="430"/>
        <v>52.69877512859631</v>
      </c>
      <c r="M136" s="12">
        <f t="shared" si="430"/>
        <v>128.43433930456371</v>
      </c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16"/>
      <c r="AM136" s="19"/>
      <c r="AN136" s="19"/>
      <c r="AO136" s="19"/>
      <c r="AP136" s="19"/>
      <c r="AQ136" s="19"/>
      <c r="AR136" s="19"/>
      <c r="AS136" s="19"/>
      <c r="AT136" s="53"/>
      <c r="AU136" s="53"/>
      <c r="AV136" s="53"/>
      <c r="AW136" s="53"/>
    </row>
    <row r="137" spans="1:49" ht="13.5" customHeight="1">
      <c r="B137" s="392" t="s">
        <v>264</v>
      </c>
      <c r="C137" s="14">
        <f>STDEV(C131:C135)</f>
        <v>1008.8842953001393</v>
      </c>
      <c r="D137" s="14">
        <f t="shared" ref="D137:M137" si="431">STDEV(D131:D135)</f>
        <v>10.986037875362809</v>
      </c>
      <c r="E137" s="14">
        <f t="shared" si="431"/>
        <v>382.33178665983183</v>
      </c>
      <c r="F137" s="14">
        <f t="shared" si="431"/>
        <v>343.55124015648943</v>
      </c>
      <c r="G137" s="14">
        <f t="shared" si="431"/>
        <v>113.82323627673516</v>
      </c>
      <c r="H137" s="14">
        <f t="shared" si="431"/>
        <v>66.897731087424461</v>
      </c>
      <c r="I137" s="14">
        <f t="shared" si="431"/>
        <v>259.27442307282814</v>
      </c>
      <c r="J137" s="14">
        <f t="shared" si="431"/>
        <v>446.51614241027556</v>
      </c>
      <c r="K137" s="14">
        <f t="shared" si="431"/>
        <v>36.697094605115126</v>
      </c>
      <c r="L137" s="14">
        <f t="shared" si="431"/>
        <v>97.559322920994759</v>
      </c>
      <c r="M137" s="14">
        <f t="shared" si="431"/>
        <v>156.45637002245186</v>
      </c>
      <c r="O137" s="43"/>
      <c r="P137" s="43"/>
      <c r="Q137" s="43"/>
      <c r="R137" s="43"/>
      <c r="S137" s="43"/>
      <c r="T137" s="43"/>
      <c r="U137" s="43"/>
      <c r="V137" s="163"/>
      <c r="W137" s="163"/>
      <c r="X137" s="163"/>
      <c r="Y137" s="16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16"/>
      <c r="AM137" s="19"/>
      <c r="AN137" s="19"/>
      <c r="AO137" s="19"/>
      <c r="AP137" s="19"/>
      <c r="AQ137" s="19"/>
      <c r="AR137" s="19"/>
      <c r="AS137" s="19"/>
      <c r="AT137" s="53"/>
      <c r="AU137" s="53"/>
      <c r="AV137" s="53"/>
      <c r="AW137" s="53"/>
    </row>
    <row r="138" spans="1:49" ht="13.5" customHeight="1">
      <c r="B138" s="392" t="s">
        <v>265</v>
      </c>
      <c r="C138" s="14">
        <f>+C136+C137</f>
        <v>8288.6188223540121</v>
      </c>
      <c r="D138" s="14">
        <f t="shared" ref="D138:M138" si="432">+D136+D137</f>
        <v>58.590280865088559</v>
      </c>
      <c r="E138" s="14">
        <f t="shared" si="432"/>
        <v>2479.4032951462932</v>
      </c>
      <c r="F138" s="14">
        <f t="shared" si="432"/>
        <v>1575.9995849694285</v>
      </c>
      <c r="G138" s="14">
        <f t="shared" si="432"/>
        <v>356.27785619562087</v>
      </c>
      <c r="H138" s="14">
        <f t="shared" si="432"/>
        <v>454.2540343470572</v>
      </c>
      <c r="I138" s="14">
        <f t="shared" si="432"/>
        <v>1207.6036954516071</v>
      </c>
      <c r="J138" s="14">
        <f t="shared" si="432"/>
        <v>1204.7000093787417</v>
      </c>
      <c r="K138" s="14">
        <f t="shared" si="432"/>
        <v>321.14448426177626</v>
      </c>
      <c r="L138" s="14">
        <f t="shared" si="432"/>
        <v>150.25809804959107</v>
      </c>
      <c r="M138" s="14">
        <f t="shared" si="432"/>
        <v>284.89070932701554</v>
      </c>
      <c r="O138" s="43"/>
      <c r="P138" s="43"/>
      <c r="Q138" s="43"/>
      <c r="R138" s="43"/>
      <c r="S138" s="43"/>
      <c r="T138" s="43"/>
      <c r="U138" s="43"/>
      <c r="V138" s="163"/>
      <c r="W138" s="163"/>
      <c r="X138" s="163"/>
      <c r="Y138" s="16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16"/>
      <c r="AM138" s="19"/>
      <c r="AN138" s="19"/>
      <c r="AO138" s="19"/>
      <c r="AP138" s="19"/>
      <c r="AQ138" s="19"/>
      <c r="AR138" s="19"/>
      <c r="AS138" s="19"/>
      <c r="AT138" s="53"/>
      <c r="AU138" s="53"/>
      <c r="AV138" s="53"/>
      <c r="AW138" s="53"/>
    </row>
    <row r="139" spans="1:49" ht="13.5" customHeight="1">
      <c r="B139" s="459" t="s">
        <v>152</v>
      </c>
      <c r="C139" s="460" t="s">
        <v>244</v>
      </c>
      <c r="D139" s="461"/>
      <c r="E139" s="461"/>
      <c r="F139" s="461"/>
      <c r="G139" s="461"/>
      <c r="H139" s="461"/>
      <c r="I139" s="461"/>
      <c r="J139" s="461"/>
      <c r="K139" s="461"/>
      <c r="L139" s="461"/>
      <c r="M139" s="462"/>
      <c r="N139" s="459" t="s">
        <v>152</v>
      </c>
      <c r="O139" s="460" t="s">
        <v>713</v>
      </c>
      <c r="P139" s="461"/>
      <c r="Q139" s="461"/>
      <c r="R139" s="461"/>
      <c r="S139" s="461"/>
      <c r="T139" s="461"/>
      <c r="U139" s="461"/>
      <c r="V139" s="461"/>
      <c r="W139" s="461"/>
      <c r="X139" s="461"/>
      <c r="Y139" s="462"/>
      <c r="Z139" s="447" t="s">
        <v>152</v>
      </c>
      <c r="AA139" s="460" t="s">
        <v>713</v>
      </c>
      <c r="AB139" s="461"/>
      <c r="AC139" s="461"/>
      <c r="AD139" s="461"/>
      <c r="AE139" s="461"/>
      <c r="AF139" s="461"/>
      <c r="AG139" s="461"/>
      <c r="AH139" s="461"/>
      <c r="AI139" s="461"/>
      <c r="AJ139" s="461"/>
      <c r="AK139" s="462"/>
      <c r="AL139" s="447" t="s">
        <v>152</v>
      </c>
      <c r="AM139" s="460" t="s">
        <v>714</v>
      </c>
      <c r="AN139" s="461"/>
      <c r="AO139" s="461"/>
      <c r="AP139" s="461"/>
      <c r="AQ139" s="461"/>
      <c r="AR139" s="461"/>
      <c r="AS139" s="461"/>
      <c r="AT139" s="461"/>
      <c r="AU139" s="461"/>
      <c r="AV139" s="461"/>
      <c r="AW139" s="462"/>
    </row>
    <row r="140" spans="1:49" ht="13.5" customHeight="1">
      <c r="B140" s="459"/>
      <c r="C140" s="31" t="s">
        <v>5</v>
      </c>
      <c r="D140" s="31" t="s">
        <v>8</v>
      </c>
      <c r="E140" s="31" t="s">
        <v>11</v>
      </c>
      <c r="F140" s="31" t="s">
        <v>17</v>
      </c>
      <c r="G140" s="31" t="s">
        <v>20</v>
      </c>
      <c r="H140" s="31" t="s">
        <v>23</v>
      </c>
      <c r="I140" s="31" t="s">
        <v>26</v>
      </c>
      <c r="J140" s="31" t="s">
        <v>29</v>
      </c>
      <c r="K140" s="31" t="s">
        <v>32</v>
      </c>
      <c r="L140" s="31" t="s">
        <v>35</v>
      </c>
      <c r="M140" s="31" t="s">
        <v>38</v>
      </c>
      <c r="N140" s="459"/>
      <c r="O140" s="31" t="s">
        <v>5</v>
      </c>
      <c r="P140" s="31" t="s">
        <v>8</v>
      </c>
      <c r="Q140" s="31" t="s">
        <v>11</v>
      </c>
      <c r="R140" s="31" t="s">
        <v>17</v>
      </c>
      <c r="S140" s="31" t="s">
        <v>20</v>
      </c>
      <c r="T140" s="31" t="s">
        <v>23</v>
      </c>
      <c r="U140" s="31" t="s">
        <v>26</v>
      </c>
      <c r="V140" s="31" t="s">
        <v>29</v>
      </c>
      <c r="W140" s="31" t="s">
        <v>32</v>
      </c>
      <c r="X140" s="31" t="s">
        <v>35</v>
      </c>
      <c r="Y140" s="31" t="s">
        <v>38</v>
      </c>
      <c r="Z140" s="447"/>
      <c r="AA140" s="31" t="s">
        <v>5</v>
      </c>
      <c r="AB140" s="31" t="s">
        <v>8</v>
      </c>
      <c r="AC140" s="31" t="s">
        <v>11</v>
      </c>
      <c r="AD140" s="31" t="s">
        <v>17</v>
      </c>
      <c r="AE140" s="31" t="s">
        <v>20</v>
      </c>
      <c r="AF140" s="31" t="s">
        <v>23</v>
      </c>
      <c r="AG140" s="31" t="s">
        <v>26</v>
      </c>
      <c r="AH140" s="31" t="s">
        <v>29</v>
      </c>
      <c r="AI140" s="31" t="s">
        <v>32</v>
      </c>
      <c r="AJ140" s="31" t="s">
        <v>35</v>
      </c>
      <c r="AK140" s="31" t="s">
        <v>38</v>
      </c>
      <c r="AL140" s="447"/>
      <c r="AM140" s="5" t="s">
        <v>5</v>
      </c>
      <c r="AN140" s="6" t="s">
        <v>8</v>
      </c>
      <c r="AO140" s="5" t="s">
        <v>11</v>
      </c>
      <c r="AP140" s="5" t="s">
        <v>17</v>
      </c>
      <c r="AQ140" s="5" t="s">
        <v>20</v>
      </c>
      <c r="AR140" s="5" t="s">
        <v>23</v>
      </c>
      <c r="AS140" s="5" t="s">
        <v>26</v>
      </c>
      <c r="AT140" s="31" t="s">
        <v>29</v>
      </c>
      <c r="AU140" s="31" t="s">
        <v>32</v>
      </c>
      <c r="AV140" s="31" t="s">
        <v>35</v>
      </c>
      <c r="AW140" s="31" t="s">
        <v>38</v>
      </c>
    </row>
    <row r="141" spans="1:49" ht="13.5" customHeight="1">
      <c r="A141" s="211" t="s">
        <v>1457</v>
      </c>
      <c r="B141" s="390" t="str">
        <f>'8.คำนวณ'!F85</f>
        <v>รพ.หนองบัวลำภู</v>
      </c>
      <c r="C141" s="221">
        <f>+'8.คำนวณ'!W85</f>
        <v>7938.3581476190848</v>
      </c>
      <c r="D141" s="221">
        <f>+'8.คำนวณ'!X85</f>
        <v>32.866201982467466</v>
      </c>
      <c r="E141" s="221">
        <f>+'8.คำนวณ'!Y85</f>
        <v>1879.8549097811158</v>
      </c>
      <c r="F141" s="221">
        <f>+'8.คำนวณ'!Z85</f>
        <v>1134.875987995531</v>
      </c>
      <c r="G141" s="221">
        <f>+'8.คำนวณ'!AA85</f>
        <v>200.71381630709251</v>
      </c>
      <c r="H141" s="221">
        <f>+'8.คำนวณ'!AB85</f>
        <v>570.87447041059511</v>
      </c>
      <c r="I141" s="221">
        <f>+'8.คำนวณ'!AC85</f>
        <v>438.02541978796739</v>
      </c>
      <c r="J141" s="221">
        <f>+'8.คำนวณ'!AD85</f>
        <v>1122.1308888973308</v>
      </c>
      <c r="K141" s="221">
        <f>+'8.คำนวณ'!AE85</f>
        <v>344.40766143076905</v>
      </c>
      <c r="L141" s="221">
        <f>+'8.คำนวณ'!AF85</f>
        <v>3.596326480545831</v>
      </c>
      <c r="M141" s="221">
        <f>+'8.คำนวณ'!AG85</f>
        <v>16.262879012912997</v>
      </c>
      <c r="N141" s="387" t="str">
        <f>+B141</f>
        <v>รพ.หนองบัวลำภู</v>
      </c>
      <c r="O141" s="46">
        <f>+(C141-C145)*100/C145</f>
        <v>11.16444833201099</v>
      </c>
      <c r="P141" s="46">
        <f t="shared" ref="P141:Y141" si="433">+(D141-D145)*100/D145</f>
        <v>2.516242534881965</v>
      </c>
      <c r="Q141" s="46">
        <f t="shared" si="433"/>
        <v>-15.449045456927072</v>
      </c>
      <c r="R141" s="46">
        <f t="shared" si="433"/>
        <v>0.82251517963635778</v>
      </c>
      <c r="S141" s="46">
        <f t="shared" si="433"/>
        <v>44.327693857362938</v>
      </c>
      <c r="T141" s="46">
        <f t="shared" si="433"/>
        <v>52.320168002847907</v>
      </c>
      <c r="U141" s="46">
        <f t="shared" si="433"/>
        <v>20.351222291378672</v>
      </c>
      <c r="V141" s="46">
        <f t="shared" si="433"/>
        <v>56.087850973646582</v>
      </c>
      <c r="W141" s="46">
        <f t="shared" si="433"/>
        <v>28.378543336198323</v>
      </c>
      <c r="X141" s="46">
        <f t="shared" si="433"/>
        <v>-98.878995168758109</v>
      </c>
      <c r="Y141" s="46">
        <f t="shared" si="433"/>
        <v>-88.354156862709274</v>
      </c>
      <c r="Z141" s="387" t="str">
        <f>+N141</f>
        <v>รพ.หนองบัวลำภู</v>
      </c>
      <c r="AA141" s="8">
        <f t="shared" ref="AA141:AK144" si="434">+O141/100</f>
        <v>0.1116444833201099</v>
      </c>
      <c r="AB141" s="8">
        <f t="shared" si="434"/>
        <v>2.5162425348819649E-2</v>
      </c>
      <c r="AC141" s="8">
        <f t="shared" si="434"/>
        <v>-0.15449045456927071</v>
      </c>
      <c r="AD141" s="8">
        <f t="shared" si="434"/>
        <v>8.2251517963635775E-3</v>
      </c>
      <c r="AE141" s="8">
        <f t="shared" si="434"/>
        <v>0.44327693857362938</v>
      </c>
      <c r="AF141" s="8">
        <f t="shared" si="434"/>
        <v>0.52320168002847911</v>
      </c>
      <c r="AG141" s="8">
        <f t="shared" si="434"/>
        <v>0.20351222291378673</v>
      </c>
      <c r="AH141" s="8">
        <f t="shared" si="434"/>
        <v>0.5608785097364658</v>
      </c>
      <c r="AI141" s="8">
        <f t="shared" si="434"/>
        <v>0.28378543336198325</v>
      </c>
      <c r="AJ141" s="8">
        <f t="shared" si="434"/>
        <v>-0.9887899516875811</v>
      </c>
      <c r="AK141" s="8">
        <f t="shared" si="434"/>
        <v>-0.88354156862709277</v>
      </c>
      <c r="AL141" s="7" t="str">
        <f>+Z141</f>
        <v>รพ.หนองบัวลำภู</v>
      </c>
      <c r="AM141" s="9" t="str">
        <f>+IF(AND(C141&lt;C147),"OK","Not OK")</f>
        <v>Not OK</v>
      </c>
      <c r="AN141" s="9" t="str">
        <f t="shared" ref="AN141:AP141" si="435">+IF(AND(D141&lt;D147),"OK","Not OK")</f>
        <v>OK</v>
      </c>
      <c r="AO141" s="9" t="str">
        <f t="shared" si="435"/>
        <v>OK</v>
      </c>
      <c r="AP141" s="9" t="str">
        <f t="shared" si="435"/>
        <v>OK</v>
      </c>
      <c r="AQ141" s="9" t="str">
        <f t="shared" ref="AQ141:AW141" si="436">+IF(AND(G141&lt;G147),"OK","Not OK")</f>
        <v>Not OK</v>
      </c>
      <c r="AR141" s="9" t="str">
        <f t="shared" si="436"/>
        <v>Not OK</v>
      </c>
      <c r="AS141" s="9" t="str">
        <f t="shared" si="436"/>
        <v>OK</v>
      </c>
      <c r="AT141" s="9" t="str">
        <f t="shared" si="436"/>
        <v>Not OK</v>
      </c>
      <c r="AU141" s="9" t="str">
        <f t="shared" si="436"/>
        <v>Not OK</v>
      </c>
      <c r="AV141" s="9" t="str">
        <f t="shared" si="436"/>
        <v>OK</v>
      </c>
      <c r="AW141" s="9" t="str">
        <f t="shared" si="436"/>
        <v>OK</v>
      </c>
    </row>
    <row r="142" spans="1:49" ht="13.5" customHeight="1">
      <c r="A142" s="211" t="s">
        <v>49</v>
      </c>
      <c r="B142" s="390" t="str">
        <f>'8.คำนวณ'!F86</f>
        <v>รพ.นครพนม</v>
      </c>
      <c r="C142" s="221">
        <f>+'8.คำนวณ'!W86</f>
        <v>7070.6621166807927</v>
      </c>
      <c r="D142" s="221">
        <f>+'8.คำนวณ'!X86</f>
        <v>12.649771089975404</v>
      </c>
      <c r="E142" s="221">
        <f>+'8.คำนวณ'!Y86</f>
        <v>2348.5742462241301</v>
      </c>
      <c r="F142" s="221">
        <f>+'8.คำนวณ'!Z86</f>
        <v>834.93086729640822</v>
      </c>
      <c r="G142" s="221">
        <f>+'8.คำนวณ'!AA86</f>
        <v>159.53683890932822</v>
      </c>
      <c r="H142" s="221">
        <f>+'8.คำนวณ'!AB86</f>
        <v>328.07580582137547</v>
      </c>
      <c r="I142" s="221">
        <f>+'8.คำนวณ'!AC86</f>
        <v>176.38892193823594</v>
      </c>
      <c r="J142" s="221">
        <f>+'8.คำนวณ'!AD86</f>
        <v>630.90422219840934</v>
      </c>
      <c r="K142" s="221">
        <f>+'8.คำนวณ'!AE86</f>
        <v>280.82854319849122</v>
      </c>
      <c r="L142" s="221">
        <f>+'8.คำนวณ'!AF86</f>
        <v>408.4896985978923</v>
      </c>
      <c r="M142" s="221">
        <f>+'8.คำนวณ'!AG86</f>
        <v>143.76314658648229</v>
      </c>
      <c r="N142" s="387" t="str">
        <f>+B142</f>
        <v>รพ.นครพนม</v>
      </c>
      <c r="O142" s="42">
        <f t="shared" ref="O142:Y142" si="437">+(C142-C145)*100/C145</f>
        <v>-0.98629478204977861</v>
      </c>
      <c r="P142" s="42">
        <f t="shared" si="437"/>
        <v>-60.542839669687396</v>
      </c>
      <c r="Q142" s="42">
        <f t="shared" si="437"/>
        <v>5.6327237279442608</v>
      </c>
      <c r="R142" s="42">
        <f t="shared" si="437"/>
        <v>-25.824644337905792</v>
      </c>
      <c r="S142" s="42">
        <f t="shared" si="437"/>
        <v>14.718480614447415</v>
      </c>
      <c r="T142" s="42">
        <f t="shared" si="437"/>
        <v>-12.46313427812</v>
      </c>
      <c r="U142" s="42">
        <f t="shared" si="437"/>
        <v>-51.535638355871455</v>
      </c>
      <c r="V142" s="42">
        <f t="shared" si="437"/>
        <v>-12.241535111899218</v>
      </c>
      <c r="W142" s="42">
        <f t="shared" si="437"/>
        <v>4.6793185531268922</v>
      </c>
      <c r="X142" s="42">
        <f t="shared" si="437"/>
        <v>27.329631533141196</v>
      </c>
      <c r="Y142" s="42">
        <f t="shared" si="437"/>
        <v>2.9487492798862989</v>
      </c>
      <c r="Z142" s="387" t="str">
        <f>+N142</f>
        <v>รพ.นครพนม</v>
      </c>
      <c r="AA142" s="8">
        <f t="shared" si="434"/>
        <v>-9.8629478204977864E-3</v>
      </c>
      <c r="AB142" s="8">
        <f t="shared" si="434"/>
        <v>-0.60542839669687398</v>
      </c>
      <c r="AC142" s="8">
        <f t="shared" si="434"/>
        <v>5.632723727944261E-2</v>
      </c>
      <c r="AD142" s="8">
        <f t="shared" si="434"/>
        <v>-0.25824644337905789</v>
      </c>
      <c r="AE142" s="8">
        <f t="shared" si="434"/>
        <v>0.14718480614447416</v>
      </c>
      <c r="AF142" s="8">
        <f t="shared" si="434"/>
        <v>-0.1246313427812</v>
      </c>
      <c r="AG142" s="8">
        <f t="shared" si="434"/>
        <v>-0.5153563835587146</v>
      </c>
      <c r="AH142" s="8">
        <f t="shared" si="434"/>
        <v>-0.12241535111899218</v>
      </c>
      <c r="AI142" s="8">
        <f t="shared" si="434"/>
        <v>4.6793185531268919E-2</v>
      </c>
      <c r="AJ142" s="8">
        <f t="shared" si="434"/>
        <v>0.27329631533141197</v>
      </c>
      <c r="AK142" s="8">
        <f t="shared" si="434"/>
        <v>2.948749279886299E-2</v>
      </c>
      <c r="AL142" s="7" t="str">
        <f>+Z142</f>
        <v>รพ.นครพนม</v>
      </c>
      <c r="AM142" s="9" t="str">
        <f>+IF(AND(C142&lt;C147),"OK","Not OK")</f>
        <v>OK</v>
      </c>
      <c r="AN142" s="9" t="str">
        <f t="shared" ref="AN142:AP142" si="438">+IF(AND(D142&lt;D147),"OK","Not OK")</f>
        <v>OK</v>
      </c>
      <c r="AO142" s="9" t="str">
        <f t="shared" si="438"/>
        <v>OK</v>
      </c>
      <c r="AP142" s="9" t="str">
        <f t="shared" si="438"/>
        <v>OK</v>
      </c>
      <c r="AQ142" s="9" t="str">
        <f t="shared" ref="AQ142:AW142" si="439">+IF(AND(G142&lt;G147),"OK","Not OK")</f>
        <v>OK</v>
      </c>
      <c r="AR142" s="9" t="str">
        <f t="shared" si="439"/>
        <v>OK</v>
      </c>
      <c r="AS142" s="9" t="str">
        <f t="shared" si="439"/>
        <v>OK</v>
      </c>
      <c r="AT142" s="9" t="str">
        <f t="shared" si="439"/>
        <v>OK</v>
      </c>
      <c r="AU142" s="9" t="str">
        <f t="shared" si="439"/>
        <v>OK</v>
      </c>
      <c r="AV142" s="9" t="str">
        <f t="shared" si="439"/>
        <v>OK</v>
      </c>
      <c r="AW142" s="9" t="str">
        <f t="shared" si="439"/>
        <v>OK</v>
      </c>
    </row>
    <row r="143" spans="1:49" ht="13.5" customHeight="1">
      <c r="A143" s="211" t="s">
        <v>45</v>
      </c>
      <c r="B143" s="390" t="str">
        <f>'8.คำนวณ'!F87</f>
        <v>รพ.หนองคาย</v>
      </c>
      <c r="C143" s="221">
        <f>+'8.คำนวณ'!W87</f>
        <v>7014.952465080768</v>
      </c>
      <c r="D143" s="221">
        <f>+'8.คำนวณ'!X87</f>
        <v>51.659735113078753</v>
      </c>
      <c r="E143" s="221">
        <f>+'8.คำนวณ'!Y87</f>
        <v>2818.833192284611</v>
      </c>
      <c r="F143" s="221">
        <f>+'8.คำนวณ'!Z87</f>
        <v>1306.237526917713</v>
      </c>
      <c r="G143" s="221">
        <f>+'8.คำนวณ'!AA87</f>
        <v>82.735726461580967</v>
      </c>
      <c r="H143" s="221">
        <f>+'8.คำนวณ'!AB87</f>
        <v>260.98929516143176</v>
      </c>
      <c r="I143" s="221">
        <f>+'8.คำนวณ'!AC87</f>
        <v>571.22786307889919</v>
      </c>
      <c r="J143" s="221">
        <f>+'8.คำนวณ'!AD87</f>
        <v>437.56530594055374</v>
      </c>
      <c r="K143" s="221">
        <f>+'8.คำนวณ'!AE87</f>
        <v>218.55681109138749</v>
      </c>
      <c r="L143" s="221">
        <f>+'8.คำนวณ'!AF87</f>
        <v>439.43673003303195</v>
      </c>
      <c r="M143" s="221">
        <f>+'8.คำนวณ'!AG87</f>
        <v>206.4931860427393</v>
      </c>
      <c r="N143" s="387" t="str">
        <f>+B143</f>
        <v>รพ.หนองคาย</v>
      </c>
      <c r="O143" s="42">
        <f t="shared" ref="O143:Y143" si="440">+(C143-C145)*100/C145</f>
        <v>-1.7664224320907</v>
      </c>
      <c r="P143" s="42">
        <f t="shared" si="440"/>
        <v>61.137022676525866</v>
      </c>
      <c r="Q143" s="42">
        <f t="shared" si="440"/>
        <v>26.783740524481352</v>
      </c>
      <c r="R143" s="42">
        <f t="shared" si="440"/>
        <v>16.04629429025367</v>
      </c>
      <c r="S143" s="42">
        <f t="shared" si="440"/>
        <v>-40.507052182477857</v>
      </c>
      <c r="T143" s="42">
        <f t="shared" si="440"/>
        <v>-30.363091456267831</v>
      </c>
      <c r="U143" s="42">
        <f t="shared" si="440"/>
        <v>56.949730364316018</v>
      </c>
      <c r="V143" s="42">
        <f t="shared" si="440"/>
        <v>-39.134882623183721</v>
      </c>
      <c r="W143" s="42">
        <f t="shared" si="440"/>
        <v>-18.532575821467127</v>
      </c>
      <c r="X143" s="42">
        <f t="shared" si="440"/>
        <v>36.976078244542308</v>
      </c>
      <c r="Y143" s="42">
        <f t="shared" si="440"/>
        <v>47.869713084853586</v>
      </c>
      <c r="Z143" s="387" t="str">
        <f>+N143</f>
        <v>รพ.หนองคาย</v>
      </c>
      <c r="AA143" s="8">
        <f t="shared" si="434"/>
        <v>-1.7664224320907002E-2</v>
      </c>
      <c r="AB143" s="8">
        <f t="shared" si="434"/>
        <v>0.61137022676525865</v>
      </c>
      <c r="AC143" s="8">
        <f t="shared" si="434"/>
        <v>0.26783740524481353</v>
      </c>
      <c r="AD143" s="8">
        <f t="shared" si="434"/>
        <v>0.16046294290253671</v>
      </c>
      <c r="AE143" s="8">
        <f t="shared" si="434"/>
        <v>-0.40507052182477854</v>
      </c>
      <c r="AF143" s="8">
        <f t="shared" si="434"/>
        <v>-0.30363091456267832</v>
      </c>
      <c r="AG143" s="8">
        <f t="shared" si="434"/>
        <v>0.5694973036431602</v>
      </c>
      <c r="AH143" s="8">
        <f t="shared" si="434"/>
        <v>-0.3913488262318372</v>
      </c>
      <c r="AI143" s="8">
        <f t="shared" si="434"/>
        <v>-0.18532575821467126</v>
      </c>
      <c r="AJ143" s="8">
        <f t="shared" si="434"/>
        <v>0.3697607824454231</v>
      </c>
      <c r="AK143" s="8">
        <f t="shared" si="434"/>
        <v>0.47869713084853588</v>
      </c>
      <c r="AL143" s="7" t="str">
        <f>+Z143</f>
        <v>รพ.หนองคาย</v>
      </c>
      <c r="AM143" s="9" t="str">
        <f>+IF(AND(C143&lt;C147),"OK","Not OK")</f>
        <v>OK</v>
      </c>
      <c r="AN143" s="9" t="str">
        <f t="shared" ref="AN143:AP143" si="441">+IF(AND(D143&lt;D147),"OK","Not OK")</f>
        <v>Not OK</v>
      </c>
      <c r="AO143" s="9" t="str">
        <f t="shared" si="441"/>
        <v>Not OK</v>
      </c>
      <c r="AP143" s="9" t="str">
        <f t="shared" si="441"/>
        <v>OK</v>
      </c>
      <c r="AQ143" s="9" t="str">
        <f t="shared" ref="AQ143:AW143" si="442">+IF(AND(G143&lt;G147),"OK","Not OK")</f>
        <v>OK</v>
      </c>
      <c r="AR143" s="9" t="str">
        <f t="shared" si="442"/>
        <v>OK</v>
      </c>
      <c r="AS143" s="9" t="str">
        <f t="shared" si="442"/>
        <v>Not OK</v>
      </c>
      <c r="AT143" s="9" t="str">
        <f t="shared" si="442"/>
        <v>OK</v>
      </c>
      <c r="AU143" s="9" t="str">
        <f t="shared" si="442"/>
        <v>OK</v>
      </c>
      <c r="AV143" s="9" t="str">
        <f t="shared" si="442"/>
        <v>OK</v>
      </c>
      <c r="AW143" s="9" t="str">
        <f t="shared" si="442"/>
        <v>OK</v>
      </c>
    </row>
    <row r="144" spans="1:49" ht="13.5" customHeight="1">
      <c r="A144" s="211" t="s">
        <v>51</v>
      </c>
      <c r="B144" s="390" t="str">
        <f>'8.คำนวณ'!F88</f>
        <v>รพ.เลย</v>
      </c>
      <c r="C144" s="221">
        <f>+'8.คำนวณ'!W88</f>
        <v>6540.4047014679882</v>
      </c>
      <c r="D144" s="221">
        <f>+'8.คำนวณ'!X88</f>
        <v>31.062319934888585</v>
      </c>
      <c r="E144" s="221">
        <f>+'8.คำนวณ'!Y88</f>
        <v>1846.0963130766847</v>
      </c>
      <c r="F144" s="221">
        <f>+'8.คำนวณ'!Z88</f>
        <v>1226.4260668701488</v>
      </c>
      <c r="G144" s="221">
        <f>+'8.คำนวณ'!AA88</f>
        <v>113.28611445279688</v>
      </c>
      <c r="H144" s="221">
        <f>+'8.คำนวณ'!AB88</f>
        <v>339.20391799645063</v>
      </c>
      <c r="I144" s="221">
        <f>+'8.คำนวณ'!AC88</f>
        <v>270.18154653986477</v>
      </c>
      <c r="J144" s="221">
        <f>+'8.คำนวณ'!AD88</f>
        <v>685.03886404212449</v>
      </c>
      <c r="K144" s="221">
        <f>+'8.คำนวณ'!AE88</f>
        <v>229.3073715577236</v>
      </c>
      <c r="L144" s="221">
        <f>+'8.คำนวณ'!AF88</f>
        <v>431.72826408768964</v>
      </c>
      <c r="M144" s="221">
        <f>+'8.คำนวณ'!AG88</f>
        <v>192.06220908259547</v>
      </c>
      <c r="N144" s="387" t="str">
        <f>+B144</f>
        <v>รพ.เลย</v>
      </c>
      <c r="O144" s="42">
        <f t="shared" ref="O144:Y144" si="443">+(C144-C145)*100/C145</f>
        <v>-8.4117311178705343</v>
      </c>
      <c r="P144" s="42">
        <f t="shared" si="443"/>
        <v>-3.1104255417204305</v>
      </c>
      <c r="Q144" s="42">
        <f t="shared" si="443"/>
        <v>-16.967418795498521</v>
      </c>
      <c r="R144" s="42">
        <f t="shared" si="443"/>
        <v>8.9558348680157458</v>
      </c>
      <c r="S144" s="42">
        <f t="shared" si="443"/>
        <v>-18.539122289332482</v>
      </c>
      <c r="T144" s="42">
        <f t="shared" si="443"/>
        <v>-9.4939422684600672</v>
      </c>
      <c r="U144" s="42">
        <f t="shared" si="443"/>
        <v>-25.76531429982326</v>
      </c>
      <c r="V144" s="42">
        <f t="shared" si="443"/>
        <v>-4.7114332385636111</v>
      </c>
      <c r="W144" s="42">
        <f t="shared" si="443"/>
        <v>-14.525286067858147</v>
      </c>
      <c r="X144" s="42">
        <f t="shared" si="443"/>
        <v>34.573285391074577</v>
      </c>
      <c r="Y144" s="42">
        <f t="shared" si="443"/>
        <v>37.535694497969409</v>
      </c>
      <c r="Z144" s="387" t="str">
        <f>+N144</f>
        <v>รพ.เลย</v>
      </c>
      <c r="AA144" s="8">
        <f t="shared" si="434"/>
        <v>-8.4117311178705342E-2</v>
      </c>
      <c r="AB144" s="8">
        <f t="shared" si="434"/>
        <v>-3.1104255417204307E-2</v>
      </c>
      <c r="AC144" s="8">
        <f t="shared" si="434"/>
        <v>-0.16967418795498521</v>
      </c>
      <c r="AD144" s="8">
        <f t="shared" si="434"/>
        <v>8.9558348680157454E-2</v>
      </c>
      <c r="AE144" s="8">
        <f t="shared" si="434"/>
        <v>-0.18539122289332483</v>
      </c>
      <c r="AF144" s="8">
        <f t="shared" si="434"/>
        <v>-9.4939422684600677E-2</v>
      </c>
      <c r="AG144" s="8">
        <f t="shared" si="434"/>
        <v>-0.25765314299823261</v>
      </c>
      <c r="AH144" s="8">
        <f t="shared" si="434"/>
        <v>-4.7114332385636108E-2</v>
      </c>
      <c r="AI144" s="8">
        <f t="shared" si="434"/>
        <v>-0.14525286067858148</v>
      </c>
      <c r="AJ144" s="8">
        <f t="shared" si="434"/>
        <v>0.34573285391074576</v>
      </c>
      <c r="AK144" s="8">
        <f t="shared" si="434"/>
        <v>0.37535694497969407</v>
      </c>
      <c r="AL144" s="7" t="str">
        <f>+Z144</f>
        <v>รพ.เลย</v>
      </c>
      <c r="AM144" s="9" t="str">
        <f>+IF(AND(C144&lt;C147),"OK","Not OK")</f>
        <v>OK</v>
      </c>
      <c r="AN144" s="9" t="str">
        <f t="shared" ref="AN144:AP144" si="444">+IF(AND(D144&lt;D147),"OK","Not OK")</f>
        <v>OK</v>
      </c>
      <c r="AO144" s="9" t="str">
        <f t="shared" si="444"/>
        <v>OK</v>
      </c>
      <c r="AP144" s="9" t="str">
        <f t="shared" si="444"/>
        <v>OK</v>
      </c>
      <c r="AQ144" s="9" t="str">
        <f t="shared" ref="AQ144:AW144" si="445">+IF(AND(G144&lt;G147),"OK","Not OK")</f>
        <v>OK</v>
      </c>
      <c r="AR144" s="9" t="str">
        <f t="shared" si="445"/>
        <v>OK</v>
      </c>
      <c r="AS144" s="9" t="str">
        <f t="shared" si="445"/>
        <v>OK</v>
      </c>
      <c r="AT144" s="9" t="str">
        <f t="shared" si="445"/>
        <v>OK</v>
      </c>
      <c r="AU144" s="9" t="str">
        <f t="shared" si="445"/>
        <v>OK</v>
      </c>
      <c r="AV144" s="9" t="str">
        <f t="shared" si="445"/>
        <v>OK</v>
      </c>
      <c r="AW144" s="9" t="str">
        <f t="shared" si="445"/>
        <v>OK</v>
      </c>
    </row>
    <row r="145" spans="1:49" ht="13.5" customHeight="1">
      <c r="B145" s="391" t="s">
        <v>140</v>
      </c>
      <c r="C145" s="12">
        <f>AVERAGE(C141:C144)</f>
        <v>7141.0943577121589</v>
      </c>
      <c r="D145" s="12">
        <f t="shared" ref="D145:M145" si="446">AVERAGE(D141:D144)</f>
        <v>32.059507030102552</v>
      </c>
      <c r="E145" s="12">
        <f t="shared" si="446"/>
        <v>2223.3396653416353</v>
      </c>
      <c r="F145" s="12">
        <f t="shared" si="446"/>
        <v>1125.6176122699503</v>
      </c>
      <c r="G145" s="12">
        <f t="shared" si="446"/>
        <v>139.06812403269964</v>
      </c>
      <c r="H145" s="12">
        <f t="shared" si="446"/>
        <v>374.78587234746323</v>
      </c>
      <c r="I145" s="12">
        <f t="shared" si="446"/>
        <v>363.95593783624184</v>
      </c>
      <c r="J145" s="12">
        <f t="shared" si="446"/>
        <v>718.90982026960455</v>
      </c>
      <c r="K145" s="12">
        <f t="shared" si="446"/>
        <v>268.27509681959287</v>
      </c>
      <c r="L145" s="12">
        <f t="shared" si="446"/>
        <v>320.81275479978996</v>
      </c>
      <c r="M145" s="12">
        <f t="shared" si="446"/>
        <v>139.64535518118251</v>
      </c>
      <c r="P145" s="40"/>
      <c r="U145" s="40"/>
      <c r="V145" s="40"/>
      <c r="W145" s="40"/>
      <c r="X145" s="40"/>
      <c r="Y145" s="40"/>
      <c r="AB145" s="51"/>
      <c r="AG145" s="51"/>
      <c r="AH145" s="51"/>
      <c r="AI145" s="51"/>
      <c r="AJ145" s="51"/>
      <c r="AK145" s="51"/>
      <c r="AN145" s="4"/>
      <c r="AS145" s="4"/>
      <c r="AT145" s="51"/>
      <c r="AU145" s="51"/>
      <c r="AV145" s="51"/>
      <c r="AW145" s="51"/>
    </row>
    <row r="146" spans="1:49" ht="13.5" customHeight="1">
      <c r="B146" s="392" t="s">
        <v>264</v>
      </c>
      <c r="C146" s="14">
        <f>STDEV(C141:C144)</f>
        <v>582.33154687824378</v>
      </c>
      <c r="D146" s="14">
        <f t="shared" ref="D146:M146" si="447">STDEV(D141:D144)</f>
        <v>15.943148256844633</v>
      </c>
      <c r="E146" s="14">
        <f t="shared" si="447"/>
        <v>458.47230560139212</v>
      </c>
      <c r="F146" s="14">
        <f t="shared" si="447"/>
        <v>206.05047869444877</v>
      </c>
      <c r="G146" s="14">
        <f t="shared" si="447"/>
        <v>51.824095743127828</v>
      </c>
      <c r="H146" s="14">
        <f t="shared" si="447"/>
        <v>135.21378758584504</v>
      </c>
      <c r="I146" s="14">
        <f t="shared" si="447"/>
        <v>175.52109186294726</v>
      </c>
      <c r="J146" s="14">
        <f t="shared" si="447"/>
        <v>289.04105411744297</v>
      </c>
      <c r="K146" s="14">
        <f t="shared" si="447"/>
        <v>57.57357020398242</v>
      </c>
      <c r="L146" s="14">
        <f t="shared" si="447"/>
        <v>211.88629542762203</v>
      </c>
      <c r="M146" s="14">
        <f t="shared" si="447"/>
        <v>86.518496471927008</v>
      </c>
      <c r="P146" s="40"/>
      <c r="U146" s="40"/>
      <c r="V146" s="163"/>
      <c r="W146" s="163"/>
      <c r="X146" s="163"/>
      <c r="Y146" s="163"/>
      <c r="AB146" s="51"/>
      <c r="AG146" s="51"/>
      <c r="AH146" s="51"/>
      <c r="AI146" s="51"/>
      <c r="AJ146" s="51"/>
      <c r="AK146" s="51"/>
      <c r="AN146" s="4"/>
      <c r="AS146" s="4"/>
      <c r="AT146" s="51"/>
      <c r="AU146" s="51"/>
      <c r="AV146" s="51"/>
      <c r="AW146" s="51"/>
    </row>
    <row r="147" spans="1:49" ht="13.5" customHeight="1">
      <c r="B147" s="392" t="s">
        <v>265</v>
      </c>
      <c r="C147" s="14">
        <f>+C145+C146</f>
        <v>7723.4259045904028</v>
      </c>
      <c r="D147" s="14">
        <f t="shared" ref="D147:M147" si="448">+D145+D146</f>
        <v>48.002655286947189</v>
      </c>
      <c r="E147" s="14">
        <f t="shared" si="448"/>
        <v>2681.8119709430275</v>
      </c>
      <c r="F147" s="14">
        <f t="shared" si="448"/>
        <v>1331.6680909643992</v>
      </c>
      <c r="G147" s="14">
        <f t="shared" si="448"/>
        <v>190.89221977582747</v>
      </c>
      <c r="H147" s="14">
        <f t="shared" si="448"/>
        <v>509.99965993330829</v>
      </c>
      <c r="I147" s="14">
        <f t="shared" si="448"/>
        <v>539.47702969918907</v>
      </c>
      <c r="J147" s="14">
        <f t="shared" si="448"/>
        <v>1007.9508743870475</v>
      </c>
      <c r="K147" s="14">
        <f t="shared" si="448"/>
        <v>325.84866702357527</v>
      </c>
      <c r="L147" s="14">
        <f t="shared" si="448"/>
        <v>532.69905022741204</v>
      </c>
      <c r="M147" s="14">
        <f t="shared" si="448"/>
        <v>226.16385165310953</v>
      </c>
      <c r="P147" s="40"/>
      <c r="U147" s="40"/>
      <c r="V147" s="163"/>
      <c r="W147" s="163"/>
      <c r="X147" s="163"/>
      <c r="Y147" s="163"/>
      <c r="AB147" s="51"/>
      <c r="AG147" s="51"/>
      <c r="AH147" s="51"/>
      <c r="AI147" s="51"/>
      <c r="AJ147" s="51"/>
      <c r="AK147" s="51"/>
      <c r="AN147" s="4"/>
      <c r="AS147" s="4"/>
      <c r="AT147" s="51"/>
      <c r="AU147" s="51"/>
      <c r="AV147" s="51"/>
      <c r="AW147" s="51"/>
    </row>
    <row r="148" spans="1:49" ht="13.5" customHeight="1">
      <c r="B148" s="459" t="s">
        <v>153</v>
      </c>
      <c r="C148" s="460" t="s">
        <v>244</v>
      </c>
      <c r="D148" s="461"/>
      <c r="E148" s="461"/>
      <c r="F148" s="461"/>
      <c r="G148" s="461"/>
      <c r="H148" s="461"/>
      <c r="I148" s="461"/>
      <c r="J148" s="461"/>
      <c r="K148" s="461"/>
      <c r="L148" s="461"/>
      <c r="M148" s="462"/>
      <c r="N148" s="459" t="s">
        <v>153</v>
      </c>
      <c r="O148" s="460" t="s">
        <v>713</v>
      </c>
      <c r="P148" s="461"/>
      <c r="Q148" s="461"/>
      <c r="R148" s="461"/>
      <c r="S148" s="461"/>
      <c r="T148" s="461"/>
      <c r="U148" s="461"/>
      <c r="V148" s="461"/>
      <c r="W148" s="461"/>
      <c r="X148" s="461"/>
      <c r="Y148" s="462"/>
      <c r="Z148" s="447" t="s">
        <v>153</v>
      </c>
      <c r="AA148" s="460" t="s">
        <v>713</v>
      </c>
      <c r="AB148" s="461"/>
      <c r="AC148" s="461"/>
      <c r="AD148" s="461"/>
      <c r="AE148" s="461"/>
      <c r="AF148" s="461"/>
      <c r="AG148" s="461"/>
      <c r="AH148" s="461"/>
      <c r="AI148" s="461"/>
      <c r="AJ148" s="461"/>
      <c r="AK148" s="462"/>
      <c r="AL148" s="447" t="s">
        <v>153</v>
      </c>
      <c r="AM148" s="460" t="s">
        <v>714</v>
      </c>
      <c r="AN148" s="461"/>
      <c r="AO148" s="461"/>
      <c r="AP148" s="461"/>
      <c r="AQ148" s="461"/>
      <c r="AR148" s="461"/>
      <c r="AS148" s="461"/>
      <c r="AT148" s="461"/>
      <c r="AU148" s="461"/>
      <c r="AV148" s="461"/>
      <c r="AW148" s="462"/>
    </row>
    <row r="149" spans="1:49" ht="13.5" customHeight="1">
      <c r="B149" s="459"/>
      <c r="C149" s="31" t="s">
        <v>5</v>
      </c>
      <c r="D149" s="31" t="s">
        <v>8</v>
      </c>
      <c r="E149" s="31" t="s">
        <v>11</v>
      </c>
      <c r="F149" s="31" t="s">
        <v>17</v>
      </c>
      <c r="G149" s="31" t="s">
        <v>20</v>
      </c>
      <c r="H149" s="31" t="s">
        <v>23</v>
      </c>
      <c r="I149" s="31" t="s">
        <v>26</v>
      </c>
      <c r="J149" s="31" t="s">
        <v>29</v>
      </c>
      <c r="K149" s="31" t="s">
        <v>32</v>
      </c>
      <c r="L149" s="31" t="s">
        <v>35</v>
      </c>
      <c r="M149" s="31" t="s">
        <v>38</v>
      </c>
      <c r="N149" s="459"/>
      <c r="O149" s="31" t="s">
        <v>5</v>
      </c>
      <c r="P149" s="31" t="s">
        <v>8</v>
      </c>
      <c r="Q149" s="31" t="s">
        <v>11</v>
      </c>
      <c r="R149" s="31" t="s">
        <v>17</v>
      </c>
      <c r="S149" s="31" t="s">
        <v>20</v>
      </c>
      <c r="T149" s="31" t="s">
        <v>23</v>
      </c>
      <c r="U149" s="31" t="s">
        <v>26</v>
      </c>
      <c r="V149" s="31" t="s">
        <v>29</v>
      </c>
      <c r="W149" s="31" t="s">
        <v>32</v>
      </c>
      <c r="X149" s="31" t="s">
        <v>35</v>
      </c>
      <c r="Y149" s="31" t="s">
        <v>38</v>
      </c>
      <c r="Z149" s="447"/>
      <c r="AA149" s="31" t="s">
        <v>5</v>
      </c>
      <c r="AB149" s="31" t="s">
        <v>8</v>
      </c>
      <c r="AC149" s="31" t="s">
        <v>11</v>
      </c>
      <c r="AD149" s="31" t="s">
        <v>17</v>
      </c>
      <c r="AE149" s="31" t="s">
        <v>20</v>
      </c>
      <c r="AF149" s="31" t="s">
        <v>23</v>
      </c>
      <c r="AG149" s="31" t="s">
        <v>26</v>
      </c>
      <c r="AH149" s="31" t="s">
        <v>29</v>
      </c>
      <c r="AI149" s="31" t="s">
        <v>32</v>
      </c>
      <c r="AJ149" s="31" t="s">
        <v>35</v>
      </c>
      <c r="AK149" s="31" t="s">
        <v>38</v>
      </c>
      <c r="AL149" s="447"/>
      <c r="AM149" s="5" t="s">
        <v>5</v>
      </c>
      <c r="AN149" s="6" t="s">
        <v>8</v>
      </c>
      <c r="AO149" s="5" t="s">
        <v>11</v>
      </c>
      <c r="AP149" s="5" t="s">
        <v>17</v>
      </c>
      <c r="AQ149" s="5" t="s">
        <v>20</v>
      </c>
      <c r="AR149" s="5" t="s">
        <v>23</v>
      </c>
      <c r="AS149" s="5" t="s">
        <v>26</v>
      </c>
      <c r="AT149" s="31" t="s">
        <v>29</v>
      </c>
      <c r="AU149" s="31" t="s">
        <v>32</v>
      </c>
      <c r="AV149" s="31" t="s">
        <v>35</v>
      </c>
      <c r="AW149" s="31" t="s">
        <v>38</v>
      </c>
    </row>
    <row r="150" spans="1:49" ht="13.5" customHeight="1">
      <c r="A150" s="211" t="s">
        <v>1456</v>
      </c>
      <c r="B150" s="387" t="str">
        <f>+'8.คำนวณ'!F89</f>
        <v>รพ.สกลนคร</v>
      </c>
      <c r="C150" s="45">
        <f>+'8.คำนวณ'!W89</f>
        <v>6552.319866516772</v>
      </c>
      <c r="D150" s="45">
        <f>+'8.คำนวณ'!X89</f>
        <v>55.742124260689565</v>
      </c>
      <c r="E150" s="45">
        <f>+'8.คำนวณ'!Y89</f>
        <v>3926.3566358970847</v>
      </c>
      <c r="F150" s="45">
        <f>+'8.คำนวณ'!Z89</f>
        <v>3623.3128862258063</v>
      </c>
      <c r="G150" s="45">
        <f>+'8.คำนวณ'!AA89</f>
        <v>126.62351306162471</v>
      </c>
      <c r="H150" s="45">
        <f>+'8.คำนวณ'!AB89</f>
        <v>358.72386713336641</v>
      </c>
      <c r="I150" s="45">
        <f>+'8.คำนวณ'!AC89</f>
        <v>1006.1211684428104</v>
      </c>
      <c r="J150" s="45">
        <f>+'8.คำนวณ'!AD89</f>
        <v>459.5561276616578</v>
      </c>
      <c r="K150" s="45">
        <f>+'8.คำนวณ'!AE89</f>
        <v>456.28729541784787</v>
      </c>
      <c r="L150" s="45">
        <f>+'8.คำนวณ'!AF89</f>
        <v>7.6738404491497043</v>
      </c>
      <c r="M150" s="45">
        <f>+'8.คำนวณ'!AG89</f>
        <v>68.939202547376425</v>
      </c>
      <c r="N150" s="387" t="str">
        <f>+B150</f>
        <v>รพ.สกลนคร</v>
      </c>
      <c r="O150" s="42" t="e">
        <f>+(C150-C152)*100/C152</f>
        <v>#VALUE!</v>
      </c>
      <c r="P150" s="42">
        <f>+(D150-D152)*100/D152</f>
        <v>25.300636024896075</v>
      </c>
      <c r="Q150" s="42">
        <f t="shared" ref="Q150:Y150" si="449">+(E150-E152)*100/E152</f>
        <v>2.0971578203330474</v>
      </c>
      <c r="R150" s="42">
        <f t="shared" si="449"/>
        <v>27.106075126677041</v>
      </c>
      <c r="S150" s="42">
        <f t="shared" si="449"/>
        <v>18.307644784502365</v>
      </c>
      <c r="T150" s="42">
        <f t="shared" si="449"/>
        <v>-7.5187121764577567</v>
      </c>
      <c r="U150" s="42">
        <f t="shared" si="449"/>
        <v>21.963007079337011</v>
      </c>
      <c r="V150" s="42">
        <f t="shared" si="449"/>
        <v>-8.3028620106721682</v>
      </c>
      <c r="W150" s="42">
        <f t="shared" si="449"/>
        <v>30.826646060142661</v>
      </c>
      <c r="X150" s="42">
        <f t="shared" si="449"/>
        <v>-57.193191402594117</v>
      </c>
      <c r="Y150" s="42">
        <f t="shared" si="449"/>
        <v>-52.481800626364738</v>
      </c>
      <c r="Z150" s="387" t="str">
        <f>+N150</f>
        <v>รพ.สกลนคร</v>
      </c>
      <c r="AA150" s="8" t="e">
        <f t="shared" ref="AA150:AK151" si="450">+O150/100</f>
        <v>#VALUE!</v>
      </c>
      <c r="AB150" s="8">
        <f t="shared" si="450"/>
        <v>0.25300636024896073</v>
      </c>
      <c r="AC150" s="8">
        <f t="shared" si="450"/>
        <v>2.0971578203330475E-2</v>
      </c>
      <c r="AD150" s="8">
        <f t="shared" si="450"/>
        <v>0.27106075126677043</v>
      </c>
      <c r="AE150" s="8">
        <f t="shared" si="450"/>
        <v>0.18307644784502364</v>
      </c>
      <c r="AF150" s="8">
        <f t="shared" si="450"/>
        <v>-7.5187121764577564E-2</v>
      </c>
      <c r="AG150" s="8">
        <f t="shared" si="450"/>
        <v>0.2196300707933701</v>
      </c>
      <c r="AH150" s="8">
        <f t="shared" si="450"/>
        <v>-8.3028620106721684E-2</v>
      </c>
      <c r="AI150" s="8">
        <f t="shared" si="450"/>
        <v>0.3082664606014266</v>
      </c>
      <c r="AJ150" s="8">
        <f t="shared" si="450"/>
        <v>-0.57193191402594112</v>
      </c>
      <c r="AK150" s="8">
        <f t="shared" si="450"/>
        <v>-0.52481800626364739</v>
      </c>
      <c r="AL150" s="7" t="str">
        <f>+Z150</f>
        <v>รพ.สกลนคร</v>
      </c>
      <c r="AM150" s="9" t="e">
        <f>+IF(AND(C150&lt;C154),"OK","Not OK")</f>
        <v>#VALUE!</v>
      </c>
      <c r="AN150" s="9" t="str">
        <f t="shared" ref="AN150:AP150" si="451">+IF(AND(D150&lt;D154),"OK","Not OK")</f>
        <v>OK</v>
      </c>
      <c r="AO150" s="9" t="str">
        <f t="shared" si="451"/>
        <v>OK</v>
      </c>
      <c r="AP150" s="9" t="str">
        <f t="shared" si="451"/>
        <v>OK</v>
      </c>
      <c r="AQ150" s="9" t="str">
        <f t="shared" ref="AQ150:AW150" si="452">+IF(AND(G150&lt;G154),"OK","Not OK")</f>
        <v>OK</v>
      </c>
      <c r="AR150" s="9" t="str">
        <f t="shared" si="452"/>
        <v>OK</v>
      </c>
      <c r="AS150" s="9" t="str">
        <f t="shared" si="452"/>
        <v>OK</v>
      </c>
      <c r="AT150" s="9" t="str">
        <f t="shared" si="452"/>
        <v>OK</v>
      </c>
      <c r="AU150" s="9" t="str">
        <f t="shared" si="452"/>
        <v>OK</v>
      </c>
      <c r="AV150" s="9" t="str">
        <f t="shared" si="452"/>
        <v>OK</v>
      </c>
      <c r="AW150" s="9" t="str">
        <f t="shared" si="452"/>
        <v>OK</v>
      </c>
    </row>
    <row r="151" spans="1:49" ht="13.5" customHeight="1">
      <c r="A151" s="211" t="s">
        <v>1455</v>
      </c>
      <c r="B151" s="387" t="str">
        <f>+'8.คำนวณ'!F90</f>
        <v>รพ.อุดรธานี</v>
      </c>
      <c r="C151" s="45">
        <f>+'8.คำนวณ'!W90</f>
        <v>6713.0225224905289</v>
      </c>
      <c r="D151" s="45">
        <f>+'8.คำนวณ'!X90</f>
        <v>33.231285658178081</v>
      </c>
      <c r="E151" s="45">
        <f>+'8.คำนวณ'!Y90</f>
        <v>3765.0555830533144</v>
      </c>
      <c r="F151" s="45">
        <f>+'8.คำนวณ'!Z90</f>
        <v>2077.9297689576283</v>
      </c>
      <c r="G151" s="45">
        <f>+'8.คำนวณ'!AA90</f>
        <v>87.434527384146492</v>
      </c>
      <c r="H151" s="45">
        <f>+'8.คำนวณ'!AB90</f>
        <v>417.05223974314026</v>
      </c>
      <c r="I151" s="45">
        <f>+'8.คำนวณ'!AC90</f>
        <v>643.75807369218853</v>
      </c>
      <c r="J151" s="45">
        <f>+'8.คำนวณ'!AD90</f>
        <v>542.77859671140436</v>
      </c>
      <c r="K151" s="45">
        <f>+'8.คำนวณ'!AE90</f>
        <v>241.2575995389285</v>
      </c>
      <c r="L151" s="45">
        <f>+'8.คำนวณ'!AF90</f>
        <v>28.179523539375918</v>
      </c>
      <c r="M151" s="45">
        <f>+'8.คำนวณ'!AG90</f>
        <v>221.21995102369209</v>
      </c>
      <c r="N151" s="387" t="str">
        <f>+B151</f>
        <v>รพ.อุดรธานี</v>
      </c>
      <c r="O151" s="42" t="e">
        <f>+(C151-C152)*100/C152</f>
        <v>#VALUE!</v>
      </c>
      <c r="P151" s="42">
        <f>+(D151-D152)*100/D152</f>
        <v>-25.300636024896075</v>
      </c>
      <c r="Q151" s="42">
        <f t="shared" ref="Q151:Y151" si="453">+(E151-E152)*100/E152</f>
        <v>-2.097157820333059</v>
      </c>
      <c r="R151" s="42">
        <f t="shared" si="453"/>
        <v>-27.106075126677023</v>
      </c>
      <c r="S151" s="42">
        <f t="shared" si="453"/>
        <v>-18.307644784502383</v>
      </c>
      <c r="T151" s="42">
        <f t="shared" si="453"/>
        <v>7.5187121764577567</v>
      </c>
      <c r="U151" s="42">
        <f t="shared" si="453"/>
        <v>-21.963007079337029</v>
      </c>
      <c r="V151" s="42">
        <f t="shared" si="453"/>
        <v>8.3028620106721682</v>
      </c>
      <c r="W151" s="42">
        <f t="shared" si="453"/>
        <v>-30.826646060142661</v>
      </c>
      <c r="X151" s="42">
        <f t="shared" si="453"/>
        <v>57.193191402594117</v>
      </c>
      <c r="Y151" s="42">
        <f t="shared" si="453"/>
        <v>52.481800626364759</v>
      </c>
      <c r="Z151" s="387" t="str">
        <f>+N151</f>
        <v>รพ.อุดรธานี</v>
      </c>
      <c r="AA151" s="8" t="e">
        <f t="shared" si="450"/>
        <v>#VALUE!</v>
      </c>
      <c r="AB151" s="8">
        <f t="shared" si="450"/>
        <v>-0.25300636024896073</v>
      </c>
      <c r="AC151" s="8">
        <f t="shared" si="450"/>
        <v>-2.097157820333059E-2</v>
      </c>
      <c r="AD151" s="8">
        <f t="shared" si="450"/>
        <v>-0.27106075126677021</v>
      </c>
      <c r="AE151" s="8">
        <f t="shared" si="450"/>
        <v>-0.18307644784502383</v>
      </c>
      <c r="AF151" s="8">
        <f t="shared" si="450"/>
        <v>7.5187121764577564E-2</v>
      </c>
      <c r="AG151" s="8">
        <f t="shared" si="450"/>
        <v>-0.2196300707933703</v>
      </c>
      <c r="AH151" s="8">
        <f t="shared" si="450"/>
        <v>8.3028620106721684E-2</v>
      </c>
      <c r="AI151" s="8">
        <f t="shared" si="450"/>
        <v>-0.3082664606014266</v>
      </c>
      <c r="AJ151" s="8">
        <f t="shared" si="450"/>
        <v>0.57193191402594112</v>
      </c>
      <c r="AK151" s="8">
        <f t="shared" si="450"/>
        <v>0.52481800626364761</v>
      </c>
      <c r="AL151" s="7" t="str">
        <f>+Z151</f>
        <v>รพ.อุดรธานี</v>
      </c>
      <c r="AM151" s="9" t="e">
        <f>+IF(AND(C151&lt;C154),"OK","Not OK")</f>
        <v>#VALUE!</v>
      </c>
      <c r="AN151" s="9" t="str">
        <f t="shared" ref="AN151:AP151" si="454">+IF(AND(D151&lt;D154),"OK","Not OK")</f>
        <v>OK</v>
      </c>
      <c r="AO151" s="9" t="str">
        <f t="shared" si="454"/>
        <v>OK</v>
      </c>
      <c r="AP151" s="9" t="str">
        <f t="shared" si="454"/>
        <v>OK</v>
      </c>
      <c r="AQ151" s="9" t="str">
        <f t="shared" ref="AQ151:AW151" si="455">+IF(AND(G151&lt;G154),"OK","Not OK")</f>
        <v>OK</v>
      </c>
      <c r="AR151" s="9" t="str">
        <f t="shared" si="455"/>
        <v>OK</v>
      </c>
      <c r="AS151" s="9" t="str">
        <f t="shared" si="455"/>
        <v>OK</v>
      </c>
      <c r="AT151" s="9" t="str">
        <f t="shared" si="455"/>
        <v>OK</v>
      </c>
      <c r="AU151" s="9" t="str">
        <f t="shared" si="455"/>
        <v>OK</v>
      </c>
      <c r="AV151" s="9" t="str">
        <f t="shared" si="455"/>
        <v>OK</v>
      </c>
      <c r="AW151" s="9" t="str">
        <f t="shared" si="455"/>
        <v>OK</v>
      </c>
    </row>
    <row r="152" spans="1:49" ht="13.5" customHeight="1">
      <c r="B152" s="391" t="s">
        <v>140</v>
      </c>
      <c r="C152" s="12" t="s">
        <v>1491</v>
      </c>
      <c r="D152" s="12">
        <f t="shared" ref="D152:M152" si="456">AVERAGE(D150:D151)</f>
        <v>44.486704959433823</v>
      </c>
      <c r="E152" s="12">
        <f t="shared" si="456"/>
        <v>3845.7061094751998</v>
      </c>
      <c r="F152" s="12">
        <f t="shared" si="456"/>
        <v>2850.6213275917171</v>
      </c>
      <c r="G152" s="12">
        <f t="shared" si="456"/>
        <v>107.02902022288561</v>
      </c>
      <c r="H152" s="12">
        <f t="shared" si="456"/>
        <v>387.88805343825334</v>
      </c>
      <c r="I152" s="12">
        <f t="shared" si="456"/>
        <v>824.9396210674995</v>
      </c>
      <c r="J152" s="12">
        <f t="shared" si="456"/>
        <v>501.16736218653108</v>
      </c>
      <c r="K152" s="12">
        <f t="shared" si="456"/>
        <v>348.77244747838819</v>
      </c>
      <c r="L152" s="12">
        <f t="shared" si="456"/>
        <v>17.926681994262811</v>
      </c>
      <c r="M152" s="12">
        <f t="shared" si="456"/>
        <v>145.07957678553424</v>
      </c>
      <c r="P152" s="40"/>
      <c r="U152" s="40"/>
      <c r="V152" s="40"/>
      <c r="W152" s="40"/>
      <c r="X152" s="40"/>
      <c r="Y152" s="40"/>
      <c r="AB152" s="51"/>
      <c r="AG152" s="51"/>
      <c r="AH152" s="51"/>
      <c r="AI152" s="51"/>
      <c r="AJ152" s="51"/>
      <c r="AK152" s="51"/>
      <c r="AN152" s="4"/>
      <c r="AS152" s="4"/>
      <c r="AT152" s="51"/>
      <c r="AU152" s="51"/>
      <c r="AV152" s="51"/>
      <c r="AW152" s="51"/>
    </row>
    <row r="153" spans="1:49" ht="13.5" customHeight="1">
      <c r="B153" s="392" t="s">
        <v>264</v>
      </c>
      <c r="C153" s="14">
        <f>STDEV(C150:C151)</f>
        <v>113.63393779373236</v>
      </c>
      <c r="D153" s="14">
        <f t="shared" ref="D153:M153" si="457">STDEV(D150:D151)</f>
        <v>15.917566626031775</v>
      </c>
      <c r="E153" s="14">
        <f t="shared" si="457"/>
        <v>114.05706827835964</v>
      </c>
      <c r="F153" s="14">
        <f t="shared" si="457"/>
        <v>1092.7508817515356</v>
      </c>
      <c r="G153" s="14">
        <f t="shared" si="457"/>
        <v>27.710797520367255</v>
      </c>
      <c r="H153" s="14">
        <f t="shared" si="457"/>
        <v>41.244387807946772</v>
      </c>
      <c r="I153" s="14">
        <f t="shared" si="457"/>
        <v>256.22940154990766</v>
      </c>
      <c r="J153" s="14">
        <f t="shared" si="457"/>
        <v>58.847172212163372</v>
      </c>
      <c r="K153" s="14">
        <f t="shared" si="457"/>
        <v>152.04895611246488</v>
      </c>
      <c r="L153" s="14">
        <f t="shared" si="457"/>
        <v>14.499707565961273</v>
      </c>
      <c r="M153" s="14">
        <f t="shared" si="457"/>
        <v>107.67874989176588</v>
      </c>
      <c r="V153" s="163"/>
      <c r="W153" s="163"/>
      <c r="X153" s="163"/>
      <c r="Y153" s="163"/>
    </row>
    <row r="154" spans="1:49" ht="13.5" customHeight="1">
      <c r="B154" s="392" t="s">
        <v>265</v>
      </c>
      <c r="C154" s="14" t="e">
        <f>+C152+C153</f>
        <v>#VALUE!</v>
      </c>
      <c r="D154" s="14">
        <f t="shared" ref="D154:M154" si="458">+D152+D153</f>
        <v>60.404271585465594</v>
      </c>
      <c r="E154" s="14">
        <f t="shared" si="458"/>
        <v>3959.7631777535594</v>
      </c>
      <c r="F154" s="14">
        <f t="shared" si="458"/>
        <v>3943.3722093432525</v>
      </c>
      <c r="G154" s="14">
        <f t="shared" si="458"/>
        <v>134.73981774325287</v>
      </c>
      <c r="H154" s="14">
        <f t="shared" si="458"/>
        <v>429.13244124620013</v>
      </c>
      <c r="I154" s="14">
        <f t="shared" si="458"/>
        <v>1081.1690226174071</v>
      </c>
      <c r="J154" s="14">
        <f t="shared" si="458"/>
        <v>560.01453439869442</v>
      </c>
      <c r="K154" s="14">
        <f t="shared" si="458"/>
        <v>500.82140359085304</v>
      </c>
      <c r="L154" s="14">
        <f t="shared" si="458"/>
        <v>32.426389560224081</v>
      </c>
      <c r="M154" s="14">
        <f t="shared" si="458"/>
        <v>252.75832667730012</v>
      </c>
      <c r="V154" s="163"/>
      <c r="W154" s="163"/>
      <c r="X154" s="163"/>
      <c r="Y154" s="163"/>
    </row>
  </sheetData>
  <autoFilter ref="A1:A154"/>
  <mergeCells count="104">
    <mergeCell ref="AA121:AK121"/>
    <mergeCell ref="AM148:AW148"/>
    <mergeCell ref="AM2:AW2"/>
    <mergeCell ref="O13:Y13"/>
    <mergeCell ref="O29:Y29"/>
    <mergeCell ref="O43:Y43"/>
    <mergeCell ref="O60:Y60"/>
    <mergeCell ref="O75:Y75"/>
    <mergeCell ref="O86:Y86"/>
    <mergeCell ref="AL2:AL3"/>
    <mergeCell ref="AM86:AW86"/>
    <mergeCell ref="AM98:AW98"/>
    <mergeCell ref="AM110:AW110"/>
    <mergeCell ref="AM121:AW121"/>
    <mergeCell ref="AM129:AW129"/>
    <mergeCell ref="AM139:AW139"/>
    <mergeCell ref="AA13:AK13"/>
    <mergeCell ref="AM13:AW13"/>
    <mergeCell ref="AM29:AW29"/>
    <mergeCell ref="AM43:AW43"/>
    <mergeCell ref="AM60:AW60"/>
    <mergeCell ref="AM75:AW75"/>
    <mergeCell ref="AA98:AK98"/>
    <mergeCell ref="AA86:AK86"/>
    <mergeCell ref="B148:B149"/>
    <mergeCell ref="N148:N149"/>
    <mergeCell ref="Z148:Z149"/>
    <mergeCell ref="AL129:AL130"/>
    <mergeCell ref="B139:B140"/>
    <mergeCell ref="N139:N140"/>
    <mergeCell ref="Z139:Z140"/>
    <mergeCell ref="AL139:AL140"/>
    <mergeCell ref="B129:B130"/>
    <mergeCell ref="N129:N130"/>
    <mergeCell ref="Z129:Z130"/>
    <mergeCell ref="C129:M129"/>
    <mergeCell ref="C139:M139"/>
    <mergeCell ref="C148:M148"/>
    <mergeCell ref="AL148:AL149"/>
    <mergeCell ref="AA148:AK148"/>
    <mergeCell ref="AA139:AK139"/>
    <mergeCell ref="O129:Y129"/>
    <mergeCell ref="O139:Y139"/>
    <mergeCell ref="O148:Y148"/>
    <mergeCell ref="AA129:AK129"/>
    <mergeCell ref="Z121:Z122"/>
    <mergeCell ref="AL121:AL122"/>
    <mergeCell ref="B110:B111"/>
    <mergeCell ref="N110:N111"/>
    <mergeCell ref="Z110:Z111"/>
    <mergeCell ref="AA110:AK110"/>
    <mergeCell ref="AL86:AL87"/>
    <mergeCell ref="B98:B99"/>
    <mergeCell ref="N98:N99"/>
    <mergeCell ref="Z98:Z99"/>
    <mergeCell ref="AL98:AL99"/>
    <mergeCell ref="B86:B87"/>
    <mergeCell ref="N86:N87"/>
    <mergeCell ref="Z86:Z87"/>
    <mergeCell ref="C121:M121"/>
    <mergeCell ref="C98:M98"/>
    <mergeCell ref="C110:M110"/>
    <mergeCell ref="C86:M86"/>
    <mergeCell ref="AL110:AL111"/>
    <mergeCell ref="O98:Y98"/>
    <mergeCell ref="O110:Y110"/>
    <mergeCell ref="O121:Y121"/>
    <mergeCell ref="B121:B122"/>
    <mergeCell ref="N121:N122"/>
    <mergeCell ref="B75:B76"/>
    <mergeCell ref="N75:N76"/>
    <mergeCell ref="Z75:Z76"/>
    <mergeCell ref="AL75:AL76"/>
    <mergeCell ref="B60:B61"/>
    <mergeCell ref="N60:N61"/>
    <mergeCell ref="Z60:Z61"/>
    <mergeCell ref="AL29:AL30"/>
    <mergeCell ref="B43:B44"/>
    <mergeCell ref="N43:N44"/>
    <mergeCell ref="Z43:Z44"/>
    <mergeCell ref="AL43:AL44"/>
    <mergeCell ref="B29:B30"/>
    <mergeCell ref="N29:N30"/>
    <mergeCell ref="Z29:Z30"/>
    <mergeCell ref="C29:M29"/>
    <mergeCell ref="C43:M43"/>
    <mergeCell ref="C60:M60"/>
    <mergeCell ref="C75:M75"/>
    <mergeCell ref="AA60:AK60"/>
    <mergeCell ref="AA43:AK43"/>
    <mergeCell ref="AA29:AK29"/>
    <mergeCell ref="AL60:AL61"/>
    <mergeCell ref="AA75:AK75"/>
    <mergeCell ref="B13:B14"/>
    <mergeCell ref="N13:N14"/>
    <mergeCell ref="Z13:Z14"/>
    <mergeCell ref="AL13:AL14"/>
    <mergeCell ref="B2:B3"/>
    <mergeCell ref="N2:N3"/>
    <mergeCell ref="Z2:Z3"/>
    <mergeCell ref="C2:M2"/>
    <mergeCell ref="O2:Y2"/>
    <mergeCell ref="AA2:AK2"/>
    <mergeCell ref="C13:M13"/>
  </mergeCells>
  <conditionalFormatting sqref="C150:M151">
    <cfRule type="cellIs" dxfId="1" priority="11" operator="greaterThan">
      <formula>$C$154</formula>
    </cfRule>
  </conditionalFormatting>
  <conditionalFormatting sqref="AM1:AW1048576">
    <cfRule type="containsText" dxfId="0" priority="145" operator="containsText" text="Not OK">
      <formula>NOT(ISERROR(SEARCH("Not OK",AM1)))</formula>
    </cfRule>
  </conditionalFormatting>
  <pageMargins left="0.7" right="0.7" top="0.75" bottom="0.75" header="0.3" footer="0.3"/>
  <pageSetup paperSize="9" scale="61" orientation="landscape" r:id="rId1"/>
  <rowBreaks count="2" manualBreakCount="2">
    <brk id="42" max="16383" man="1"/>
    <brk id="107" max="16383" man="1"/>
  </rowBreaks>
  <colBreaks count="3" manualBreakCount="3">
    <brk id="13" max="1048575" man="1"/>
    <brk id="16" max="1048575" man="1"/>
    <brk id="30" max="1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110"/>
  <sheetViews>
    <sheetView view="pageBreakPreview" topLeftCell="A67" zoomScale="70" zoomScaleNormal="70" zoomScaleSheetLayoutView="70" workbookViewId="0">
      <selection activeCell="G92" sqref="G92"/>
    </sheetView>
  </sheetViews>
  <sheetFormatPr defaultRowHeight="14.4"/>
  <cols>
    <col min="1" max="1" width="26.109375" style="4" customWidth="1"/>
    <col min="2" max="3" width="16.5546875" style="4" customWidth="1"/>
    <col min="4" max="8" width="13.5546875" style="4" customWidth="1"/>
    <col min="9" max="9" width="25.44140625" style="4" customWidth="1"/>
    <col min="10" max="10" width="16.6640625" style="4" customWidth="1"/>
    <col min="11" max="11" width="16.6640625" style="15" customWidth="1"/>
    <col min="12" max="15" width="13.5546875" style="4" customWidth="1"/>
    <col min="16" max="16" width="13.5546875" style="15" customWidth="1"/>
    <col min="18" max="18" width="10.88671875" bestFit="1" customWidth="1"/>
  </cols>
  <sheetData>
    <row r="1" spans="1:18" ht="15">
      <c r="A1" s="17" t="s">
        <v>1356</v>
      </c>
      <c r="B1" s="17"/>
      <c r="C1" s="17"/>
      <c r="D1" s="17"/>
      <c r="E1" s="17"/>
      <c r="F1" s="17"/>
      <c r="G1" s="17"/>
      <c r="H1" s="17"/>
      <c r="I1" s="17" t="s">
        <v>1357</v>
      </c>
      <c r="J1" s="17"/>
      <c r="K1" s="18"/>
      <c r="L1" s="17"/>
      <c r="M1" s="17"/>
      <c r="N1" s="17"/>
      <c r="O1" s="17"/>
      <c r="P1" s="18"/>
    </row>
    <row r="2" spans="1:18">
      <c r="A2" s="447" t="s">
        <v>49</v>
      </c>
      <c r="B2" s="456" t="s">
        <v>131</v>
      </c>
      <c r="C2" s="457"/>
      <c r="D2" s="457"/>
      <c r="E2" s="457"/>
      <c r="F2" s="457"/>
      <c r="G2" s="457"/>
      <c r="H2" s="458"/>
      <c r="I2" s="447" t="s">
        <v>49</v>
      </c>
      <c r="J2" s="456" t="s">
        <v>4</v>
      </c>
      <c r="K2" s="457"/>
      <c r="L2" s="457"/>
      <c r="M2" s="457"/>
      <c r="N2" s="457"/>
      <c r="O2" s="457"/>
      <c r="P2" s="458"/>
    </row>
    <row r="3" spans="1:18">
      <c r="A3" s="447"/>
      <c r="B3" s="5" t="s">
        <v>133</v>
      </c>
      <c r="C3" s="6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447"/>
      <c r="J3" s="5" t="s">
        <v>133</v>
      </c>
      <c r="K3" s="6" t="s">
        <v>134</v>
      </c>
      <c r="L3" s="5" t="s">
        <v>135</v>
      </c>
      <c r="M3" s="5" t="s">
        <v>136</v>
      </c>
      <c r="N3" s="5" t="s">
        <v>137</v>
      </c>
      <c r="O3" s="5" t="s">
        <v>138</v>
      </c>
      <c r="P3" s="5" t="s">
        <v>139</v>
      </c>
    </row>
    <row r="4" spans="1:18">
      <c r="A4" s="209" t="str">
        <f>'9.รายได้(แยกกลุ่ม)'!B7</f>
        <v>รพ.วังยาง</v>
      </c>
      <c r="B4" s="323">
        <f>'9.รายได้(แยกกลุ่ม)'!C7</f>
        <v>974.59734699147805</v>
      </c>
      <c r="C4" s="323">
        <f>'9.รายได้(แยกกลุ่ม)'!D7</f>
        <v>320.63108461737107</v>
      </c>
      <c r="D4" s="323">
        <f>'9.รายได้(แยกกลุ่ม)'!E7</f>
        <v>865.22437499999978</v>
      </c>
      <c r="E4" s="323">
        <f>'9.รายได้(แยกกลุ่ม)'!F7</f>
        <v>2357.4845371428573</v>
      </c>
      <c r="F4" s="323">
        <f>'9.รายได้(แยกกลุ่ม)'!G7</f>
        <v>10.570176430671793</v>
      </c>
      <c r="G4" s="323">
        <f>'9.รายได้(แยกกลุ่ม)'!H7</f>
        <v>23.106838573475081</v>
      </c>
      <c r="H4" s="323">
        <f>'9.รายได้(แยกกลุ่ม)'!I7</f>
        <v>736.4434208487562</v>
      </c>
      <c r="I4" s="9" t="str">
        <f>'9.รายได้(แยกกลุ่ม)'!J7</f>
        <v>รพ.วังยาง</v>
      </c>
      <c r="J4" s="214">
        <f>'9.รายได้(แยกกลุ่ม)'!S7</f>
        <v>-0.19857221625281807</v>
      </c>
      <c r="K4" s="214">
        <f>'9.รายได้(แยกกลุ่ม)'!T7</f>
        <v>-0.10946652615105831</v>
      </c>
      <c r="L4" s="214">
        <f>'9.รายได้(แยกกลุ่ม)'!U7</f>
        <v>0.17153100912156957</v>
      </c>
      <c r="M4" s="214">
        <f>'9.รายได้(แยกกลุ่ม)'!V7</f>
        <v>-0.56082756209165197</v>
      </c>
      <c r="N4" s="214">
        <f>'9.รายได้(แยกกลุ่ม)'!W7</f>
        <v>-0.20863518076007082</v>
      </c>
      <c r="O4" s="214">
        <f>'9.รายได้(แยกกลุ่ม)'!X7</f>
        <v>-0.60496405174905832</v>
      </c>
      <c r="P4" s="214">
        <f>'9.รายได้(แยกกลุ่ม)'!Y7</f>
        <v>-0.39426082073496077</v>
      </c>
      <c r="R4" s="210"/>
    </row>
    <row r="5" spans="1:18">
      <c r="A5" s="209" t="str">
        <f>'9.รายได้(แยกกลุ่ม)'!B17</f>
        <v>รพ.นาทม</v>
      </c>
      <c r="B5" s="323">
        <f>'9.รายได้(แยกกลุ่ม)'!C17</f>
        <v>1286.1574394845304</v>
      </c>
      <c r="C5" s="323">
        <f>'9.รายได้(แยกกลุ่ม)'!D17</f>
        <v>487.07845707319905</v>
      </c>
      <c r="D5" s="323">
        <f>'9.รายได้(แยกกลุ่ม)'!E17</f>
        <v>439.04636203866431</v>
      </c>
      <c r="E5" s="323">
        <f>'9.รายได้(แยกกลุ่ม)'!F17</f>
        <v>1280.4788127853883</v>
      </c>
      <c r="F5" s="323">
        <f>'9.รายได้(แยกกลุ่ม)'!G17</f>
        <v>10.287903098532274</v>
      </c>
      <c r="G5" s="323">
        <f>'9.รายได้(แยกกลุ่ม)'!H17</f>
        <v>28.844941869640696</v>
      </c>
      <c r="H5" s="323">
        <f>'9.รายได้(แยกกลุ่ม)'!I17</f>
        <v>1062.8629941371105</v>
      </c>
      <c r="I5" s="9" t="str">
        <f>'9.รายได้(แยกกลุ่ม)'!J17</f>
        <v>รพ.นาทม</v>
      </c>
      <c r="J5" s="214">
        <f>'9.รายได้(แยกกลุ่ม)'!S17</f>
        <v>0.23821426944408336</v>
      </c>
      <c r="K5" s="214">
        <f>'9.รายได้(แยกกลุ่ม)'!T17</f>
        <v>0.94728198929606022</v>
      </c>
      <c r="L5" s="214">
        <f>'9.รายได้(แยกกลุ่ม)'!U17</f>
        <v>-0.32626212950956779</v>
      </c>
      <c r="M5" s="214">
        <f>'9.รายได้(แยกกลุ่ม)'!V17</f>
        <v>-0.40379246588301171</v>
      </c>
      <c r="N5" s="214">
        <f>'9.รายได้(แยกกลุ่ม)'!W17</f>
        <v>-0.22724297496691659</v>
      </c>
      <c r="O5" s="214">
        <f>'9.รายได้(แยกกลุ่ม)'!X17</f>
        <v>-0.30329098254016584</v>
      </c>
      <c r="P5" s="214">
        <f>'9.รายได้(แยกกลุ่ม)'!Y17</f>
        <v>0.42736341202389849</v>
      </c>
    </row>
    <row r="6" spans="1:18">
      <c r="A6" s="213" t="str">
        <f>'9.รายได้(แยกกลุ่ม)'!B65</f>
        <v>รพ.ปลาปาก</v>
      </c>
      <c r="B6" s="316">
        <f>'9.รายได้(แยกกลุ่ม)'!C65</f>
        <v>866.95524097479949</v>
      </c>
      <c r="C6" s="316">
        <f>'9.รายได้(แยกกลุ่ม)'!D65</f>
        <v>247.95664841296622</v>
      </c>
      <c r="D6" s="316">
        <f>'9.รายได้(แยกกลุ่ม)'!E65</f>
        <v>332.87156527249681</v>
      </c>
      <c r="E6" s="316">
        <f>'9.รายได้(แยกกลุ่ม)'!F65</f>
        <v>1611.5073645399166</v>
      </c>
      <c r="F6" s="316">
        <f>'9.รายได้(แยกกลุ่ม)'!G65</f>
        <v>3.3948093122280847</v>
      </c>
      <c r="G6" s="316">
        <f>'9.รายได้(แยกกลุ่ม)'!H65</f>
        <v>18.521091363510138</v>
      </c>
      <c r="H6" s="316">
        <f>'9.รายได้(แยกกลุ่ม)'!I65</f>
        <v>487.29525057745713</v>
      </c>
      <c r="I6" s="9" t="str">
        <f>'9.รายได้(แยกกลุ่ม)'!J65</f>
        <v>รพ.ปลาปาก</v>
      </c>
      <c r="J6" s="214">
        <f>'9.รายได้(แยกกลุ่ม)'!S65</f>
        <v>-0.16385685383144646</v>
      </c>
      <c r="K6" s="214">
        <f>'9.รายได้(แยกกลุ่ม)'!T65</f>
        <v>-2.8864740791402506E-2</v>
      </c>
      <c r="L6" s="214">
        <f>'9.รายได้(แยกกลุ่ม)'!U65</f>
        <v>-0.51333883002010372</v>
      </c>
      <c r="M6" s="214">
        <f>'9.รายได้(แยกกลุ่ม)'!V65</f>
        <v>-0.23950072175180331</v>
      </c>
      <c r="N6" s="214">
        <f>'9.รายได้(แยกกลุ่ม)'!W65</f>
        <v>-0.61764207961429118</v>
      </c>
      <c r="O6" s="214">
        <f>'9.รายได้(แยกกลุ่ม)'!X65</f>
        <v>-0.67503402103304111</v>
      </c>
      <c r="P6" s="214">
        <f>'9.รายได้(แยกกลุ่ม)'!Y65</f>
        <v>-0.236034162508234</v>
      </c>
    </row>
    <row r="7" spans="1:18">
      <c r="A7" s="213" t="str">
        <f>'9.รายได้(แยกกลุ่ม)'!B67</f>
        <v>รพ.นาหว้า</v>
      </c>
      <c r="B7" s="316">
        <f>'9.รายได้(แยกกลุ่ม)'!C67</f>
        <v>945.35535653166005</v>
      </c>
      <c r="C7" s="316">
        <f>'9.รายได้(แยกกลุ่ม)'!D67</f>
        <v>164.1200890989596</v>
      </c>
      <c r="D7" s="316">
        <f>'9.รายได้(แยกกลุ่ม)'!E67</f>
        <v>534.58310030395126</v>
      </c>
      <c r="E7" s="316">
        <f>'9.รายได้(แยกกลุ่ม)'!F67</f>
        <v>1194.8342039411948</v>
      </c>
      <c r="F7" s="316">
        <f>'9.รายได้(แยกกลุ่ม)'!G67</f>
        <v>4.6554961907102488</v>
      </c>
      <c r="G7" s="316">
        <f>'9.รายได้(แยกกลุ่ม)'!H67</f>
        <v>35.186016220201523</v>
      </c>
      <c r="H7" s="316">
        <f>'9.รายได้(แยกกลุ่ม)'!I67</f>
        <v>574.44956781571727</v>
      </c>
      <c r="I7" s="9" t="str">
        <f>'9.รายได้(แยกกลุ่ม)'!J67</f>
        <v>รพ.นาหว้า</v>
      </c>
      <c r="J7" s="214">
        <f>'9.รายได้(แยกกลุ่ม)'!S67</f>
        <v>-8.8243124098428979E-2</v>
      </c>
      <c r="K7" s="214">
        <f>'9.รายได้(แยกกลุ่ม)'!T67</f>
        <v>-0.3572150362227523</v>
      </c>
      <c r="L7" s="214">
        <f>'9.รายได้(แยกกลุ่ม)'!U67</f>
        <v>-0.2184347833001983</v>
      </c>
      <c r="M7" s="214">
        <f>'9.รายได้(แยกกลุ่ม)'!V67</f>
        <v>-0.43613627233843788</v>
      </c>
      <c r="N7" s="214">
        <f>'9.รายได้(แยกกลุ่ม)'!W67</f>
        <v>-0.47565071315441121</v>
      </c>
      <c r="O7" s="214">
        <f>'9.รายได้(แยกกลุ่ม)'!X67</f>
        <v>-0.38263582946992974</v>
      </c>
      <c r="P7" s="214">
        <f>'9.รายได้(แยกกลุ่ม)'!Y67</f>
        <v>-9.9396424132889655E-2</v>
      </c>
    </row>
    <row r="8" spans="1:18">
      <c r="A8" s="213" t="str">
        <f>'9.รายได้(แยกกลุ่ม)'!B68</f>
        <v>รพ.เรณูนคร</v>
      </c>
      <c r="B8" s="316">
        <f>'9.รายได้(แยกกลุ่ม)'!C68</f>
        <v>874.07524872969066</v>
      </c>
      <c r="C8" s="316">
        <f>'9.รายได้(แยกกลุ่ม)'!D68</f>
        <v>321.85197478200865</v>
      </c>
      <c r="D8" s="316">
        <f>'9.รายได้(แยกกลุ่ม)'!E68</f>
        <v>1091.9360654490106</v>
      </c>
      <c r="E8" s="316">
        <f>'9.รายได้(แยกกลุ่ม)'!F68</f>
        <v>3129.1272027972027</v>
      </c>
      <c r="F8" s="316">
        <f>'9.รายได้(แยกกลุ่ม)'!G68</f>
        <v>5.9004126529204148</v>
      </c>
      <c r="G8" s="316">
        <f>'9.รายได้(แยกกลุ่ม)'!H68</f>
        <v>31.505948305601994</v>
      </c>
      <c r="H8" s="316">
        <f>'9.รายได้(แยกกลุ่ม)'!I68</f>
        <v>768.63458440499346</v>
      </c>
      <c r="I8" s="9" t="str">
        <f>'9.รายได้(แยกกลุ่ม)'!J68</f>
        <v>รพ.เรณูนคร</v>
      </c>
      <c r="J8" s="214">
        <f>'9.รายได้(แยกกลุ่ม)'!S68</f>
        <v>-0.1569898953040082</v>
      </c>
      <c r="K8" s="214">
        <f>'9.รายได้(แยกกลุ่ม)'!T68</f>
        <v>0.26055019277466729</v>
      </c>
      <c r="L8" s="214">
        <f>'9.รายได้(แยกกลุ่ม)'!U68</f>
        <v>0.59642017701223782</v>
      </c>
      <c r="M8" s="214">
        <f>'9.รายได้(แยกกลุ่ม)'!V68</f>
        <v>0.47669134602650259</v>
      </c>
      <c r="N8" s="214">
        <f>'9.รายได้(แยกกลุ่ม)'!W68</f>
        <v>-0.33543557122285989</v>
      </c>
      <c r="O8" s="214">
        <f>'9.รายได้(แยกกลุ่ม)'!X68</f>
        <v>-0.44720528971722717</v>
      </c>
      <c r="P8" s="214">
        <f>'9.รายได้(แยกกลุ่ม)'!Y68</f>
        <v>0.20504060588367534</v>
      </c>
    </row>
    <row r="9" spans="1:18">
      <c r="A9" s="213" t="str">
        <f>'9.รายได้(แยกกลุ่ม)'!B71</f>
        <v>รพ.บ้านแพง</v>
      </c>
      <c r="B9" s="316">
        <f>'9.รายได้(แยกกลุ่ม)'!C71</f>
        <v>1010.3364204032499</v>
      </c>
      <c r="C9" s="316">
        <f>'9.รายได้(แยกกลุ่ม)'!D71</f>
        <v>317.35175519109231</v>
      </c>
      <c r="D9" s="316">
        <f>'9.รายได้(แยกกลุ่ม)'!E71</f>
        <v>387.05823100936522</v>
      </c>
      <c r="E9" s="316">
        <f>'9.รายได้(แยกกลุ่ม)'!F71</f>
        <v>2102.1442339038304</v>
      </c>
      <c r="F9" s="316">
        <f>'9.รายได้(แยกกลุ่ม)'!G71</f>
        <v>2.7990500548045305</v>
      </c>
      <c r="G9" s="316">
        <f>'9.รายได้(แยกกลุ่ม)'!H71</f>
        <v>125.07961603613778</v>
      </c>
      <c r="H9" s="316">
        <f>'9.รายได้(แยกกลุ่ม)'!I71</f>
        <v>835.28264896178155</v>
      </c>
      <c r="I9" s="9" t="str">
        <f>'9.รายได้(แยกกลุ่ม)'!J71</f>
        <v>รพ.บ้านแพง</v>
      </c>
      <c r="J9" s="214">
        <f>'9.รายได้(แยกกลุ่ม)'!S71</f>
        <v>-2.5571525128822849E-2</v>
      </c>
      <c r="K9" s="214">
        <f>'9.รายได้(แยกกลุ่ม)'!T71</f>
        <v>0.24292484597758729</v>
      </c>
      <c r="L9" s="214">
        <f>'9.รายได้(แยกกลุ่ม)'!U71</f>
        <v>-0.43411744587085577</v>
      </c>
      <c r="M9" s="214">
        <f>'9.รายได้(แยกกลุ่ม)'!V71</f>
        <v>-7.9603681402397267E-3</v>
      </c>
      <c r="N9" s="214">
        <f>'9.รายได้(แยกกลุ่ม)'!W71</f>
        <v>-0.68474254086803354</v>
      </c>
      <c r="O9" s="214">
        <f>'9.รายได้(แยกกลุ่ม)'!X71</f>
        <v>1.19461256770624</v>
      </c>
      <c r="P9" s="214">
        <f>'9.รายได้(แยกกลุ่ม)'!Y71</f>
        <v>0.3095293001526922</v>
      </c>
    </row>
    <row r="10" spans="1:18">
      <c r="A10" s="213" t="str">
        <f>'9.รายได้(แยกกลุ่ม)'!B78</f>
        <v>รพ.ท่าอุเทน</v>
      </c>
      <c r="B10" s="316">
        <f>'9.รายได้(แยกกลุ่ม)'!C78</f>
        <v>772.07802624046894</v>
      </c>
      <c r="C10" s="316">
        <f>'9.รายได้(แยกกลุ่ม)'!D78</f>
        <v>121.10234859066243</v>
      </c>
      <c r="D10" s="316">
        <f>'9.รายได้(แยกกลุ่ม)'!E78</f>
        <v>177.21272359777666</v>
      </c>
      <c r="E10" s="316">
        <f>'9.รายได้(แยกกลุ่ม)'!F78</f>
        <v>1079.4035911742328</v>
      </c>
      <c r="F10" s="316">
        <f>'9.รายได้(แยกกลุ่ม)'!G78</f>
        <v>2.8173238422778533</v>
      </c>
      <c r="G10" s="316">
        <f>'9.รายได้(แยกกลุ่ม)'!H78</f>
        <v>24.934445733024074</v>
      </c>
      <c r="H10" s="316">
        <f>'9.รายได้(แยกกลุ่ม)'!I78</f>
        <v>1019.0923749227211</v>
      </c>
      <c r="I10" s="9" t="str">
        <f>'9.รายได้(แยกกลุ่ม)'!J78</f>
        <v>รพ.ท่าอุเทน</v>
      </c>
      <c r="J10" s="214">
        <f>'9.รายได้(แยกกลุ่ม)'!S78</f>
        <v>-0.19182825590983146</v>
      </c>
      <c r="K10" s="214">
        <f>'9.รายได้(แยกกลุ่ม)'!T78</f>
        <v>-0.32886565333873846</v>
      </c>
      <c r="L10" s="214">
        <f>'9.รายได้(แยกกลุ่ม)'!U78</f>
        <v>-0.66223860211462071</v>
      </c>
      <c r="M10" s="214">
        <f>'9.รายได้(แยกกลุ่ม)'!V78</f>
        <v>-0.37440540095577568</v>
      </c>
      <c r="N10" s="214">
        <f>'9.รายได้(แยกกลุ่ม)'!W78</f>
        <v>-0.59950988114065273</v>
      </c>
      <c r="O10" s="214">
        <f>'9.รายได้(แยกกลุ่ม)'!X78</f>
        <v>-0.13379690083262036</v>
      </c>
      <c r="P10" s="214">
        <f>'9.รายได้(แยกกลุ่ม)'!Y78</f>
        <v>0.67365098971087833</v>
      </c>
    </row>
    <row r="11" spans="1:18">
      <c r="A11" s="213" t="str">
        <f>'9.รายได้(แยกกลุ่ม)'!B81</f>
        <v>รพ.โพนสวรรค์</v>
      </c>
      <c r="B11" s="316">
        <f>'9.รายได้(แยกกลุ่ม)'!C81</f>
        <v>1120.2839784068651</v>
      </c>
      <c r="C11" s="316">
        <f>'9.รายได้(แยกกลุ่ม)'!D81</f>
        <v>248.84961547430277</v>
      </c>
      <c r="D11" s="316">
        <f>'9.รายได้(แยกกลุ่ม)'!E81</f>
        <v>566.01200175592624</v>
      </c>
      <c r="E11" s="316">
        <f>'9.รายได้(แยกกลุ่ม)'!F81</f>
        <v>1714.2661906710309</v>
      </c>
      <c r="F11" s="316">
        <f>'9.รายได้(แยกกลุ่ม)'!G81</f>
        <v>13.958179555402969</v>
      </c>
      <c r="G11" s="316">
        <f>'9.รายได้(แยกกลุ่ม)'!H81</f>
        <v>27.779246416616598</v>
      </c>
      <c r="H11" s="316">
        <f>'9.รายได้(แยกกลุ่ม)'!I81</f>
        <v>525.56979269657677</v>
      </c>
      <c r="I11" s="9" t="str">
        <f>'9.รายได้(แยกกลุ่ม)'!J81</f>
        <v>รพ.โพนสวรรค์</v>
      </c>
      <c r="J11" s="214">
        <f>'9.รายได้(แยกกลุ่ม)'!S81</f>
        <v>0.17265590514728829</v>
      </c>
      <c r="K11" s="214">
        <f>'9.รายได้(แยกกลุ่ม)'!T81</f>
        <v>0.37909401462367442</v>
      </c>
      <c r="L11" s="214">
        <f>'9.รายได้(แยกกลุ่ม)'!U81</f>
        <v>7.8799541317934971E-2</v>
      </c>
      <c r="M11" s="214">
        <f>'9.รายได้(แยกกลุ่ม)'!V81</f>
        <v>-6.4553435094090164E-3</v>
      </c>
      <c r="N11" s="214">
        <f>'9.รายได้(แยกกลุ่ม)'!W81</f>
        <v>0.98419255369796077</v>
      </c>
      <c r="O11" s="214">
        <f>'9.รายได้(แยกกลุ่ม)'!X81</f>
        <v>-3.497075506521384E-2</v>
      </c>
      <c r="P11" s="214">
        <f>'9.รายได้(แยกกลุ่ม)'!Y81</f>
        <v>-0.13685900772688103</v>
      </c>
    </row>
    <row r="12" spans="1:18">
      <c r="A12" s="213" t="str">
        <f>'9.รายได้(แยกกลุ่ม)'!B90</f>
        <v>รพ.นาแก</v>
      </c>
      <c r="B12" s="316">
        <f>'9.รายได้(แยกกลุ่ม)'!C90</f>
        <v>825.2176657689098</v>
      </c>
      <c r="C12" s="316">
        <f>'9.รายได้(แยกกลุ่ม)'!D90</f>
        <v>183.49858660192703</v>
      </c>
      <c r="D12" s="316">
        <f>'9.รายได้(แยกกลุ่ม)'!E90</f>
        <v>174.89213658146966</v>
      </c>
      <c r="E12" s="316">
        <f>'9.รายได้(แยกกลุ่ม)'!F90</f>
        <v>748.72086026936029</v>
      </c>
      <c r="F12" s="316">
        <f>'9.รายได้(แยกกลุ่ม)'!G90</f>
        <v>6.3370925268650122</v>
      </c>
      <c r="G12" s="316">
        <f>'9.รายได้(แยกกลุ่ม)'!H90</f>
        <v>23.706586630465004</v>
      </c>
      <c r="H12" s="316">
        <f>'9.รายได้(แยกกลุ่ม)'!I90</f>
        <v>628.70808872619682</v>
      </c>
      <c r="I12" s="9" t="str">
        <f>'9.รายได้(แยกกลุ่ม)'!J90</f>
        <v>รพ.นาแก</v>
      </c>
      <c r="J12" s="214">
        <f>'9.รายได้(แยกกลุ่ม)'!S90</f>
        <v>-9.1148136474937622E-2</v>
      </c>
      <c r="K12" s="214">
        <f>'9.รายได้(แยกกลุ่ม)'!T90</f>
        <v>-0.3772562617869058</v>
      </c>
      <c r="L12" s="214">
        <f>'9.รายได้(แยกกลุ่ม)'!U90</f>
        <v>-0.69853845948148385</v>
      </c>
      <c r="M12" s="214">
        <f>'9.รายได้(แยกกลุ่ม)'!V90</f>
        <v>-0.61161364467157797</v>
      </c>
      <c r="N12" s="214">
        <f>'9.รายได้(แยกกลุ่ม)'!W90</f>
        <v>-0.29586498201403216</v>
      </c>
      <c r="O12" s="214">
        <f>'9.รายได้(แยกกลุ่ม)'!X90</f>
        <v>-0.56175777721674314</v>
      </c>
      <c r="P12" s="214">
        <f>'9.รายได้(แยกกลุ่ม)'!Y90</f>
        <v>6.396101102999531E-2</v>
      </c>
    </row>
    <row r="13" spans="1:18">
      <c r="A13" s="212" t="str">
        <f>'9.รายได้(แยกกลุ่ม)'!B106</f>
        <v>รพ.ศรีสงคราม</v>
      </c>
      <c r="B13" s="316">
        <f>'9.รายได้(แยกกลุ่ม)'!C106</f>
        <v>902.36831502041116</v>
      </c>
      <c r="C13" s="316">
        <f>'9.รายได้(แยกกลุ่ม)'!D106</f>
        <v>622.77899126321017</v>
      </c>
      <c r="D13" s="316">
        <f>'9.รายได้(แยกกลุ่ม)'!E106</f>
        <v>1486.0500529500755</v>
      </c>
      <c r="E13" s="316">
        <f>'9.รายได้(แยกกลุ่ม)'!F106</f>
        <v>2752.5967148710533</v>
      </c>
      <c r="F13" s="316">
        <f>'9.รายได้(แยกกลุ่ม)'!G106</f>
        <v>8.6438620357136706</v>
      </c>
      <c r="G13" s="316">
        <f>'9.รายได้(แยกกลุ่ม)'!H106</f>
        <v>49.548878136138995</v>
      </c>
      <c r="H13" s="316">
        <f>'9.รายได้(แยกกลุ่ม)'!I106</f>
        <v>641.25212391743935</v>
      </c>
      <c r="I13" s="9" t="str">
        <f>'9.รายได้(แยกกลุ่ม)'!J106</f>
        <v>รพ.ศรีสงคราม</v>
      </c>
      <c r="J13" s="214">
        <f>'9.รายได้(แยกกลุ่ม)'!S106</f>
        <v>-2.7675563121509521E-2</v>
      </c>
      <c r="K13" s="214">
        <f>'9.รายได้(แยกกลุ่ม)'!T106</f>
        <v>0.68783009615444601</v>
      </c>
      <c r="L13" s="214">
        <f>'9.รายได้(แยกกลุ่ม)'!U106</f>
        <v>0.43615231230306051</v>
      </c>
      <c r="M13" s="214">
        <f>'9.รายได้(แยกกลุ่ม)'!V106</f>
        <v>-1.5351465974971052E-2</v>
      </c>
      <c r="N13" s="214">
        <f>'9.รายได้(แยกกลุ่ม)'!W106</f>
        <v>-0.34384670092072461</v>
      </c>
      <c r="O13" s="214">
        <f>'9.รายได้(แยกกลุ่ม)'!X106</f>
        <v>1.6949151878531074E-3</v>
      </c>
      <c r="P13" s="214">
        <f>'9.รายได้(แยกกลุ่ม)'!Y106</f>
        <v>2.0143027344139391E-2</v>
      </c>
    </row>
    <row r="14" spans="1:18">
      <c r="A14" s="212" t="str">
        <f>'9.รายได้(แยกกลุ่ม)'!B116</f>
        <v>รพ.สมเด็จพระยุพราชธาตุพนม</v>
      </c>
      <c r="B14" s="316">
        <f>'9.รายได้(แยกกลุ่ม)'!C116</f>
        <v>1198.412178293004</v>
      </c>
      <c r="C14" s="316">
        <f>'9.รายได้(แยกกลุ่ม)'!D116</f>
        <v>315.17770881846718</v>
      </c>
      <c r="D14" s="316">
        <f>'9.รายได้(แยกกลุ่ม)'!E116</f>
        <v>769.79341115947739</v>
      </c>
      <c r="E14" s="316">
        <f>'9.รายได้(แยกกลุ่ม)'!F116</f>
        <v>5103.6014522148307</v>
      </c>
      <c r="F14" s="316">
        <f>'9.รายได้(แยกกลุ่ม)'!G116</f>
        <v>23.983700626116768</v>
      </c>
      <c r="G14" s="316">
        <f>'9.รายได้(แยกกลุ่ม)'!H116</f>
        <v>207.82502142743002</v>
      </c>
      <c r="H14" s="316">
        <f>'9.รายได้(แยกกลุ่ม)'!I116</f>
        <v>754.0788471533192</v>
      </c>
      <c r="I14" s="9" t="str">
        <f>'9.รายได้(แยกกลุ่ม)'!J116</f>
        <v>รพ.สมเด็จพระยุพราชธาตุพนม</v>
      </c>
      <c r="J14" s="214">
        <f>'9.รายได้(แยกกลุ่ม)'!S116</f>
        <v>0.20254010847920972</v>
      </c>
      <c r="K14" s="214">
        <f>'9.รายได้(แยกกลุ่ม)'!T116</f>
        <v>0.22426322080657399</v>
      </c>
      <c r="L14" s="214">
        <f>'9.รายได้(แยกกลุ่ม)'!U116</f>
        <v>2.805321482276479E-2</v>
      </c>
      <c r="M14" s="214">
        <f>'9.รายได้(แยกกลุ่ม)'!V116</f>
        <v>0.92111667558613108</v>
      </c>
      <c r="N14" s="214">
        <f>'9.รายได้(แยกกลุ่ม)'!W116</f>
        <v>0.7304526435470845</v>
      </c>
      <c r="O14" s="214">
        <f>'9.รายได้(แยกกลุ่ม)'!X116</f>
        <v>1.3241938273160492</v>
      </c>
      <c r="P14" s="214">
        <f>'9.รายได้(แยกกลุ่ม)'!Y116</f>
        <v>0.23038795719347885</v>
      </c>
    </row>
    <row r="15" spans="1:18">
      <c r="A15" s="212" t="str">
        <f>'9.รายได้(แยกกลุ่ม)'!B142</f>
        <v>รพ.นครพนม</v>
      </c>
      <c r="B15" s="316">
        <f>'9.รายได้(แยกกลุ่ม)'!C142</f>
        <v>862.53635252265769</v>
      </c>
      <c r="C15" s="316">
        <f>'9.รายได้(แยกกลุ่ม)'!D142</f>
        <v>845.23431755084368</v>
      </c>
      <c r="D15" s="316">
        <f>'9.รายได้(แยกกลุ่ม)'!E142</f>
        <v>2987.5055616395493</v>
      </c>
      <c r="E15" s="316">
        <f>'9.รายได้(แยกกลุ่ม)'!F142</f>
        <v>10689.973456996304</v>
      </c>
      <c r="F15" s="316">
        <f>'9.รายได้(แยกกลุ่ม)'!G142</f>
        <v>92.62716029693209</v>
      </c>
      <c r="G15" s="316">
        <f>'9.รายได้(แยกกลุ่ม)'!H142</f>
        <v>409.14119256123257</v>
      </c>
      <c r="H15" s="316">
        <f>'9.รายได้(แยกกลุ่ม)'!I142</f>
        <v>1538.2472541103173</v>
      </c>
      <c r="I15" s="9" t="str">
        <f>'9.รายได้(แยกกลุ่ม)'!J142</f>
        <v>รพ.นครพนม</v>
      </c>
      <c r="J15" s="214">
        <f>'9.รายได้(แยกกลุ่ม)'!S142</f>
        <v>-0.36644141546255055</v>
      </c>
      <c r="K15" s="214">
        <f>'9.รายได้(แยกกลุ่ม)'!T142</f>
        <v>-0.26578933948377881</v>
      </c>
      <c r="L15" s="214">
        <f>'9.รายได้(แยกกลุ่ม)'!U142</f>
        <v>-9.2620118770042642E-2</v>
      </c>
      <c r="M15" s="214">
        <f>'9.รายได้(แยกกลุ่ม)'!V142</f>
        <v>0.25729745005862964</v>
      </c>
      <c r="N15" s="214">
        <f>'9.รายได้(แยกกลุ่ม)'!W142</f>
        <v>0.18982185545797539</v>
      </c>
      <c r="O15" s="214">
        <f>'9.รายได้(แยกกลุ่ม)'!X142</f>
        <v>-0.14092486148382449</v>
      </c>
      <c r="P15" s="214">
        <f>'9.รายได้(แยกกลุ่ม)'!Y142</f>
        <v>-2.4891065098682198E-2</v>
      </c>
    </row>
    <row r="17" spans="1:16">
      <c r="A17" s="447" t="s">
        <v>53</v>
      </c>
      <c r="B17" s="456" t="s">
        <v>131</v>
      </c>
      <c r="C17" s="457"/>
      <c r="D17" s="457"/>
      <c r="E17" s="457"/>
      <c r="F17" s="457"/>
      <c r="G17" s="457"/>
      <c r="H17" s="458"/>
      <c r="I17" s="447" t="s">
        <v>53</v>
      </c>
      <c r="J17" s="456" t="s">
        <v>4</v>
      </c>
      <c r="K17" s="457"/>
      <c r="L17" s="457"/>
      <c r="M17" s="457"/>
      <c r="N17" s="457"/>
      <c r="O17" s="457"/>
      <c r="P17" s="458"/>
    </row>
    <row r="18" spans="1:16">
      <c r="A18" s="447"/>
      <c r="B18" s="5" t="s">
        <v>133</v>
      </c>
      <c r="C18" s="6" t="s">
        <v>134</v>
      </c>
      <c r="D18" s="5" t="s">
        <v>135</v>
      </c>
      <c r="E18" s="5" t="s">
        <v>136</v>
      </c>
      <c r="F18" s="5" t="s">
        <v>137</v>
      </c>
      <c r="G18" s="5" t="s">
        <v>138</v>
      </c>
      <c r="H18" s="5" t="s">
        <v>139</v>
      </c>
      <c r="I18" s="447"/>
      <c r="J18" s="5" t="s">
        <v>133</v>
      </c>
      <c r="K18" s="6" t="s">
        <v>134</v>
      </c>
      <c r="L18" s="5" t="s">
        <v>135</v>
      </c>
      <c r="M18" s="5" t="s">
        <v>136</v>
      </c>
      <c r="N18" s="5" t="s">
        <v>137</v>
      </c>
      <c r="O18" s="5" t="s">
        <v>138</v>
      </c>
      <c r="P18" s="5" t="s">
        <v>139</v>
      </c>
    </row>
    <row r="19" spans="1:16">
      <c r="A19" s="213" t="str">
        <f>'9.รายได้(แยกกลุ่ม)'!B9</f>
        <v>รพ.บุ่งคล้า</v>
      </c>
      <c r="B19" s="316">
        <f>'9.รายได้(แยกกลุ่ม)'!C9</f>
        <v>936.51875914386346</v>
      </c>
      <c r="C19" s="316">
        <f>'9.รายได้(แยกกลุ่ม)'!D9</f>
        <v>488.01998464734032</v>
      </c>
      <c r="D19" s="316">
        <f>'9.รายได้(แยกกลุ่ม)'!E9</f>
        <v>718.45210256410257</v>
      </c>
      <c r="E19" s="316">
        <f>'9.รายได้(แยกกลุ่ม)'!F9</f>
        <v>2862.9501843317976</v>
      </c>
      <c r="F19" s="316">
        <f>'9.รายได้(แยกกลุ่ม)'!G9</f>
        <v>14.856774193548388</v>
      </c>
      <c r="G19" s="316">
        <f>'9.รายได้(แยกกลุ่ม)'!H9</f>
        <v>108.43004032258065</v>
      </c>
      <c r="H19" s="316">
        <f>'9.รายได้(แยกกลุ่ม)'!I9</f>
        <v>1181.7806068816039</v>
      </c>
      <c r="I19" s="9" t="str">
        <f>'9.รายได้(แยกกลุ่ม)'!J9</f>
        <v>รพ.บุ่งคล้า</v>
      </c>
      <c r="J19" s="8">
        <f>'9.รายได้(แยกกลุ่ม)'!S9</f>
        <v>-0.229884879232192</v>
      </c>
      <c r="K19" s="8">
        <f>'9.รายได้(แยกกลุ่ม)'!T9</f>
        <v>0.35544603466733748</v>
      </c>
      <c r="L19" s="8">
        <f>'9.รายได้(แยกกลุ่ม)'!U9</f>
        <v>-2.7201566388560517E-2</v>
      </c>
      <c r="M19" s="8">
        <f>'9.รายได้(แยกกลุ่ม)'!V9</f>
        <v>-0.46666508634369935</v>
      </c>
      <c r="N19" s="8">
        <f>'9.รายได้(แยกกลุ่ม)'!W9</f>
        <v>0.11229254320200915</v>
      </c>
      <c r="O19" s="8">
        <f>'9.รายได้(แยกกลุ่ม)'!X9</f>
        <v>0.85372670785385762</v>
      </c>
      <c r="P19" s="8">
        <f>'9.รายได้(แยกกลุ่ม)'!Y9</f>
        <v>-2.7962237670913378E-2</v>
      </c>
    </row>
    <row r="20" spans="1:16">
      <c r="A20" s="213" t="str">
        <f>'9.รายได้(แยกกลุ่ม)'!B55</f>
        <v>รพ.ศรีวิไล</v>
      </c>
      <c r="B20" s="316">
        <f>'9.รายได้(แยกกลุ่ม)'!C55</f>
        <v>859.37609731813075</v>
      </c>
      <c r="C20" s="316">
        <f>'9.รายได้(แยกกลุ่ม)'!D55</f>
        <v>178.87764959049301</v>
      </c>
      <c r="D20" s="316">
        <f>'9.รายได้(แยกกลุ่ม)'!E55</f>
        <v>603.8175810936051</v>
      </c>
      <c r="E20" s="316">
        <f>'9.รายได้(แยกกลุ่ม)'!F55</f>
        <v>1848.1200506329114</v>
      </c>
      <c r="F20" s="316">
        <f>'9.รายได้(แยกกลุ่ม)'!G55</f>
        <v>7.9486932092284119</v>
      </c>
      <c r="G20" s="316">
        <f>'9.รายได้(แยกกลุ่ม)'!H55</f>
        <v>40.27673884048923</v>
      </c>
      <c r="H20" s="316">
        <f>'9.รายได้(แยกกลุ่ม)'!I55</f>
        <v>640.20298699213106</v>
      </c>
      <c r="I20" s="9" t="str">
        <f>'9.รายได้(แยกกลุ่ม)'!J55</f>
        <v>รพ.ศรีวิไล</v>
      </c>
      <c r="J20" s="8">
        <f>'9.รายได้(แยกกลุ่ม)'!S55</f>
        <v>-0.18321621664743368</v>
      </c>
      <c r="K20" s="8">
        <f>'9.รายได้(แยกกลุ่ม)'!T55</f>
        <v>-2.3308251281066485E-3</v>
      </c>
      <c r="L20" s="8">
        <f>'9.รายได้(แยกกลุ่ม)'!U55</f>
        <v>6.7711960544994343E-2</v>
      </c>
      <c r="M20" s="8">
        <f>'9.รายได้(แยกกลุ่ม)'!V55</f>
        <v>-5.2008412768420005E-2</v>
      </c>
      <c r="N20" s="8">
        <f>'9.รายได้(แยกกลุ่ม)'!W55</f>
        <v>-0.1664193012633701</v>
      </c>
      <c r="O20" s="8">
        <f>'9.รายได้(แยกกลุ่ม)'!X55</f>
        <v>4.1717381090446794E-2</v>
      </c>
      <c r="P20" s="8">
        <f>'9.รายได้(แยกกลุ่ม)'!Y55</f>
        <v>-1.7244378916518862E-2</v>
      </c>
    </row>
    <row r="21" spans="1:16">
      <c r="A21" s="213" t="str">
        <f>'9.รายได้(แยกกลุ่ม)'!B62</f>
        <v>รพ.บึงโขงหลง</v>
      </c>
      <c r="B21" s="316">
        <f>'9.รายได้(แยกกลุ่ม)'!C62</f>
        <v>971.82082308142924</v>
      </c>
      <c r="C21" s="316">
        <f>'9.รายได้(แยกกลุ่ม)'!D62</f>
        <v>240.68724760788905</v>
      </c>
      <c r="D21" s="316">
        <f>'9.รายได้(แยกกลุ่ม)'!E62</f>
        <v>1227.755529247911</v>
      </c>
      <c r="E21" s="316">
        <f>'9.รายได้(แยกกลุ่ม)'!F62</f>
        <v>2368.3551242236026</v>
      </c>
      <c r="F21" s="316">
        <f>'9.รายได้(แยกกลุ่ม)'!G62</f>
        <v>11.937007978313771</v>
      </c>
      <c r="G21" s="316">
        <f>'9.รายได้(แยกกลุ่ม)'!H62</f>
        <v>116.8148233373379</v>
      </c>
      <c r="H21" s="316">
        <f>'9.รายได้(แยกกลุ่ม)'!I62</f>
        <v>629.17288875870599</v>
      </c>
      <c r="I21" s="9" t="str">
        <f>'9.รายได้(แยกกลุ่ม)'!J62</f>
        <v>รพ.บึงโขงหลง</v>
      </c>
      <c r="J21" s="8">
        <f>'9.รายได้(แยกกลุ่ม)'!S62</f>
        <v>-6.2718255662474909E-2</v>
      </c>
      <c r="K21" s="8">
        <f>'9.รายได้(แยกกลุ่ม)'!T62</f>
        <v>-5.7335731508183961E-2</v>
      </c>
      <c r="L21" s="8">
        <f>'9.รายได้(แยกกลุ่ม)'!U62</f>
        <v>0.79498943330874838</v>
      </c>
      <c r="M21" s="8">
        <f>'9.รายได้(แยกกลุ่ม)'!V62</f>
        <v>0.11766933384241103</v>
      </c>
      <c r="N21" s="8">
        <f>'9.รายได้(แยกกลุ่ม)'!W62</f>
        <v>0.34446713391983752</v>
      </c>
      <c r="O21" s="8">
        <f>'9.รายได้(แยกกลุ่ม)'!X62</f>
        <v>1.049600786401822</v>
      </c>
      <c r="P21" s="8">
        <f>'9.รายได้(แยกกลุ่ม)'!Y62</f>
        <v>-1.360295977016698E-2</v>
      </c>
    </row>
    <row r="22" spans="1:16">
      <c r="A22" s="213" t="str">
        <f>'9.รายได้(แยกกลุ่ม)'!B64</f>
        <v>รพ.ปากคาด</v>
      </c>
      <c r="B22" s="316">
        <f>'9.รายได้(แยกกลุ่ม)'!C64</f>
        <v>1004.2907451450653</v>
      </c>
      <c r="C22" s="316">
        <f>'9.รายได้(แยกกลุ่ม)'!D64</f>
        <v>263.61511275440529</v>
      </c>
      <c r="D22" s="316">
        <f>'9.รายได้(แยกกลุ่ม)'!E64</f>
        <v>1232.9017567567569</v>
      </c>
      <c r="E22" s="316">
        <f>'9.รายได้(แยกกลุ่ม)'!F64</f>
        <v>2307.4830067392431</v>
      </c>
      <c r="F22" s="316">
        <f>'9.รายได้(แยกกลุ่ม)'!G64</f>
        <v>20.316435432230524</v>
      </c>
      <c r="G22" s="316">
        <f>'9.รายได้(แยกกลุ่ม)'!H64</f>
        <v>64.547615588528942</v>
      </c>
      <c r="H22" s="316">
        <f>'9.รายได้(แยกกลุ่ม)'!I64</f>
        <v>708.29250324772659</v>
      </c>
      <c r="I22" s="9" t="str">
        <f>'9.รายได้(แยกกลุ่ม)'!J64</f>
        <v>รพ.ปากคาด</v>
      </c>
      <c r="J22" s="8">
        <f>'9.รายได้(แยกกลุ่ม)'!S64</f>
        <v>-3.1402333562956047E-2</v>
      </c>
      <c r="K22" s="8">
        <f>'9.รายได้(แยกกลุ่ม)'!T64</f>
        <v>3.2462458637853984E-2</v>
      </c>
      <c r="L22" s="8">
        <f>'9.รายได้(แยกกลุ่ม)'!U64</f>
        <v>0.80251326340335993</v>
      </c>
      <c r="M22" s="8">
        <f>'9.รายได้(แยกกลุ่ม)'!V64</f>
        <v>8.894268795115165E-2</v>
      </c>
      <c r="N22" s="8">
        <f>'9.รายได้(แยกกลุ่ม)'!W64</f>
        <v>1.2882433995739786</v>
      </c>
      <c r="O22" s="8">
        <f>'9.รายได้(แยกกลุ่ม)'!X64</f>
        <v>0.13253472368454933</v>
      </c>
      <c r="P22" s="8">
        <f>'9.รายได้(แยกกลุ่ม)'!Y64</f>
        <v>0.11043822978278231</v>
      </c>
    </row>
    <row r="23" spans="1:16">
      <c r="A23" s="213" t="str">
        <f>'9.รายได้(แยกกลุ่ม)'!B80</f>
        <v>รพ.พรเจริญ</v>
      </c>
      <c r="B23" s="316">
        <f>'9.รายได้(แยกกลุ่ม)'!C80</f>
        <v>843.82734325367721</v>
      </c>
      <c r="C23" s="316">
        <f>'9.รายได้(แยกกลุ่ม)'!D80</f>
        <v>149.993173777061</v>
      </c>
      <c r="D23" s="316">
        <f>'9.รายได้(แยกกลุ่ม)'!E80</f>
        <v>687.60268463073828</v>
      </c>
      <c r="E23" s="316">
        <f>'9.รายได้(แยกกลุ่ม)'!F80</f>
        <v>1602.9500454988624</v>
      </c>
      <c r="F23" s="316">
        <f>'9.รายได้(แยกกลุ่ม)'!G80</f>
        <v>15.006962289179457</v>
      </c>
      <c r="G23" s="316">
        <f>'9.รายได้(แยกกลุ่ม)'!H80</f>
        <v>60.950920165678554</v>
      </c>
      <c r="H23" s="316">
        <f>'9.รายได้(แยกกลุ่ม)'!I80</f>
        <v>510.4782668719152</v>
      </c>
      <c r="I23" s="9" t="str">
        <f>'9.รายได้(แยกกลุ่ม)'!J80</f>
        <v>รพ.พรเจริญ</v>
      </c>
      <c r="J23" s="8">
        <f>'9.รายได้(แยกกลุ่ม)'!S80</f>
        <v>-0.11672474473985696</v>
      </c>
      <c r="K23" s="8">
        <f>'9.รายได้(แยกกลุ่ม)'!T80</f>
        <v>-0.16875624743846881</v>
      </c>
      <c r="L23" s="8">
        <f>'9.รายได้(แยกกลุ่ม)'!U80</f>
        <v>0.310547229541771</v>
      </c>
      <c r="M23" s="8">
        <f>'9.รายได้(แยกกลุ่ม)'!V80</f>
        <v>-7.0971322310604809E-2</v>
      </c>
      <c r="N23" s="8">
        <f>'9.รายได้(แยกกลุ่ม)'!W80</f>
        <v>1.1332798241795032</v>
      </c>
      <c r="O23" s="8">
        <f>'9.รายได้(แยกกลุ่ม)'!X80</f>
        <v>1.1173871883861268</v>
      </c>
      <c r="P23" s="8">
        <f>'9.รายได้(แยกกลุ่ม)'!Y80</f>
        <v>-0.16164375516904245</v>
      </c>
    </row>
    <row r="24" spans="1:16">
      <c r="A24" s="213" t="str">
        <f>'9.รายได้(แยกกลุ่ม)'!B100</f>
        <v>รพ.โซ่พิสัย</v>
      </c>
      <c r="B24" s="316">
        <f>'9.รายได้(แยกกลุ่ม)'!C100</f>
        <v>1177.0794078852157</v>
      </c>
      <c r="C24" s="316">
        <f>'9.รายได้(แยกกลุ่ม)'!D100</f>
        <v>226.10290413281237</v>
      </c>
      <c r="D24" s="316">
        <f>'9.รายได้(แยกกลุ่ม)'!E100</f>
        <v>1241.7760188542422</v>
      </c>
      <c r="E24" s="316">
        <f>'9.รายได้(แยกกลุ่ม)'!F100</f>
        <v>3463.1402328190743</v>
      </c>
      <c r="F24" s="316">
        <f>'9.รายได้(แยกกลุ่ม)'!G100</f>
        <v>11.665198739127502</v>
      </c>
      <c r="G24" s="316">
        <f>'9.รายได้(แยกกลุ่ม)'!H100</f>
        <v>25.22216977951588</v>
      </c>
      <c r="H24" s="316">
        <f>'9.รายได้(แยกกลุ่ม)'!I100</f>
        <v>446.94635779114719</v>
      </c>
      <c r="I24" s="9" t="str">
        <f>'9.รายได้(แยกกลุ่ม)'!J100</f>
        <v>รพ.โซ่พิสัย</v>
      </c>
      <c r="J24" s="8">
        <f>'9.รายได้(แยกกลุ่ม)'!S100</f>
        <v>0.26833251276932435</v>
      </c>
      <c r="K24" s="8">
        <f>'9.รายได้(แยกกลุ่ม)'!T100</f>
        <v>-0.38722517654421706</v>
      </c>
      <c r="L24" s="8">
        <f>'9.รายได้(แยกกลุ่ม)'!U100</f>
        <v>0.20008037232641063</v>
      </c>
      <c r="M24" s="8">
        <f>'9.รายได้(แยกกลุ่ม)'!V100</f>
        <v>0.23882148625180671</v>
      </c>
      <c r="N24" s="8">
        <f>'9.รายได้(แยกกลุ่ม)'!W100</f>
        <v>-0.11449782452919989</v>
      </c>
      <c r="O24" s="8">
        <f>'9.รายได้(แยกกลุ่ม)'!X100</f>
        <v>-0.49010108465566737</v>
      </c>
      <c r="P24" s="8">
        <f>'9.รายได้(แยกกลุ่ม)'!Y100</f>
        <v>-0.28897044782934578</v>
      </c>
    </row>
    <row r="25" spans="1:16">
      <c r="A25" s="213" t="str">
        <f>'9.รายได้(แยกกลุ่ม)'!B112</f>
        <v>รพ.เซกา</v>
      </c>
      <c r="B25" s="316">
        <f>'9.รายได้(แยกกลุ่ม)'!C112</f>
        <v>1138.7746965356555</v>
      </c>
      <c r="C25" s="316">
        <f>'9.รายได้(แยกกลุ่ม)'!D112</f>
        <v>364.70737462281807</v>
      </c>
      <c r="D25" s="316">
        <f>'9.รายได้(แยกกลุ่ม)'!E112</f>
        <v>868.32548333333341</v>
      </c>
      <c r="E25" s="316">
        <f>'9.รายได้(แยกกลุ่ม)'!F112</f>
        <v>2784.725824099723</v>
      </c>
      <c r="F25" s="316">
        <f>'9.รายได้(แยกกลุ่ม)'!G112</f>
        <v>9.6271665009234262</v>
      </c>
      <c r="G25" s="316">
        <f>'9.รายได้(แยกกลุ่ม)'!H112</f>
        <v>71.591008666003688</v>
      </c>
      <c r="H25" s="316">
        <f>'9.รายได้(แยกกลุ่ม)'!I112</f>
        <v>649.41887609335015</v>
      </c>
      <c r="I25" s="9" t="str">
        <f>'9.รายได้(แยกกลุ่ม)'!J112</f>
        <v>รพ.เซกา</v>
      </c>
      <c r="J25" s="8">
        <f>'9.รายได้(แยกกลุ่ม)'!S112</f>
        <v>0.14269720544391151</v>
      </c>
      <c r="K25" s="8">
        <f>'9.รายได้(แยกกลุ่ม)'!T112</f>
        <v>0.41665420051901647</v>
      </c>
      <c r="L25" s="8">
        <f>'9.รายได้(แยกกลุ่ม)'!U112</f>
        <v>0.15964204384236771</v>
      </c>
      <c r="M25" s="8">
        <f>'9.รายได้(แยกกลุ่ม)'!V112</f>
        <v>4.8236871100434724E-2</v>
      </c>
      <c r="N25" s="8">
        <f>'9.รายได้(แยกกลุ่ม)'!W112</f>
        <v>-0.30538843937828886</v>
      </c>
      <c r="O25" s="8">
        <f>'9.รายได้(แยกกลุ่ม)'!X112</f>
        <v>-0.19936791397874379</v>
      </c>
      <c r="P25" s="8">
        <f>'9.รายได้(แยกกลุ่ม)'!Y112</f>
        <v>5.9620180748714099E-2</v>
      </c>
    </row>
    <row r="26" spans="1:16">
      <c r="A26" s="213" t="str">
        <f>'9.รายได้(แยกกลุ่ม)'!B133</f>
        <v>รพ.บึงกาฬ</v>
      </c>
      <c r="B26" s="316">
        <f>'9.รายได้(แยกกลุ่ม)'!C133</f>
        <v>1425.8938215519531</v>
      </c>
      <c r="C26" s="316">
        <f>'9.รายได้(แยกกลุ่ม)'!D133</f>
        <v>1048.1992006377891</v>
      </c>
      <c r="D26" s="316">
        <f>'9.รายได้(แยกกลุ่ม)'!E133</f>
        <v>1079.4599629243423</v>
      </c>
      <c r="E26" s="316">
        <f>'9.รายได้(แยกกลุ่ม)'!F133</f>
        <v>6273.387626639239</v>
      </c>
      <c r="F26" s="316">
        <f>'9.รายได้(แยกกลุ่ม)'!G133</f>
        <v>61.600935843376824</v>
      </c>
      <c r="G26" s="316">
        <f>'9.รายได้(แยกกลุ่ม)'!H133</f>
        <v>253.19798632092699</v>
      </c>
      <c r="H26" s="316">
        <f>'9.รายได้(แยกกลุ่ม)'!I133</f>
        <v>1091.2265619186819</v>
      </c>
      <c r="I26" s="9" t="str">
        <f>'9.รายได้(แยกกลุ่ม)'!J133</f>
        <v>รพ.บึงกาฬ</v>
      </c>
      <c r="J26" s="8">
        <f>'9.รายได้(แยกกลุ่ม)'!S133</f>
        <v>7.2556004388920417E-2</v>
      </c>
      <c r="K26" s="8">
        <f>'9.รายได้(แยกกลุ่ม)'!T133</f>
        <v>0.37187696031214967</v>
      </c>
      <c r="L26" s="8">
        <f>'9.รายได้(แยกกลุ่ม)'!U133</f>
        <v>-0.34440135828394203</v>
      </c>
      <c r="M26" s="8">
        <f>'9.รายได้(แยกกลุ่ม)'!V133</f>
        <v>7.6120815079454854E-2</v>
      </c>
      <c r="N26" s="8">
        <f>'9.รายได้(แยกกลุ่ม)'!W133</f>
        <v>0.20993986186626237</v>
      </c>
      <c r="O26" s="8">
        <f>'9.รายได้(แยกกลุ่ม)'!X133</f>
        <v>-0.13813466008441722</v>
      </c>
      <c r="P26" s="8">
        <f>'9.รายได้(แยกกลุ่ม)'!Y133</f>
        <v>8.0405160849660873E-2</v>
      </c>
    </row>
    <row r="28" spans="1:16">
      <c r="A28" s="447" t="s">
        <v>51</v>
      </c>
      <c r="B28" s="456" t="s">
        <v>131</v>
      </c>
      <c r="C28" s="457"/>
      <c r="D28" s="457"/>
      <c r="E28" s="457"/>
      <c r="F28" s="457"/>
      <c r="G28" s="457"/>
      <c r="H28" s="458"/>
      <c r="I28" s="447" t="s">
        <v>51</v>
      </c>
      <c r="J28" s="456" t="s">
        <v>4</v>
      </c>
      <c r="K28" s="457"/>
      <c r="L28" s="457"/>
      <c r="M28" s="457"/>
      <c r="N28" s="457"/>
      <c r="O28" s="457"/>
      <c r="P28" s="458"/>
    </row>
    <row r="29" spans="1:16">
      <c r="A29" s="447"/>
      <c r="B29" s="5" t="s">
        <v>133</v>
      </c>
      <c r="C29" s="6" t="s">
        <v>134</v>
      </c>
      <c r="D29" s="5" t="s">
        <v>135</v>
      </c>
      <c r="E29" s="5" t="s">
        <v>136</v>
      </c>
      <c r="F29" s="5" t="s">
        <v>137</v>
      </c>
      <c r="G29" s="5" t="s">
        <v>138</v>
      </c>
      <c r="H29" s="5" t="s">
        <v>139</v>
      </c>
      <c r="I29" s="447"/>
      <c r="J29" s="5" t="s">
        <v>133</v>
      </c>
      <c r="K29" s="6" t="s">
        <v>134</v>
      </c>
      <c r="L29" s="5" t="s">
        <v>135</v>
      </c>
      <c r="M29" s="5" t="s">
        <v>136</v>
      </c>
      <c r="N29" s="5" t="s">
        <v>137</v>
      </c>
      <c r="O29" s="5" t="s">
        <v>138</v>
      </c>
      <c r="P29" s="5" t="s">
        <v>139</v>
      </c>
    </row>
    <row r="30" spans="1:16">
      <c r="A30" s="209" t="str">
        <f>'9.รายได้(แยกกลุ่ม)'!B6</f>
        <v>รพ.นาแห้ว</v>
      </c>
      <c r="B30" s="316">
        <f>'9.รายได้(แยกกลุ่ม)'!C6</f>
        <v>1298.7653547646387</v>
      </c>
      <c r="C30" s="316">
        <f>'9.รายได้(แยกกลุ่ม)'!D6</f>
        <v>193.4512135476464</v>
      </c>
      <c r="D30" s="316">
        <f>'9.รายได้(แยกกลุ่ม)'!E6</f>
        <v>988.62781954887214</v>
      </c>
      <c r="E30" s="316">
        <f>'9.รายได้(แยกกลุ่ม)'!F6</f>
        <v>1517.8209185441942</v>
      </c>
      <c r="F30" s="316">
        <f>'9.รายได้(แยกกลุ่ม)'!G6</f>
        <v>9.7478722386917855</v>
      </c>
      <c r="G30" s="316">
        <f>'9.รายได้(แยกกลุ่ม)'!H6</f>
        <v>58.275413598546429</v>
      </c>
      <c r="H30" s="316">
        <f>'9.รายได้(แยกกลุ่ม)'!I6</f>
        <v>1502.5072411021815</v>
      </c>
      <c r="I30" s="9" t="str">
        <f>'9.รายได้(แยกกลุ่ม)'!J6</f>
        <v>รพ.นาแห้ว</v>
      </c>
      <c r="J30" s="8">
        <f>'9.รายได้(แยกกลุ่ม)'!S6</f>
        <v>6.799658657981994E-2</v>
      </c>
      <c r="K30" s="8">
        <f>'9.รายได้(แยกกลุ่ม)'!T6</f>
        <v>-0.4627009373515199</v>
      </c>
      <c r="L30" s="8">
        <f>'9.รายได้(แยกกลุ่ม)'!U6</f>
        <v>0.33862172697313048</v>
      </c>
      <c r="M30" s="8">
        <f>'9.รายได้(แยกกลุ่ม)'!V6</f>
        <v>-0.71724730211244292</v>
      </c>
      <c r="N30" s="8">
        <f>'9.รายได้(แยกกลุ่ม)'!W6</f>
        <v>-0.2701992059695475</v>
      </c>
      <c r="O30" s="8">
        <f>'9.รายได้(แยกกลุ่ม)'!X6</f>
        <v>-3.7199075323156579E-3</v>
      </c>
      <c r="P30" s="8">
        <f>'9.รายได้(แยกกลุ่ม)'!Y6</f>
        <v>0.23584171886020189</v>
      </c>
    </row>
    <row r="31" spans="1:16">
      <c r="A31" s="213" t="str">
        <f>'9.รายได้(แยกกลุ่ม)'!B19</f>
        <v>รพ.ภูเรือ</v>
      </c>
      <c r="B31" s="316">
        <f>'9.รายได้(แยกกลุ่ม)'!C19</f>
        <v>1021.1362290282627</v>
      </c>
      <c r="C31" s="316">
        <f>'9.รายได้(แยกกลุ่ม)'!D19</f>
        <v>238.77025391284766</v>
      </c>
      <c r="D31" s="316">
        <f>'9.รายได้(แยกกลุ่ม)'!E19</f>
        <v>804.03136411332639</v>
      </c>
      <c r="E31" s="316">
        <f>'9.รายได้(แยกกลุ่ม)'!F19</f>
        <v>1651.3132106666667</v>
      </c>
      <c r="F31" s="316">
        <f>'9.รายได้(แยกกลุ่ม)'!G19</f>
        <v>9.7440476190476186</v>
      </c>
      <c r="G31" s="316">
        <f>'9.รายได้(แยกกลุ่ม)'!H19</f>
        <v>63.436047619047621</v>
      </c>
      <c r="H31" s="316">
        <f>'9.รายได้(แยกกลุ่ม)'!I19</f>
        <v>850.08189505686289</v>
      </c>
      <c r="I31" s="9" t="str">
        <f>'9.รายได้(แยกกลุ่ม)'!J19</f>
        <v>รพ.ภูเรือ</v>
      </c>
      <c r="J31" s="8">
        <f>'9.รายได้(แยกกลุ่ม)'!S19</f>
        <v>-1.6927935093342623E-2</v>
      </c>
      <c r="K31" s="8">
        <f>'9.รายได้(แยกกลุ่ม)'!T19</f>
        <v>-4.5424801133708531E-2</v>
      </c>
      <c r="L31" s="8">
        <f>'9.รายได้(แยกกลุ่ม)'!U19</f>
        <v>0.23382500324083055</v>
      </c>
      <c r="M31" s="8">
        <f>'9.รายได้(แยกกลุ่ม)'!V19</f>
        <v>-0.2311271630923977</v>
      </c>
      <c r="N31" s="8">
        <f>'9.รายได้(แยกกลุ่ม)'!W19</f>
        <v>-0.26809368461584993</v>
      </c>
      <c r="O31" s="8">
        <f>'9.รายได้(แยกกลุ่ม)'!X19</f>
        <v>0.53220854484434599</v>
      </c>
      <c r="P31" s="8">
        <f>'9.รายได้(แยกกลุ่ม)'!Y19</f>
        <v>0.14161072586141674</v>
      </c>
    </row>
    <row r="32" spans="1:16">
      <c r="A32" s="213" t="str">
        <f>'9.รายได้(แยกกลุ่ม)'!B22</f>
        <v>รพ.หนองหิน</v>
      </c>
      <c r="B32" s="316">
        <f>'9.รายได้(แยกกลุ่ม)'!C22</f>
        <v>1128.7112766068449</v>
      </c>
      <c r="C32" s="316">
        <f>'9.รายได้(แยกกลุ่ม)'!D22</f>
        <v>357.63373174040066</v>
      </c>
      <c r="D32" s="316">
        <f>'9.รายได้(แยกกลุ่ม)'!E22</f>
        <v>1196.1149595375721</v>
      </c>
      <c r="E32" s="316">
        <f>'9.รายได้(แยกกลุ่ม)'!F22</f>
        <v>6085.4802355187776</v>
      </c>
      <c r="F32" s="316">
        <f>'9.รายได้(แยกกลุ่ม)'!G22</f>
        <v>30.575334974022422</v>
      </c>
      <c r="G32" s="316">
        <f>'9.รายได้(แยกกลุ่ม)'!H22</f>
        <v>87.564374259411181</v>
      </c>
      <c r="H32" s="316">
        <f>'9.รายได้(แยกกลุ่ม)'!I22</f>
        <v>687.21898163606011</v>
      </c>
      <c r="I32" s="9" t="str">
        <f>'9.รายได้(แยกกลุ่ม)'!J22</f>
        <v>รพ.หนองหิน</v>
      </c>
      <c r="J32" s="8">
        <f>'9.รายได้(แยกกลุ่ม)'!S22</f>
        <v>8.6637114455576703E-2</v>
      </c>
      <c r="K32" s="8">
        <f>'9.รายได้(แยกกลุ่ม)'!T22</f>
        <v>0.42977730685831295</v>
      </c>
      <c r="L32" s="8">
        <f>'9.รายได้(แยกกลุ่ม)'!U22</f>
        <v>0.83549623770627013</v>
      </c>
      <c r="M32" s="8">
        <f>'9.รายได้(แยกกลุ่ม)'!V22</f>
        <v>1.8334784839149205</v>
      </c>
      <c r="N32" s="8">
        <f>'9.รายได้(แยกกลุ่ม)'!W22</f>
        <v>1.2966103653606877</v>
      </c>
      <c r="O32" s="8">
        <f>'9.รายได้(แยกกลุ่ม)'!X22</f>
        <v>1.1149943525789978</v>
      </c>
      <c r="P32" s="8">
        <f>'9.รายได้(แยกกลุ่ม)'!Y22</f>
        <v>-7.7104729540431266E-2</v>
      </c>
    </row>
    <row r="33" spans="1:16">
      <c r="A33" s="213" t="str">
        <f>'9.รายได้(แยกกลุ่ม)'!B32</f>
        <v>รพ.นาด้วง</v>
      </c>
      <c r="B33" s="316">
        <f>'9.รายได้(แยกกลุ่ม)'!C32</f>
        <v>1510.3842158092848</v>
      </c>
      <c r="C33" s="316">
        <f>'9.รายได้(แยกกลุ่ม)'!D32</f>
        <v>171.1274125191691</v>
      </c>
      <c r="D33" s="316">
        <f>'9.รายได้(แยกกลุ่ม)'!E32</f>
        <v>906.72097007223954</v>
      </c>
      <c r="E33" s="316">
        <f>'9.รายได้(แยกกลุ่ม)'!F32</f>
        <v>2655.8687944807552</v>
      </c>
      <c r="F33" s="316">
        <f>'9.รายได้(แยกกลุ่ม)'!G32</f>
        <v>8.1415405146169562</v>
      </c>
      <c r="G33" s="316">
        <f>'9.รายได้(แยกกลุ่ม)'!H32</f>
        <v>55.569185537345177</v>
      </c>
      <c r="H33" s="316">
        <f>'9.รายได้(แยกกลุ่ม)'!I32</f>
        <v>681.3323109809935</v>
      </c>
      <c r="I33" s="9" t="str">
        <f>'9.รายได้(แยกกลุ่ม)'!J32</f>
        <v>รพ.นาด้วง</v>
      </c>
      <c r="J33" s="8">
        <f>'9.รายได้(แยกกลุ่ม)'!S32</f>
        <v>0.39408587035123049</v>
      </c>
      <c r="K33" s="8">
        <f>'9.รายได้(แยกกลุ่ม)'!T32</f>
        <v>-0.29378175744353974</v>
      </c>
      <c r="L33" s="8">
        <f>'9.รายได้(แยกกลุ่ม)'!U32</f>
        <v>0.55854850163540337</v>
      </c>
      <c r="M33" s="8">
        <f>'9.รายได้(แยกกลุ่ม)'!V32</f>
        <v>0.19252147938931077</v>
      </c>
      <c r="N33" s="8">
        <f>'9.รายได้(แยกกลุ่ม)'!W32</f>
        <v>0.11889493176100714</v>
      </c>
      <c r="O33" s="8">
        <f>'9.รายได้(แยกกลุ่ม)'!X32</f>
        <v>-1.0167171674243152E-2</v>
      </c>
      <c r="P33" s="8">
        <f>'9.รายได้(แยกกลุ่ม)'!Y32</f>
        <v>1.3305718151498582E-2</v>
      </c>
    </row>
    <row r="34" spans="1:16">
      <c r="A34" s="213" t="str">
        <f>'9.รายได้(แยกกลุ่ม)'!B35</f>
        <v>รพ.ท่าลี่</v>
      </c>
      <c r="B34" s="316">
        <f>'9.รายได้(แยกกลุ่ม)'!C35</f>
        <v>853.31718753058624</v>
      </c>
      <c r="C34" s="316">
        <f>'9.รายได้(แยกกลุ่ม)'!D35</f>
        <v>253.18998140354313</v>
      </c>
      <c r="D34" s="316">
        <f>'9.รายได้(แยกกลุ่ม)'!E35</f>
        <v>457.27466414380331</v>
      </c>
      <c r="E34" s="316">
        <f>'9.รายได้(แยกกลุ่ม)'!F35</f>
        <v>1519.4321961102107</v>
      </c>
      <c r="F34" s="316">
        <f>'9.รายได้(แยกกลุ่ม)'!G35</f>
        <v>5.33594057070985</v>
      </c>
      <c r="G34" s="316">
        <f>'9.รายได้(แยกกลุ่ม)'!H35</f>
        <v>189.03423472997406</v>
      </c>
      <c r="H34" s="316">
        <f>'9.รายได้(แยกกลุ่ม)'!I35</f>
        <v>895.25827150827047</v>
      </c>
      <c r="I34" s="9" t="str">
        <f>'9.รายได้(แยกกลุ่ม)'!J35</f>
        <v>รพ.ท่าลี่</v>
      </c>
      <c r="J34" s="8">
        <f>'9.รายได้(แยกกลุ่ม)'!S35</f>
        <v>-0.21238753582522141</v>
      </c>
      <c r="K34" s="8">
        <f>'9.รายได้(แยกกลุ่ม)'!T35</f>
        <v>4.4878672957692857E-2</v>
      </c>
      <c r="L34" s="8">
        <f>'9.รายได้(แยกกลุ่ม)'!U35</f>
        <v>-0.21399772790037436</v>
      </c>
      <c r="M34" s="8">
        <f>'9.รายได้(แยกกลุ่ม)'!V35</f>
        <v>-0.31775412471332171</v>
      </c>
      <c r="N34" s="8">
        <f>'9.รายได้(แยกกลุ่ม)'!W35</f>
        <v>-0.26667970883074565</v>
      </c>
      <c r="O34" s="8">
        <f>'9.รายได้(แยกกลุ่ม)'!X35</f>
        <v>2.3671951352862051</v>
      </c>
      <c r="P34" s="8">
        <f>'9.รายได้(แยกกลุ่ม)'!Y35</f>
        <v>0.331465293984955</v>
      </c>
    </row>
    <row r="35" spans="1:16">
      <c r="A35" s="213" t="str">
        <f>'9.รายได้(แยกกลุ่ม)'!B45</f>
        <v>รพ.ภูหลวง</v>
      </c>
      <c r="B35" s="316">
        <f>'9.รายได้(แยกกลุ่ม)'!C45</f>
        <v>1397.6204183892016</v>
      </c>
      <c r="C35" s="316">
        <f>'9.รายได้(แยกกลุ่ม)'!D45</f>
        <v>330.25143896000395</v>
      </c>
      <c r="D35" s="316">
        <f>'9.รายได้(แยกกลุ่ม)'!E45</f>
        <v>837.33379084967316</v>
      </c>
      <c r="E35" s="316">
        <f>'9.รายได้(แยกกลุ่ม)'!F45</f>
        <v>1698.531884057971</v>
      </c>
      <c r="F35" s="316">
        <f>'9.รายได้(แยกกลุ่ม)'!G45</f>
        <v>6.4343905754417765</v>
      </c>
      <c r="G35" s="316">
        <f>'9.รายได้(แยกกลุ่ม)'!H45</f>
        <v>60.437987313094695</v>
      </c>
      <c r="H35" s="316">
        <f>'9.รายได้(แยกกลุ่ม)'!I45</f>
        <v>835.47321611794587</v>
      </c>
      <c r="I35" s="9" t="str">
        <f>'9.รายได้(แยกกลุ่ม)'!J45</f>
        <v>รพ.ภูหลวง</v>
      </c>
      <c r="J35" s="8">
        <f>'9.รายได้(แยกกลุ่ม)'!S45</f>
        <v>0.32835169209987841</v>
      </c>
      <c r="K35" s="8">
        <f>'9.รายได้(แยกกลุ่ม)'!T45</f>
        <v>0.84193878531929167</v>
      </c>
      <c r="L35" s="8">
        <f>'9.รายได้(แยกกลุ่ม)'!U45</f>
        <v>0.48063145468446061</v>
      </c>
      <c r="M35" s="8">
        <f>'9.รายได้(แยกกลุ่ม)'!V45</f>
        <v>-0.12873953389546788</v>
      </c>
      <c r="N35" s="8">
        <f>'9.รายได้(แยกกลุ่ม)'!W45</f>
        <v>-0.32522445505960207</v>
      </c>
      <c r="O35" s="8">
        <f>'9.รายได้(แยกกลุ่ม)'!X45</f>
        <v>0.56316781533670734</v>
      </c>
      <c r="P35" s="8">
        <f>'9.รายได้(แยกกลุ่ม)'!Y45</f>
        <v>0.28250885435918366</v>
      </c>
    </row>
    <row r="36" spans="1:16">
      <c r="A36" s="213" t="str">
        <f>'9.รายได้(แยกกลุ่ม)'!B46</f>
        <v>รพ.ภูกระดึง</v>
      </c>
      <c r="B36" s="316">
        <f>'9.รายได้(แยกกลุ่ม)'!C46</f>
        <v>1168.4161647553517</v>
      </c>
      <c r="C36" s="316">
        <f>'9.รายได้(แยกกลุ่ม)'!D46</f>
        <v>112.79579319571866</v>
      </c>
      <c r="D36" s="316">
        <f>'9.รายได้(แยกกลุ่ม)'!E46</f>
        <v>635.34838779956442</v>
      </c>
      <c r="E36" s="316">
        <f>'9.รายได้(แยกกลุ่ม)'!F46</f>
        <v>1200.7168159999999</v>
      </c>
      <c r="F36" s="316">
        <f>'9.รายได้(แยกกลุ่ม)'!G46</f>
        <v>4.9383336235417028</v>
      </c>
      <c r="G36" s="316">
        <f>'9.รายได้(แยกกลุ่ม)'!H46</f>
        <v>27.687471704683961</v>
      </c>
      <c r="H36" s="316">
        <f>'9.รายได้(แยกกลุ่ม)'!I46</f>
        <v>743.99556077981651</v>
      </c>
      <c r="I36" s="9" t="str">
        <f>'9.รายได้(แยกกลุ่ม)'!J46</f>
        <v>รพ.ภูกระดึง</v>
      </c>
      <c r="J36" s="8">
        <f>'9.รายได้(แยกกลุ่ม)'!S46</f>
        <v>0.11050723723571883</v>
      </c>
      <c r="K36" s="8">
        <f>'9.รายได้(แยกกลุ่ม)'!T46</f>
        <v>-0.37089465238269625</v>
      </c>
      <c r="L36" s="8">
        <f>'9.รายได้(แยกกลุ่ม)'!U46</f>
        <v>0.12346691121173575</v>
      </c>
      <c r="M36" s="8">
        <f>'9.รายได้(แยกกลุ่ม)'!V46</f>
        <v>-0.38409334403050577</v>
      </c>
      <c r="N36" s="8">
        <f>'9.รายได้(แยกกลุ่ม)'!W46</f>
        <v>-0.48211618134572853</v>
      </c>
      <c r="O36" s="8">
        <f>'9.รายได้(แยกกลุ่ม)'!X46</f>
        <v>-0.28389136400922965</v>
      </c>
      <c r="P36" s="8">
        <f>'9.รายได้(แยกกลุ่ม)'!Y46</f>
        <v>0.14208436116919962</v>
      </c>
    </row>
    <row r="37" spans="1:16">
      <c r="A37" s="213" t="str">
        <f>'9.รายได้(แยกกลุ่ม)'!B49</f>
        <v>รพ.เอราวัณ</v>
      </c>
      <c r="B37" s="316">
        <f>'9.รายได้(แยกกลุ่ม)'!C49</f>
        <v>1101.9231904260917</v>
      </c>
      <c r="C37" s="316">
        <f>'9.รายได้(แยกกลุ่ม)'!D49</f>
        <v>101.16999441083641</v>
      </c>
      <c r="D37" s="316">
        <f>'9.รายได้(แยกกลุ่ม)'!E49</f>
        <v>763.9515074906368</v>
      </c>
      <c r="E37" s="316">
        <f>'9.รายได้(แยกกลุ่ม)'!F49</f>
        <v>1796.4665804597701</v>
      </c>
      <c r="F37" s="316">
        <f>'9.รายได้(แยกกลุ่ม)'!G49</f>
        <v>5.969048620710379</v>
      </c>
      <c r="G37" s="316">
        <f>'9.รายได้(แยกกลุ่ม)'!H49</f>
        <v>36.443388424785148</v>
      </c>
      <c r="H37" s="316">
        <f>'9.รายได้(แยกกลุ่ม)'!I49</f>
        <v>553.53791918726995</v>
      </c>
      <c r="I37" s="9" t="str">
        <f>'9.รายได้(แยกกลุ่ม)'!J49</f>
        <v>รพ.เอราวัณ</v>
      </c>
      <c r="J37" s="8">
        <f>'9.รายได้(แยกกลุ่ม)'!S49</f>
        <v>4.7309781187656268E-2</v>
      </c>
      <c r="K37" s="8">
        <f>'9.รายได้(แยกกลุ่ม)'!T49</f>
        <v>-0.43573618572961353</v>
      </c>
      <c r="L37" s="8">
        <f>'9.รายได้(แยกกลุ่ม)'!U49</f>
        <v>0.35087183176550013</v>
      </c>
      <c r="M37" s="8">
        <f>'9.รายได้(แยกกลุ่ม)'!V49</f>
        <v>-7.850401577791391E-2</v>
      </c>
      <c r="N37" s="8">
        <f>'9.รายได้(แยกกลุ่ม)'!W49</f>
        <v>-0.3740249385561995</v>
      </c>
      <c r="O37" s="8">
        <f>'9.รายได้(แยกกลุ่ม)'!X49</f>
        <v>-5.7428375761021444E-2</v>
      </c>
      <c r="P37" s="8">
        <f>'9.รายได้(แยกกลุ่ม)'!Y49</f>
        <v>-0.1502812192114473</v>
      </c>
    </row>
    <row r="38" spans="1:16">
      <c r="A38" s="213" t="str">
        <f>'9.รายได้(แยกกลุ่ม)'!B66</f>
        <v>รพ.ปากชม</v>
      </c>
      <c r="B38" s="316">
        <f>'9.รายได้(แยกกลุ่ม)'!C66</f>
        <v>1285.9449096203189</v>
      </c>
      <c r="C38" s="316">
        <f>'9.รายได้(แยกกลุ่ม)'!D66</f>
        <v>310.52499553146708</v>
      </c>
      <c r="D38" s="316">
        <f>'9.รายได้(แยกกลุ่ม)'!E66</f>
        <v>675.10274226804142</v>
      </c>
      <c r="E38" s="316">
        <f>'9.รายได้(แยกกลุ่ม)'!F66</f>
        <v>4461.4239293408</v>
      </c>
      <c r="F38" s="316">
        <f>'9.รายได้(แยกกลุ่ม)'!G66</f>
        <v>7.6631380547881545</v>
      </c>
      <c r="G38" s="316">
        <f>'9.รายได้(แยกกลุ่ม)'!H66</f>
        <v>81.19635434148357</v>
      </c>
      <c r="H38" s="316">
        <f>'9.รายได้(แยกกลุ่ม)'!I66</f>
        <v>560.02094588750833</v>
      </c>
      <c r="I38" s="9" t="str">
        <f>'9.รายได้(แยกกลุ่ม)'!J66</f>
        <v>รพ.ปากชม</v>
      </c>
      <c r="J38" s="8">
        <f>'9.รายได้(แยกกลุ่ม)'!S66</f>
        <v>0.24024167766767601</v>
      </c>
      <c r="K38" s="8">
        <f>'9.รายได้(แยกกลุ่ม)'!T66</f>
        <v>0.21618748259556855</v>
      </c>
      <c r="L38" s="8">
        <f>'9.รายได้(แยกกลุ่ม)'!U66</f>
        <v>-1.2993824991193339E-2</v>
      </c>
      <c r="M38" s="8">
        <f>'9.รายได้(แยกกลุ่ม)'!V66</f>
        <v>1.1054261078053365</v>
      </c>
      <c r="N38" s="8">
        <f>'9.รายได้(แยกกลุ่ม)'!W66</f>
        <v>-0.13689952490017068</v>
      </c>
      <c r="O38" s="8">
        <f>'9.รายได้(แยกกลุ่ม)'!X66</f>
        <v>0.42464891831987489</v>
      </c>
      <c r="P38" s="8">
        <f>'9.รายได้(แยกกลุ่ม)'!Y66</f>
        <v>-0.122017154013129</v>
      </c>
    </row>
    <row r="39" spans="1:16">
      <c r="A39" s="213" t="str">
        <f>'9.รายได้(แยกกลุ่ม)'!B69</f>
        <v>รพ.ผาขาว</v>
      </c>
      <c r="B39" s="316">
        <f>'9.รายได้(แยกกลุ่ม)'!C69</f>
        <v>1391.2750740929991</v>
      </c>
      <c r="C39" s="316">
        <f>'9.รายได้(แยกกลุ่ม)'!D69</f>
        <v>299.9604563745529</v>
      </c>
      <c r="D39" s="316">
        <f>'9.รายได้(แยกกลุ่ม)'!E69</f>
        <v>567.32106972301801</v>
      </c>
      <c r="E39" s="316">
        <f>'9.รายได้(แยกกลุ่ม)'!F69</f>
        <v>1533.4012941677311</v>
      </c>
      <c r="F39" s="316">
        <f>'9.รายได้(แยกกลุ่ม)'!G69</f>
        <v>7.9871265819152297</v>
      </c>
      <c r="G39" s="316">
        <f>'9.รายได้(แยกกลุ่ม)'!H69</f>
        <v>28.799007088128104</v>
      </c>
      <c r="H39" s="316">
        <f>'9.รายได้(แยกกลุ่ม)'!I69</f>
        <v>610.53367143587127</v>
      </c>
      <c r="I39" s="9" t="str">
        <f>'9.รายได้(แยกกลุ่ม)'!J69</f>
        <v>รพ.ผาขาว</v>
      </c>
      <c r="J39" s="8">
        <f>'9.รายได้(แยกกลุ่ม)'!S69</f>
        <v>0.34182834667449974</v>
      </c>
      <c r="K39" s="8">
        <f>'9.รายได้(แยกกลุ่ม)'!T69</f>
        <v>0.17481090915728711</v>
      </c>
      <c r="L39" s="8">
        <f>'9.รายได้(แยกกลุ่ม)'!U69</f>
        <v>-0.17057158270748168</v>
      </c>
      <c r="M39" s="8">
        <f>'9.รายได้(แยกกลุ่ม)'!V69</f>
        <v>-0.27636037964223342</v>
      </c>
      <c r="N39" s="8">
        <f>'9.รายได้(แยกกลุ่ม)'!W69</f>
        <v>-0.10040864483367512</v>
      </c>
      <c r="O39" s="8">
        <f>'9.รายได้(แยกกลุ่ม)'!X69</f>
        <v>-0.49470053637831268</v>
      </c>
      <c r="P39" s="8">
        <f>'9.รายได้(แยกกลุ่ม)'!Y69</f>
        <v>-4.282492582741057E-2</v>
      </c>
    </row>
    <row r="40" spans="1:16">
      <c r="A40" s="213" t="str">
        <f>'9.รายได้(แยกกลุ่ม)'!B93</f>
        <v>รพ.เชียงคาน</v>
      </c>
      <c r="B40" s="316">
        <f>'9.รายได้(แยกกลุ่ม)'!C93</f>
        <v>1111.8744530250021</v>
      </c>
      <c r="C40" s="316">
        <f>'9.รายได้(แยกกลุ่ม)'!D93</f>
        <v>166.70156092670024</v>
      </c>
      <c r="D40" s="316">
        <f>'9.รายได้(แยกกลุ่ม)'!E93</f>
        <v>439.28911402789174</v>
      </c>
      <c r="E40" s="316">
        <f>'9.รายได้(แยกกลุ่ม)'!F93</f>
        <v>2264.4304406288788</v>
      </c>
      <c r="F40" s="316">
        <f>'9.รายได้(แยกกลุ่ม)'!G93</f>
        <v>16.984454739585217</v>
      </c>
      <c r="G40" s="316">
        <f>'9.รายได้(แยกกลุ่ม)'!H93</f>
        <v>108.0797169640595</v>
      </c>
      <c r="H40" s="316">
        <f>'9.รายได้(แยกกลุ่ม)'!I93</f>
        <v>482.72273572830449</v>
      </c>
      <c r="I40" s="9" t="str">
        <f>'9.รายได้(แยกกลุ่ม)'!J93</f>
        <v>รพ.เชียงคาน</v>
      </c>
      <c r="J40" s="8">
        <f>'9.รายได้(แยกกลุ่ม)'!S93</f>
        <v>0.22456075597473532</v>
      </c>
      <c r="K40" s="8">
        <f>'9.รายได้(แยกกลุ่ม)'!T93</f>
        <v>-0.43426074750833543</v>
      </c>
      <c r="L40" s="8">
        <f>'9.รายได้(แยกกลุ่ม)'!U93</f>
        <v>-0.24279744283315322</v>
      </c>
      <c r="M40" s="8">
        <f>'9.รายได้(แยกกลุ่ม)'!V93</f>
        <v>0.17463521106408458</v>
      </c>
      <c r="N40" s="8">
        <f>'9.รายได้(แยกกลุ่ม)'!W93</f>
        <v>0.88719815796283408</v>
      </c>
      <c r="O40" s="8">
        <f>'9.รายได้(แยกกลุ่ม)'!X93</f>
        <v>0.99797196190389093</v>
      </c>
      <c r="P40" s="8">
        <f>'9.รายได้(แยกกลุ่ม)'!Y93</f>
        <v>-0.18308961000766646</v>
      </c>
    </row>
    <row r="41" spans="1:16">
      <c r="A41" s="213" t="str">
        <f>'9.รายได้(แยกกลุ่ม)'!B94</f>
        <v>รพ.สมเด็จพระยุพราชด่านซ้าย</v>
      </c>
      <c r="B41" s="316">
        <f>'9.รายได้(แยกกลุ่ม)'!C94</f>
        <v>919.33623021790368</v>
      </c>
      <c r="C41" s="316">
        <f>'9.รายได้(แยกกลุ่ม)'!D94</f>
        <v>479.41814397036893</v>
      </c>
      <c r="D41" s="316">
        <f>'9.รายได้(แยกกลุ่ม)'!E94</f>
        <v>969.68947368421084</v>
      </c>
      <c r="E41" s="316">
        <f>'9.รายได้(แยกกลุ่ม)'!F94</f>
        <v>2428.2803113167861</v>
      </c>
      <c r="F41" s="316">
        <f>'9.รายได้(แยกกลุ่ม)'!G94</f>
        <v>10.676908786921791</v>
      </c>
      <c r="G41" s="316">
        <f>'9.รายได้(แยกกลุ่ม)'!H94</f>
        <v>120.09377402109523</v>
      </c>
      <c r="H41" s="316">
        <f>'9.รายได้(แยกกลุ่ม)'!I94</f>
        <v>788.59580739814328</v>
      </c>
      <c r="I41" s="9" t="str">
        <f>'9.รายได้(แยกกลุ่ม)'!J94</f>
        <v>รพ.สมเด็จพระยุพราชด่านซ้าย</v>
      </c>
      <c r="J41" s="8">
        <f>'9.รายได้(แยกกลุ่ม)'!S94</f>
        <v>1.2509160551136923E-2</v>
      </c>
      <c r="K41" s="8">
        <f>'9.รายได้(แยกกลุ่ม)'!T94</f>
        <v>0.62701333384633062</v>
      </c>
      <c r="L41" s="8">
        <f>'9.รายได้(แยกกลุ่ม)'!U94</f>
        <v>0.67145355003001173</v>
      </c>
      <c r="M41" s="8">
        <f>'9.รายได้(แยกกลุ่ม)'!V94</f>
        <v>0.25962957608633791</v>
      </c>
      <c r="N41" s="8">
        <f>'9.รายได้(แยกกลุ่ม)'!W94</f>
        <v>0.18634615619742159</v>
      </c>
      <c r="O41" s="8">
        <f>'9.รายได้(แยกกลุ่ม)'!X94</f>
        <v>1.2200649671682651</v>
      </c>
      <c r="P41" s="8">
        <f>'9.รายได้(แยกกลุ่ม)'!Y94</f>
        <v>0.3345385681823872</v>
      </c>
    </row>
    <row r="42" spans="1:16">
      <c r="A42" s="213" t="str">
        <f>'9.รายได้(แยกกลุ่ม)'!B117</f>
        <v>รพ.วังสะพุง</v>
      </c>
      <c r="B42" s="316">
        <f>'9.รายได้(แยกกลุ่ม)'!C117</f>
        <v>853.98288213955482</v>
      </c>
      <c r="C42" s="316">
        <f>'9.รายได้(แยกกลุ่ม)'!D117</f>
        <v>218.51415001066931</v>
      </c>
      <c r="D42" s="316">
        <f>'9.รายได้(แยกกลุ่ม)'!E117</f>
        <v>640.6230056406124</v>
      </c>
      <c r="E42" s="316">
        <f>'9.รายได้(แยกกลุ่ม)'!F117</f>
        <v>1994.1577706846917</v>
      </c>
      <c r="F42" s="316">
        <f>'9.รายได้(แยกกลุ่ม)'!G117</f>
        <v>12.938427853773826</v>
      </c>
      <c r="G42" s="316">
        <f>'9.รายได้(แยกกลุ่ม)'!H117</f>
        <v>67.06692313201485</v>
      </c>
      <c r="H42" s="316">
        <f>'9.รายได้(แยกกลุ่ม)'!I117</f>
        <v>591.76142174644951</v>
      </c>
      <c r="I42" s="9" t="str">
        <f>'9.รายได้(แยกกลุ่ม)'!J117</f>
        <v>รพ.วังสะพุง</v>
      </c>
      <c r="J42" s="8">
        <f>'9.รายได้(แยกกลุ่ม)'!S117</f>
        <v>-0.14307557422334025</v>
      </c>
      <c r="K42" s="8">
        <f>'9.รายได้(แยกกลุ่ม)'!T117</f>
        <v>-0.15121269811008234</v>
      </c>
      <c r="L42" s="8">
        <f>'9.รายได้(แยกกลุ่ม)'!U117</f>
        <v>-0.14445287412077715</v>
      </c>
      <c r="M42" s="8">
        <f>'9.รายได้(แยกกลุ่ม)'!V117</f>
        <v>-0.24935170136581367</v>
      </c>
      <c r="N42" s="8">
        <f>'9.รายได้(แยกกลุ่ม)'!W117</f>
        <v>-6.6476978180525503E-2</v>
      </c>
      <c r="O42" s="8">
        <f>'9.รายได้(แยกกลุ่ม)'!X117</f>
        <v>-0.2499626479531529</v>
      </c>
      <c r="P42" s="8">
        <f>'9.รายได้(แยกกลุ่ม)'!Y117</f>
        <v>-3.4456238101469638E-2</v>
      </c>
    </row>
    <row r="43" spans="1:16">
      <c r="A43" s="213" t="str">
        <f>'9.รายได้(แยกกลุ่ม)'!B144</f>
        <v>รพ.เลย</v>
      </c>
      <c r="B43" s="316">
        <f>'9.รายได้(แยกกลุ่ม)'!C144</f>
        <v>2270.7301050911306</v>
      </c>
      <c r="C43" s="316">
        <f>'9.รายได้(แยกกลุ่ม)'!D144</f>
        <v>1197.851981795749</v>
      </c>
      <c r="D43" s="316">
        <f>'9.รายได้(แยกกลุ่ม)'!E144</f>
        <v>6069.5916590143879</v>
      </c>
      <c r="E43" s="316">
        <f>'9.รายได้(แยกกลุ่ม)'!F144</f>
        <v>8298.5877056135778</v>
      </c>
      <c r="F43" s="316">
        <f>'9.รายได้(แยกกลุ่ม)'!G144</f>
        <v>131.64493715665947</v>
      </c>
      <c r="G43" s="316">
        <f>'9.รายได้(แยกกลุ่ม)'!H144</f>
        <v>657.56863978368199</v>
      </c>
      <c r="H43" s="316">
        <f>'9.รายได้(แยกกลุ่ม)'!I144</f>
        <v>2033.1512798173083</v>
      </c>
      <c r="I43" s="9" t="str">
        <f>'9.รายได้(แยกกลุ่ม)'!J144</f>
        <v>รพ.เลย</v>
      </c>
      <c r="J43" s="8">
        <f>'9.รายได้(แยกกลุ่ม)'!S144</f>
        <v>0.66791874573230725</v>
      </c>
      <c r="K43" s="8">
        <f>'9.รายได้(แยกกลุ่ม)'!T144</f>
        <v>4.0511106202237225E-2</v>
      </c>
      <c r="L43" s="8">
        <f>'9.รายได้(แยกกลุ่ม)'!U144</f>
        <v>0.8434862279045694</v>
      </c>
      <c r="M43" s="8">
        <f>'9.รายได้(แยกกลุ่ม)'!V144</f>
        <v>-2.3964539918739973E-2</v>
      </c>
      <c r="N43" s="8">
        <f>'9.รายได้(แยกกลุ่ม)'!W144</f>
        <v>0.69101614350767293</v>
      </c>
      <c r="O43" s="8">
        <f>'9.รายได้(แยกกลุ่ม)'!X144</f>
        <v>0.38069908524675372</v>
      </c>
      <c r="P43" s="8">
        <f>'9.รายได้(แยกกลุ่ม)'!Y144</f>
        <v>0.28883310121854189</v>
      </c>
    </row>
    <row r="45" spans="1:16">
      <c r="A45" s="447" t="s">
        <v>47</v>
      </c>
      <c r="B45" s="456" t="s">
        <v>131</v>
      </c>
      <c r="C45" s="457"/>
      <c r="D45" s="457"/>
      <c r="E45" s="457"/>
      <c r="F45" s="457"/>
      <c r="G45" s="457"/>
      <c r="H45" s="458"/>
      <c r="I45" s="447" t="s">
        <v>47</v>
      </c>
      <c r="J45" s="456" t="s">
        <v>4</v>
      </c>
      <c r="K45" s="457"/>
      <c r="L45" s="457"/>
      <c r="M45" s="457"/>
      <c r="N45" s="457"/>
      <c r="O45" s="457"/>
      <c r="P45" s="458"/>
    </row>
    <row r="46" spans="1:16">
      <c r="A46" s="447"/>
      <c r="B46" s="5" t="s">
        <v>133</v>
      </c>
      <c r="C46" s="6" t="s">
        <v>134</v>
      </c>
      <c r="D46" s="5" t="s">
        <v>135</v>
      </c>
      <c r="E46" s="5" t="s">
        <v>136</v>
      </c>
      <c r="F46" s="5" t="s">
        <v>137</v>
      </c>
      <c r="G46" s="5" t="s">
        <v>138</v>
      </c>
      <c r="H46" s="5" t="s">
        <v>139</v>
      </c>
      <c r="I46" s="447"/>
      <c r="J46" s="5" t="s">
        <v>133</v>
      </c>
      <c r="K46" s="6" t="s">
        <v>134</v>
      </c>
      <c r="L46" s="5" t="s">
        <v>135</v>
      </c>
      <c r="M46" s="5" t="s">
        <v>136</v>
      </c>
      <c r="N46" s="5" t="s">
        <v>137</v>
      </c>
      <c r="O46" s="5" t="s">
        <v>138</v>
      </c>
      <c r="P46" s="5" t="s">
        <v>139</v>
      </c>
    </row>
    <row r="47" spans="1:16">
      <c r="A47" s="213" t="str">
        <f>'9.รายได้(แยกกลุ่ม)'!B5</f>
        <v>รพ.นิคมน้ำอูน</v>
      </c>
      <c r="B47" s="316">
        <f>'9.รายได้(แยกกลุ่ม)'!C5</f>
        <v>917.63082978522073</v>
      </c>
      <c r="C47" s="316">
        <f>'9.รายได้(แยกกลุ่ม)'!D5</f>
        <v>559.45717475636297</v>
      </c>
      <c r="D47" s="316">
        <f>'9.รายได้(แยกกลุ่ม)'!E5</f>
        <v>703.71881553398066</v>
      </c>
      <c r="E47" s="316">
        <f>'9.รายได้(แยกกลุ่ม)'!F5</f>
        <v>2147.9760865724384</v>
      </c>
      <c r="F47" s="316">
        <f>'9.รายได้(แยกกลุ่ม)'!G5</f>
        <v>10.179194956353056</v>
      </c>
      <c r="G47" s="316">
        <f>'9.รายได้(แยกกลุ่ม)'!H5</f>
        <v>28.008769802780471</v>
      </c>
      <c r="H47" s="316">
        <f>'9.รายได้(แยกกลุ่ม)'!I5</f>
        <v>1071.7746872930268</v>
      </c>
      <c r="I47" s="9" t="str">
        <f>'9.รายได้(แยกกลุ่ม)'!J5</f>
        <v>รพ.นิคมน้ำอูน</v>
      </c>
      <c r="J47" s="8">
        <f>'9.รายได้(แยกกลุ่ม)'!S5</f>
        <v>-0.24541674109514322</v>
      </c>
      <c r="K47" s="8">
        <f>'9.รายได้(แยกกลุ่ม)'!T5</f>
        <v>0.55385851593288149</v>
      </c>
      <c r="L47" s="8">
        <f>'9.รายได้(แยกกลุ่ม)'!U5</f>
        <v>-4.7150730005311912E-2</v>
      </c>
      <c r="M47" s="8">
        <f>'9.รายได้(แยกกลุ่ม)'!V5</f>
        <v>-0.5998565930565477</v>
      </c>
      <c r="N47" s="8">
        <f>'9.รายได้(แยกกลุ่ม)'!W5</f>
        <v>-0.23790706527210104</v>
      </c>
      <c r="O47" s="8">
        <f>'9.รายได้(แยกกลุ่ม)'!X5</f>
        <v>-0.52116033081717605</v>
      </c>
      <c r="P47" s="8">
        <f>'9.รายได้(แยกกลุ่ม)'!Y5</f>
        <v>-0.11844426732783321</v>
      </c>
    </row>
    <row r="48" spans="1:16">
      <c r="A48" s="213" t="str">
        <f>'9.รายได้(แยกกลุ่ม)'!B18</f>
        <v>รพ.เต่างอย</v>
      </c>
      <c r="B48" s="316">
        <f>'9.รายได้(แยกกลุ่ม)'!C18</f>
        <v>1030.6269676271379</v>
      </c>
      <c r="C48" s="316">
        <f>'9.รายได้(แยกกลุ่ม)'!D18</f>
        <v>173.50655148662614</v>
      </c>
      <c r="D48" s="316">
        <f>'9.รายได้(แยกกลุ่ม)'!E18</f>
        <v>571.08632352941174</v>
      </c>
      <c r="E48" s="316">
        <f>'9.รายได้(แยกกลุ่ม)'!F18</f>
        <v>1813.6379395218005</v>
      </c>
      <c r="F48" s="316">
        <f>'9.รายได้(แยกกลุ่ม)'!G18</f>
        <v>14.970566665036914</v>
      </c>
      <c r="G48" s="316">
        <f>'9.รายได้(แยกกลุ่ม)'!H18</f>
        <v>35.865032024641863</v>
      </c>
      <c r="H48" s="316">
        <f>'9.รายได้(แยกกลุ่ม)'!I18</f>
        <v>837.11903512799904</v>
      </c>
      <c r="I48" s="9" t="str">
        <f>'9.รายได้(แยกกลุ่ม)'!J18</f>
        <v>รพ.เต่างอย</v>
      </c>
      <c r="J48" s="8">
        <f>'9.รายได้(แยกกลุ่ม)'!S18</f>
        <v>-7.7909759622732536E-3</v>
      </c>
      <c r="K48" s="8">
        <f>'9.รายได้(แยกกลุ่ม)'!T18</f>
        <v>-0.30634135460439493</v>
      </c>
      <c r="L48" s="8">
        <f>'9.รายได้(แยกกลุ่ม)'!U18</f>
        <v>-0.12364042445469109</v>
      </c>
      <c r="M48" s="8">
        <f>'9.รายได้(แยกกลุ่ม)'!V18</f>
        <v>-0.15554666511726364</v>
      </c>
      <c r="N48" s="8">
        <f>'9.รายได้(แยกกลุ่ม)'!W18</f>
        <v>0.1244867344040024</v>
      </c>
      <c r="O48" s="8">
        <f>'9.รายได้(แยกกลุ่ม)'!X18</f>
        <v>-0.13373057446328032</v>
      </c>
      <c r="P48" s="8">
        <f>'9.รายได้(แยกกลุ่ม)'!Y18</f>
        <v>0.12420235612823916</v>
      </c>
    </row>
    <row r="49" spans="1:16">
      <c r="A49" s="213" t="str">
        <f>'9.รายได้(แยกกลุ่ม)'!B38</f>
        <v>รพ.กุดบาก</v>
      </c>
      <c r="B49" s="316">
        <f>'9.รายได้(แยกกลุ่ม)'!C38</f>
        <v>842.25932121264111</v>
      </c>
      <c r="C49" s="316">
        <f>'9.รายได้(แยกกลุ่ม)'!D38</f>
        <v>255.067996655375</v>
      </c>
      <c r="D49" s="316">
        <f>'9.รายได้(แยกกลุ่ม)'!E38</f>
        <v>496.40983957219237</v>
      </c>
      <c r="E49" s="316">
        <f>'9.รายได้(แยกกลุ่ม)'!F38</f>
        <v>2723.2792829606783</v>
      </c>
      <c r="F49" s="316">
        <f>'9.รายได้(แยกกลุ่ม)'!G38</f>
        <v>10.838390914789278</v>
      </c>
      <c r="G49" s="316">
        <f>'9.รายได้(แยกกลุ่ม)'!H38</f>
        <v>34.87062608310903</v>
      </c>
      <c r="H49" s="316">
        <f>'9.รายได้(แยกกลุ่ม)'!I38</f>
        <v>745.06391278247077</v>
      </c>
      <c r="I49" s="9" t="str">
        <f>'9.รายได้(แยกกลุ่ม)'!J38</f>
        <v>รพ.กุดบาก</v>
      </c>
      <c r="J49" s="8">
        <f>'9.รายได้(แยกกลุ่ม)'!S38</f>
        <v>-0.22259395550885144</v>
      </c>
      <c r="K49" s="8">
        <f>'9.รายได้(แยกกลุ่ม)'!T38</f>
        <v>5.2628972054246811E-2</v>
      </c>
      <c r="L49" s="8">
        <f>'9.รายได้(แยกกลุ่ม)'!U38</f>
        <v>-0.1467288866158335</v>
      </c>
      <c r="M49" s="8">
        <f>'9.รายได้(แยกกลุ่ม)'!V38</f>
        <v>0.22278971237412229</v>
      </c>
      <c r="N49" s="8">
        <f>'9.รายได้(แยกกลุ่ม)'!W38</f>
        <v>0.48952408223357247</v>
      </c>
      <c r="O49" s="8">
        <f>'9.รายได้(แยกกลุ่ม)'!X38</f>
        <v>-0.3788627616624462</v>
      </c>
      <c r="P49" s="8">
        <f>'9.รายได้(แยกกลุ่ม)'!Y38</f>
        <v>0.10809000401548248</v>
      </c>
    </row>
    <row r="50" spans="1:16">
      <c r="A50" s="213" t="str">
        <f>'9.รายได้(แยกกลุ่ม)'!B47</f>
        <v>รพ.โพนนาแก้ว</v>
      </c>
      <c r="B50" s="316">
        <f>'9.รายได้(แยกกลุ่ม)'!C47</f>
        <v>996.83085837688714</v>
      </c>
      <c r="C50" s="316">
        <f>'9.รายได้(แยกกลุ่ม)'!D47</f>
        <v>113.23671493902438</v>
      </c>
      <c r="D50" s="316">
        <f>'9.รายได้(แยกกลุ่ม)'!E47</f>
        <v>426.76536419332882</v>
      </c>
      <c r="E50" s="316">
        <f>'9.รายได้(แยกกลุ่ม)'!F47</f>
        <v>1785.0176272862084</v>
      </c>
      <c r="F50" s="316">
        <f>'9.รายได้(แยกกลุ่ม)'!G47</f>
        <v>7.9958665769489574</v>
      </c>
      <c r="G50" s="316">
        <f>'9.รายได้(แยกกลุ่ม)'!H47</f>
        <v>20.4208081002275</v>
      </c>
      <c r="H50" s="316">
        <f>'9.รายได้(แยกกลุ่ม)'!I47</f>
        <v>552.52449332171898</v>
      </c>
      <c r="I50" s="9" t="str">
        <f>'9.รายได้(แยกกลุ่ม)'!J47</f>
        <v>รพ.โพนนาแก้ว</v>
      </c>
      <c r="J50" s="8">
        <f>'9.รายได้(แยกกลุ่ม)'!S47</f>
        <v>-5.2573974993564726E-2</v>
      </c>
      <c r="K50" s="8">
        <f>'9.รายได้(แยกกลุ่ม)'!T47</f>
        <v>-0.36843546291529244</v>
      </c>
      <c r="L50" s="8">
        <f>'9.รายได้(แยกกลุ่ม)'!U47</f>
        <v>-0.24536400071312289</v>
      </c>
      <c r="M50" s="8">
        <f>'9.รายได้(แยกกลุ่ม)'!V47</f>
        <v>-8.4376746441394257E-2</v>
      </c>
      <c r="N50" s="8">
        <f>'9.รายได้(แยกกลุ่ม)'!W47</f>
        <v>-0.16147222282026213</v>
      </c>
      <c r="O50" s="8">
        <f>'9.รายได้(แยกกลุ่ม)'!X47</f>
        <v>-0.47183631678405319</v>
      </c>
      <c r="P50" s="8">
        <f>'9.รายได้(แยกกลุ่ม)'!Y47</f>
        <v>-0.15183689762307245</v>
      </c>
    </row>
    <row r="51" spans="1:16">
      <c r="A51" s="213" t="str">
        <f>'9.รายได้(แยกกลุ่ม)'!B50</f>
        <v>รพ.พระอาจารย์แบน  ธนากโร</v>
      </c>
      <c r="B51" s="316">
        <f>'9.รายได้(แยกกลุ่ม)'!C50</f>
        <v>999.20734437039152</v>
      </c>
      <c r="C51" s="316">
        <f>'9.รายได้(แยกกลุ่ม)'!D50</f>
        <v>129.4561798071469</v>
      </c>
      <c r="D51" s="316">
        <f>'9.รายได้(แยกกลุ่ม)'!E50</f>
        <v>482.1188794926004</v>
      </c>
      <c r="E51" s="316">
        <f>'9.รายได้(แยกกลุ่ม)'!F50</f>
        <v>1375.4906542968752</v>
      </c>
      <c r="F51" s="316">
        <f>'9.รายได้(แยกกลุ่ม)'!G50</f>
        <v>5.8828918286940644</v>
      </c>
      <c r="G51" s="316">
        <f>'9.รายได้(แยกกลุ่ม)'!H50</f>
        <v>29.094717960216535</v>
      </c>
      <c r="H51" s="316">
        <f>'9.รายได้(แยกกลุ่ม)'!I50</f>
        <v>593.99692534032897</v>
      </c>
      <c r="I51" s="9" t="str">
        <f>'9.รายได้(แยกกลุ่ม)'!J50</f>
        <v>รพ.พระอาจารย์แบน  ธนากโร</v>
      </c>
      <c r="J51" s="8">
        <f>'9.รายได้(แยกกลุ่ม)'!S50</f>
        <v>-5.0315272166110675E-2</v>
      </c>
      <c r="K51" s="8">
        <f>'9.รายได้(แยกกลุ่ม)'!T50</f>
        <v>-0.27797329411506305</v>
      </c>
      <c r="L51" s="8">
        <f>'9.รายได้(แยกกลุ่ม)'!U50</f>
        <v>-0.14748409096256437</v>
      </c>
      <c r="M51" s="8">
        <f>'9.รายได้(แยกกลุ่ม)'!V50</f>
        <v>-0.29444325429912183</v>
      </c>
      <c r="N51" s="8">
        <f>'9.รายได้(แยกกลุ่ม)'!W50</f>
        <v>-0.38306021479588187</v>
      </c>
      <c r="O51" s="8">
        <f>'9.รายได้(แยกกลุ่ม)'!X50</f>
        <v>-0.24749435357428737</v>
      </c>
      <c r="P51" s="8">
        <f>'9.รายได้(แยกกลุ่ม)'!Y50</f>
        <v>-8.8173861813474683E-2</v>
      </c>
    </row>
    <row r="52" spans="1:16">
      <c r="A52" s="213" t="str">
        <f>'9.รายได้(แยกกลุ่ม)'!B51</f>
        <v>รพ.พระอาจารย์วัน อุตฺตโม</v>
      </c>
      <c r="B52" s="316">
        <f>'9.รายได้(แยกกลุ่ม)'!C51</f>
        <v>1133.820426808167</v>
      </c>
      <c r="C52" s="316">
        <f>'9.รายได้(แยกกลุ่ม)'!D51</f>
        <v>129.8033763986619</v>
      </c>
      <c r="D52" s="316">
        <f>'9.รายได้(แยกกลุ่ม)'!E51</f>
        <v>525.78758132956148</v>
      </c>
      <c r="E52" s="316">
        <f>'9.รายได้(แยกกลุ่ม)'!F51</f>
        <v>1898.2891577335374</v>
      </c>
      <c r="F52" s="316">
        <f>'9.รายได้(แยกกลุ่ม)'!G51</f>
        <v>7.9702321063039934</v>
      </c>
      <c r="G52" s="316">
        <f>'9.รายได้(แยกกลุ่ม)'!H51</f>
        <v>54.016806022967764</v>
      </c>
      <c r="H52" s="316">
        <f>'9.รายได้(แยกกลุ่ม)'!I51</f>
        <v>761.21186603606725</v>
      </c>
      <c r="I52" s="9" t="str">
        <f>'9.รายได้(แยกกลุ่ม)'!J51</f>
        <v>รพ.พระอาจารย์วัน อุตฺตโม</v>
      </c>
      <c r="J52" s="8">
        <f>'9.รายได้(แยกกลุ่ม)'!S51</f>
        <v>7.7626129864268409E-2</v>
      </c>
      <c r="K52" s="8">
        <f>'9.รายได้(แยกกลุ่ม)'!T51</f>
        <v>-0.27603684572272286</v>
      </c>
      <c r="L52" s="8">
        <f>'9.รายได้(แยกกลุ่ม)'!U51</f>
        <v>-7.0266075600457042E-2</v>
      </c>
      <c r="M52" s="8">
        <f>'9.รายได้(แยกกลุ่ม)'!V51</f>
        <v>-2.6274212517724122E-2</v>
      </c>
      <c r="N52" s="8">
        <f>'9.รายได้(แยกกลุ่ม)'!W51</f>
        <v>-0.16416051376186799</v>
      </c>
      <c r="O52" s="8">
        <f>'9.รายได้(แยกกลุ่ม)'!X51</f>
        <v>0.39709041310339493</v>
      </c>
      <c r="P52" s="8">
        <f>'9.รายได้(แยกกลุ่ม)'!Y51</f>
        <v>0.16851257395271396</v>
      </c>
    </row>
    <row r="53" spans="1:16">
      <c r="A53" s="213" t="str">
        <f>'9.รายได้(แยกกลุ่ม)'!B52</f>
        <v>รพ.เจริญศิลป์</v>
      </c>
      <c r="B53" s="316">
        <f>'9.รายได้(แยกกลุ่ม)'!C52</f>
        <v>963.7128005340129</v>
      </c>
      <c r="C53" s="316">
        <f>'9.รายได้(แยกกลุ่ม)'!D52</f>
        <v>141.2923205291583</v>
      </c>
      <c r="D53" s="316">
        <f>'9.รายได้(แยกกลุ่ม)'!E52</f>
        <v>221.42012416427889</v>
      </c>
      <c r="E53" s="316">
        <f>'9.รายได้(แยกกลุ่ม)'!F52</f>
        <v>2263.4020792520032</v>
      </c>
      <c r="F53" s="316">
        <f>'9.รายได้(แยกกลุ่ม)'!G52</f>
        <v>7.0852246155539049</v>
      </c>
      <c r="G53" s="316">
        <f>'9.รายได้(แยกกลุ่ม)'!H52</f>
        <v>23.350162306401476</v>
      </c>
      <c r="H53" s="316">
        <f>'9.รายได้(แยกกลุ่ม)'!I52</f>
        <v>601.87192821166343</v>
      </c>
      <c r="I53" s="9" t="str">
        <f>'9.รายได้(แยกกลุ่ม)'!J52</f>
        <v>รพ.เจริญศิลป์</v>
      </c>
      <c r="J53" s="8">
        <f>'9.รายได้(แยกกลุ่ม)'!S52</f>
        <v>-8.4050638897306337E-2</v>
      </c>
      <c r="K53" s="8">
        <f>'9.รายได้(แยกกลุ่ม)'!T52</f>
        <v>-0.21195860320856796</v>
      </c>
      <c r="L53" s="8">
        <f>'9.รายได้(แยกกลุ่ม)'!U52</f>
        <v>-0.60846964004032689</v>
      </c>
      <c r="M53" s="8">
        <f>'9.รายได้(แยกกลุ่ม)'!V52</f>
        <v>0.16101014591478965</v>
      </c>
      <c r="N53" s="8">
        <f>'9.รายได้(แยกกลุ่ม)'!W52</f>
        <v>-0.25697138758828686</v>
      </c>
      <c r="O53" s="8">
        <f>'9.รายได้(แยกกลุ่ม)'!X52</f>
        <v>-0.3960715135802203</v>
      </c>
      <c r="P53" s="8">
        <f>'9.รายได้(แยกกลุ่ม)'!Y52</f>
        <v>-7.6085190727740393E-2</v>
      </c>
    </row>
    <row r="54" spans="1:16">
      <c r="A54" s="213" t="str">
        <f>'9.รายได้(แยกกลุ่ม)'!B54</f>
        <v>รพ.โคกศรีสุพรรณ</v>
      </c>
      <c r="B54" s="316">
        <f>'9.รายได้(แยกกลุ่ม)'!C54</f>
        <v>988.41716364679837</v>
      </c>
      <c r="C54" s="316">
        <f>'9.รายได้(แยกกลุ่ม)'!D54</f>
        <v>412.6957194392063</v>
      </c>
      <c r="D54" s="316">
        <f>'9.รายได้(แยกกลุ่ม)'!E54</f>
        <v>785.335479876161</v>
      </c>
      <c r="E54" s="316">
        <f>'9.รายได้(แยกกลุ่ม)'!F54</f>
        <v>4596.3900953633674</v>
      </c>
      <c r="F54" s="316">
        <f>'9.รายได้(แยกกลุ่ม)'!G54</f>
        <v>8.2323156089193823</v>
      </c>
      <c r="G54" s="316">
        <f>'9.รายได้(แยกกลุ่ม)'!H54</f>
        <v>46.285420240137221</v>
      </c>
      <c r="H54" s="316">
        <f>'9.รายได้(แยกกลุ่ม)'!I54</f>
        <v>973.88743666475364</v>
      </c>
      <c r="I54" s="9" t="str">
        <f>'9.รายได้(แยกกลุ่ม)'!J54</f>
        <v>รพ.โคกศรีสุพรรณ</v>
      </c>
      <c r="J54" s="8">
        <f>'9.รายได้(แยกกลุ่ม)'!S54</f>
        <v>-6.0570671009501809E-2</v>
      </c>
      <c r="K54" s="8">
        <f>'9.รายได้(แยกกลุ่ม)'!T54</f>
        <v>1.3017621196871887</v>
      </c>
      <c r="L54" s="8">
        <f>'9.รายได้(แยกกลุ่ม)'!U54</f>
        <v>0.38868444901098675</v>
      </c>
      <c r="M54" s="8">
        <f>'9.รายได้(แยกกลุ่ม)'!V54</f>
        <v>1.357714338171272</v>
      </c>
      <c r="N54" s="8">
        <f>'9.รายได้(แยกกลุ่ม)'!W54</f>
        <v>-0.13667577589529153</v>
      </c>
      <c r="O54" s="8">
        <f>'9.รายได้(แยกกลุ่ม)'!X54</f>
        <v>0.19712588812567414</v>
      </c>
      <c r="P54" s="8">
        <f>'9.รายได้(แยกกลุ่ม)'!Y54</f>
        <v>0.4949842036532599</v>
      </c>
    </row>
    <row r="55" spans="1:16">
      <c r="A55" s="213" t="str">
        <f>'9.รายได้(แยกกลุ่ม)'!B56</f>
        <v>รพ.คำตากล้า</v>
      </c>
      <c r="B55" s="316">
        <f>'9.รายได้(แยกกลุ่ม)'!C56</f>
        <v>1162.9928934620652</v>
      </c>
      <c r="C55" s="316">
        <f>'9.รายได้(แยกกลุ่ม)'!D56</f>
        <v>225.72657535161861</v>
      </c>
      <c r="D55" s="316">
        <f>'9.รายได้(แยกกลุ่ม)'!E56</f>
        <v>828.57092105263143</v>
      </c>
      <c r="E55" s="316">
        <f>'9.รายได้(แยกกลุ่ม)'!F56</f>
        <v>2483.920558583106</v>
      </c>
      <c r="F55" s="316">
        <f>'9.รายได้(แยกกลุ่ม)'!G56</f>
        <v>26.833071816535909</v>
      </c>
      <c r="G55" s="316">
        <f>'9.รายได้(แยกกลุ่ม)'!H56</f>
        <v>73.189857573928791</v>
      </c>
      <c r="H55" s="316">
        <f>'9.รายได้(แยกกลุ่ม)'!I56</f>
        <v>632.29922861056355</v>
      </c>
      <c r="I55" s="9" t="str">
        <f>'9.รายได้(แยกกลุ่ม)'!J56</f>
        <v>รพ.คำตากล้า</v>
      </c>
      <c r="J55" s="8">
        <f>'9.รายได้(แยกกลุ่ม)'!S56</f>
        <v>0.10535275358309974</v>
      </c>
      <c r="K55" s="8">
        <f>'9.รายได้(แยกกลุ่ม)'!T56</f>
        <v>0.25896358037609496</v>
      </c>
      <c r="L55" s="8">
        <f>'9.รายได้(แยกกลุ่ม)'!U56</f>
        <v>0.46513634294217843</v>
      </c>
      <c r="M55" s="8">
        <f>'9.รายได้(แยกกลุ่ม)'!V56</f>
        <v>0.2741249098411887</v>
      </c>
      <c r="N55" s="8">
        <f>'9.รายได้(แยกกลุ่ม)'!W56</f>
        <v>1.813988433735187</v>
      </c>
      <c r="O55" s="8">
        <f>'9.รายได้(แยกกลุ่ม)'!X56</f>
        <v>0.89298212688586676</v>
      </c>
      <c r="P55" s="8">
        <f>'9.รายได้(แยกกลุ่ม)'!Y56</f>
        <v>-2.937719168839464E-2</v>
      </c>
    </row>
    <row r="56" spans="1:16">
      <c r="A56" s="213" t="str">
        <f>'9.รายได้(แยกกลุ่ม)'!B63</f>
        <v>รพ.วาริชภูมิ</v>
      </c>
      <c r="B56" s="316">
        <f>'9.รายได้(แยกกลุ่ม)'!C63</f>
        <v>1070.643339390816</v>
      </c>
      <c r="C56" s="316">
        <f>'9.รายได้(แยกกลุ่ม)'!D63</f>
        <v>168.72801567712713</v>
      </c>
      <c r="D56" s="316">
        <f>'9.รายได้(แยกกลุ่ม)'!E63</f>
        <v>339.91155852842809</v>
      </c>
      <c r="E56" s="316">
        <f>'9.รายได้(แยกกลุ่ม)'!F63</f>
        <v>1070.6306903945112</v>
      </c>
      <c r="F56" s="316">
        <f>'9.รายได้(แยกกลุ่ม)'!G63</f>
        <v>16.418563882545612</v>
      </c>
      <c r="G56" s="316">
        <f>'9.รายได้(แยกกลุ่ม)'!H63</f>
        <v>41.955262611583976</v>
      </c>
      <c r="H56" s="316">
        <f>'9.รายได้(แยกกลุ่ม)'!I63</f>
        <v>563.66287857007251</v>
      </c>
      <c r="I56" s="9" t="str">
        <f>'9.รายได้(แยกกลุ่ม)'!J63</f>
        <v>รพ.วาริชภูมิ</v>
      </c>
      <c r="J56" s="8">
        <f>'9.รายได้(แยกกลุ่ม)'!S63</f>
        <v>3.2592050791541559E-2</v>
      </c>
      <c r="K56" s="8">
        <f>'9.รายได้(แยกกลุ่ม)'!T63</f>
        <v>-0.33916784934333444</v>
      </c>
      <c r="L56" s="8">
        <f>'9.รายได้(แยกกลุ่ม)'!U63</f>
        <v>-0.50304629766824183</v>
      </c>
      <c r="M56" s="8">
        <f>'9.รายได้(แยกกลุ่ม)'!V63</f>
        <v>-0.49475014186618288</v>
      </c>
      <c r="N56" s="8">
        <f>'9.รายได้(แยกกลุ่ม)'!W63</f>
        <v>0.84922549824450033</v>
      </c>
      <c r="O56" s="8">
        <f>'9.รายได้(แยกกลุ่ม)'!X63</f>
        <v>-0.26386449265885487</v>
      </c>
      <c r="P56" s="8">
        <f>'9.รายได้(แยกกลุ่ม)'!Y63</f>
        <v>-0.11630744896546709</v>
      </c>
    </row>
    <row r="57" spans="1:16">
      <c r="A57" s="213" t="str">
        <f>'9.รายได้(แยกกลุ่ม)'!B77</f>
        <v>รพ.กุสุมาลย์</v>
      </c>
      <c r="B57" s="316">
        <f>'9.รายได้(แยกกลุ่ม)'!C77</f>
        <v>1176.7041986513784</v>
      </c>
      <c r="C57" s="316">
        <f>'9.รายได้(แยกกลุ่ม)'!D77</f>
        <v>140.75870714427975</v>
      </c>
      <c r="D57" s="316">
        <f>'9.รายได้(แยกกลุ่ม)'!E77</f>
        <v>731.36817567567562</v>
      </c>
      <c r="E57" s="316">
        <f>'9.รายได้(แยกกลุ่ม)'!F77</f>
        <v>3596.4853251121076</v>
      </c>
      <c r="F57" s="316">
        <f>'9.รายได้(แยกกลุ่ม)'!G77</f>
        <v>6.5340594834333423</v>
      </c>
      <c r="G57" s="316">
        <f>'9.รายได้(แยกกลุ่ม)'!H77</f>
        <v>17.375450039133838</v>
      </c>
      <c r="H57" s="316">
        <f>'9.รายได้(แยกกลุ่ม)'!I77</f>
        <v>579.99949725438864</v>
      </c>
      <c r="I57" s="9" t="str">
        <f>'9.รายได้(แยกกลุ่ม)'!J77</f>
        <v>รพ.กุสุมาลย์</v>
      </c>
      <c r="J57" s="8">
        <f>'9.รายได้(แยกกลุ่ม)'!S77</f>
        <v>0.23171370273672282</v>
      </c>
      <c r="K57" s="8">
        <f>'9.รายได้(แยกกลุ่ม)'!T77</f>
        <v>-0.21993252768803884</v>
      </c>
      <c r="L57" s="8">
        <f>'9.รายได้(แยกกลุ่ม)'!U77</f>
        <v>0.39396276051701729</v>
      </c>
      <c r="M57" s="8">
        <f>'9.รายได้(แยกกลุ่ม)'!V77</f>
        <v>1.08443052564272</v>
      </c>
      <c r="N57" s="8">
        <f>'9.รายได้(แยกกลุ่ม)'!W77</f>
        <v>-7.1165969674783225E-2</v>
      </c>
      <c r="O57" s="8">
        <f>'9.รายได้(แยกกลุ่ม)'!X77</f>
        <v>-0.39639048589750464</v>
      </c>
      <c r="P57" s="8">
        <f>'9.รายได้(แยกกลุ่ม)'!Y77</f>
        <v>-4.7469339876838983E-2</v>
      </c>
    </row>
    <row r="58" spans="1:16">
      <c r="A58" s="213" t="str">
        <f>'9.รายได้(แยกกลุ่ม)'!B101</f>
        <v>รพ.พระอาจารย์มั่น ภูริทัตโต</v>
      </c>
      <c r="B58" s="316">
        <f>'9.รายได้(แยกกลุ่ม)'!C101</f>
        <v>1061.2499096110951</v>
      </c>
      <c r="C58" s="316">
        <f>'9.รายได้(แยกกลุ่ม)'!D101</f>
        <v>377.66585568810007</v>
      </c>
      <c r="D58" s="316">
        <f>'9.รายได้(แยกกลุ่ม)'!E101</f>
        <v>1430.9923129251704</v>
      </c>
      <c r="E58" s="316">
        <f>'9.รายได้(แยกกลุ่ม)'!F101</f>
        <v>2757.4976425</v>
      </c>
      <c r="F58" s="316">
        <f>'9.รายได้(แยกกลุ่ม)'!G101</f>
        <v>21.516893852783397</v>
      </c>
      <c r="G58" s="316">
        <f>'9.รายได้(แยกกลุ่ม)'!H101</f>
        <v>44.168383255650333</v>
      </c>
      <c r="H58" s="316">
        <f>'9.รายได้(แยกกลุ่ม)'!I101</f>
        <v>547.96641392687422</v>
      </c>
      <c r="I58" s="9" t="str">
        <f>'9.รายได้(แยกกลุ่ม)'!J101</f>
        <v>รพ.พระอาจารย์มั่น ภูริทัตโต</v>
      </c>
      <c r="J58" s="8">
        <f>'9.รายได้(แยกกลุ่ม)'!S101</f>
        <v>0.14352333030068359</v>
      </c>
      <c r="K58" s="8">
        <f>'9.รายได้(แยกกลุ่ม)'!T101</f>
        <v>2.3534522619906972E-2</v>
      </c>
      <c r="L58" s="8">
        <f>'9.รายได้(แยกกลุ่ม)'!U101</f>
        <v>0.3829432696534017</v>
      </c>
      <c r="M58" s="8">
        <f>'9.รายได้(แยกกลุ่ม)'!V101</f>
        <v>-1.3598324594276227E-2</v>
      </c>
      <c r="N58" s="8">
        <f>'9.รายได้(แยกกลุ่ม)'!W101</f>
        <v>0.63334176657491492</v>
      </c>
      <c r="O58" s="8">
        <f>'9.รายได้(แยกกลุ่ม)'!X101</f>
        <v>-0.10707877587678466</v>
      </c>
      <c r="P58" s="8">
        <f>'9.รายได้(แยกกลุ่ม)'!Y101</f>
        <v>-0.12826157522677531</v>
      </c>
    </row>
    <row r="59" spans="1:16">
      <c r="A59" s="213" t="str">
        <f>'9.รายได้(แยกกลุ่ม)'!B103</f>
        <v>รพ.อากาศอำนวย</v>
      </c>
      <c r="B59" s="316">
        <f>'9.รายได้(แยกกลุ่ม)'!C103</f>
        <v>868.23645622405832</v>
      </c>
      <c r="C59" s="316">
        <f>'9.รายได้(แยกกลุ่ม)'!D103</f>
        <v>285.23040633849257</v>
      </c>
      <c r="D59" s="316">
        <f>'9.รายได้(แยกกลุ่ม)'!E103</f>
        <v>845.24934905176826</v>
      </c>
      <c r="E59" s="316">
        <f>'9.รายได้(แยกกลุ่ม)'!F103</f>
        <v>3261.2224881807037</v>
      </c>
      <c r="F59" s="316">
        <f>'9.รายได้(แยกกลุ่ม)'!G103</f>
        <v>8.8303855409521574</v>
      </c>
      <c r="G59" s="316">
        <f>'9.รายได้(แยกกลุ่ม)'!H103</f>
        <v>41.623834542180639</v>
      </c>
      <c r="H59" s="316">
        <f>'9.รายได้(แยกกลุ่ม)'!I103</f>
        <v>743.10465262422906</v>
      </c>
      <c r="I59" s="9" t="str">
        <f>'9.รายได้(แยกกลุ่ม)'!J103</f>
        <v>รพ.อากาศอำนวย</v>
      </c>
      <c r="J59" s="8">
        <f>'9.รายได้(แยกกลุ่ม)'!S103</f>
        <v>-6.4453494960826432E-2</v>
      </c>
      <c r="K59" s="8">
        <f>'9.รายได้(แยกกลุ่ม)'!T103</f>
        <v>-0.22698024353714441</v>
      </c>
      <c r="L59" s="8">
        <f>'9.รายได้(แยกกลุ่ม)'!U103</f>
        <v>-0.18313195123977738</v>
      </c>
      <c r="M59" s="8">
        <f>'9.รายได้(แยกกลุ่ม)'!V103</f>
        <v>0.16659223080814273</v>
      </c>
      <c r="N59" s="8">
        <f>'9.รายได้(แยกกลุ่ม)'!W103</f>
        <v>-0.32968775057973171</v>
      </c>
      <c r="O59" s="8">
        <f>'9.รายได้(แยกกลุ่ม)'!X103</f>
        <v>-0.15852013244447954</v>
      </c>
      <c r="P59" s="8">
        <f>'9.รายได้(แยกกลุ่ม)'!Y103</f>
        <v>0.18217624813543284</v>
      </c>
    </row>
    <row r="60" spans="1:16">
      <c r="A60" s="213" t="str">
        <f>'9.รายได้(แยกกลุ่ม)'!B104</f>
        <v>รพ.พังโคน</v>
      </c>
      <c r="B60" s="316">
        <f>'9.รายได้(แยกกลุ่ม)'!C104</f>
        <v>1003.1807444195524</v>
      </c>
      <c r="C60" s="316">
        <f>'9.รายได้(แยกกลุ่ม)'!D104</f>
        <v>300.39881022429756</v>
      </c>
      <c r="D60" s="316">
        <f>'9.รายได้(แยกกลุ่ม)'!E104</f>
        <v>1260.8959024211299</v>
      </c>
      <c r="E60" s="316">
        <f>'9.รายได้(แยกกลุ่ม)'!F104</f>
        <v>3312.2710679177835</v>
      </c>
      <c r="F60" s="316">
        <f>'9.รายได้(แยกกลุ่ม)'!G104</f>
        <v>27.193008126420999</v>
      </c>
      <c r="G60" s="316">
        <f>'9.รายได้(แยกกลุ่ม)'!H104</f>
        <v>115.23879521869301</v>
      </c>
      <c r="H60" s="316">
        <f>'9.รายได้(แยกกลุ่ม)'!I104</f>
        <v>900.23091554427924</v>
      </c>
      <c r="I60" s="9" t="str">
        <f>'9.รายได้(แยกกลุ่ม)'!J104</f>
        <v>รพ.พังโคน</v>
      </c>
      <c r="J60" s="8">
        <f>'9.รายได้(แยกกลุ่ม)'!S104</f>
        <v>8.095235190413648E-2</v>
      </c>
      <c r="K60" s="8">
        <f>'9.รายได้(แยกกลุ่ม)'!T104</f>
        <v>-0.18587145703624036</v>
      </c>
      <c r="L60" s="8">
        <f>'9.รายได้(แยกกลุ่ม)'!U104</f>
        <v>0.21855825935386292</v>
      </c>
      <c r="M60" s="8">
        <f>'9.รายได้(แยกกลุ่ม)'!V104</f>
        <v>0.18485313656691824</v>
      </c>
      <c r="N60" s="8">
        <f>'9.รายได้(แยกกลุ่ม)'!W104</f>
        <v>1.0642141117384822</v>
      </c>
      <c r="O60" s="8">
        <f>'9.รายได้(แยกกลุ่ม)'!X104</f>
        <v>1.329701893265389</v>
      </c>
      <c r="P60" s="8">
        <f>'9.รายได้(แยกกลุ่ม)'!Y104</f>
        <v>0.43214229978966257</v>
      </c>
    </row>
    <row r="61" spans="1:16">
      <c r="A61" s="213" t="str">
        <f>'9.รายได้(แยกกลุ่ม)'!B105</f>
        <v>รพ.พระอาจารย์ฝั้นอาจาโร</v>
      </c>
      <c r="B61" s="316">
        <f>'9.รายได้(แยกกลุ่ม)'!C105</f>
        <v>635.13462889156267</v>
      </c>
      <c r="C61" s="316">
        <f>'9.รายได้(แยกกลุ่ม)'!D105</f>
        <v>673.94215483531377</v>
      </c>
      <c r="D61" s="316">
        <f>'9.รายได้(แยกกลุ่ม)'!E105</f>
        <v>509.73060265577112</v>
      </c>
      <c r="E61" s="316">
        <f>'9.รายได้(แยกกลุ่ม)'!F105</f>
        <v>2839.1441837331768</v>
      </c>
      <c r="F61" s="316">
        <f>'9.รายได้(แยกกลุ่ม)'!G105</f>
        <v>11.808395956218165</v>
      </c>
      <c r="G61" s="316">
        <f>'9.รายได้(แยกกลุ่ม)'!H105</f>
        <v>32.522821977613667</v>
      </c>
      <c r="H61" s="316">
        <f>'9.รายได้(แยกกลุ่ม)'!I105</f>
        <v>661.00324052489088</v>
      </c>
      <c r="I61" s="9" t="str">
        <f>'9.รายได้(แยกกลุ่ม)'!J105</f>
        <v>รพ.พระอาจารย์ฝั้นอาจาโร</v>
      </c>
      <c r="J61" s="8">
        <f>'9.รายได้(แยกกลุ่ม)'!S105</f>
        <v>-0.31562654616807018</v>
      </c>
      <c r="K61" s="8">
        <f>'9.รายได้(แยกกลุ่ม)'!T105</f>
        <v>0.82649040503274018</v>
      </c>
      <c r="L61" s="8">
        <f>'9.รายได้(แยกกลุ่ม)'!U105</f>
        <v>-0.50738484063678324</v>
      </c>
      <c r="M61" s="8">
        <f>'9.รายได้(แยกกลุ่ม)'!V105</f>
        <v>1.5607968757428091E-2</v>
      </c>
      <c r="N61" s="8">
        <f>'9.รายได้(แยกกลุ่ม)'!W105</f>
        <v>-0.10362776135317976</v>
      </c>
      <c r="O61" s="8">
        <f>'9.รายได้(แยกกลุ่ม)'!X105</f>
        <v>-0.34250891991892951</v>
      </c>
      <c r="P61" s="8">
        <f>'9.รายได้(แยกกลุ่ม)'!Y105</f>
        <v>5.1564309454304971E-2</v>
      </c>
    </row>
    <row r="62" spans="1:16">
      <c r="A62" s="213" t="str">
        <f>'9.รายได้(แยกกลุ่ม)'!B132</f>
        <v>รพ.วานรนิวาส</v>
      </c>
      <c r="B62" s="316">
        <f>'9.รายได้(แยกกลุ่ม)'!C132</f>
        <v>1167.4703707085266</v>
      </c>
      <c r="C62" s="316">
        <f>'9.รายได้(แยกกลุ่ม)'!D132</f>
        <v>765.62477333978677</v>
      </c>
      <c r="D62" s="316">
        <f>'9.รายได้(แยกกลุ่ม)'!E132</f>
        <v>2714.5279028955829</v>
      </c>
      <c r="E62" s="316">
        <f>'9.รายได้(แยกกลุ่ม)'!F132</f>
        <v>4924.2440711175614</v>
      </c>
      <c r="F62" s="316">
        <f>'9.รายได้(แยกกลุ่ม)'!G132</f>
        <v>62.297316949631323</v>
      </c>
      <c r="G62" s="316">
        <f>'9.รายได้(แยกกลุ่ม)'!H132</f>
        <v>191.9436587670339</v>
      </c>
      <c r="H62" s="316">
        <f>'9.รายได้(แยกกลุ่ม)'!I132</f>
        <v>680.25897906651846</v>
      </c>
      <c r="I62" s="9" t="str">
        <f>'9.รายได้(แยกกลุ่ม)'!J132</f>
        <v>รพ.วานรนิวาส</v>
      </c>
      <c r="J62" s="8">
        <f>'9.รายได้(แยกกลุ่ม)'!S132</f>
        <v>-0.12182987462088155</v>
      </c>
      <c r="K62" s="8">
        <f>'9.รายได้(แยกกลุ่ม)'!T132</f>
        <v>2.0452087255664018E-3</v>
      </c>
      <c r="L62" s="8">
        <f>'9.รายได้(แยกกลุ่ม)'!U132</f>
        <v>0.64863993771246131</v>
      </c>
      <c r="M62" s="8">
        <f>'9.รายได้(แยกกลุ่ม)'!V132</f>
        <v>-0.15530780834277702</v>
      </c>
      <c r="N62" s="8">
        <f>'9.รายได้(แยกกลุ่ม)'!W132</f>
        <v>0.22361788879835542</v>
      </c>
      <c r="O62" s="8">
        <f>'9.รายได้(แยกกลุ่ม)'!X132</f>
        <v>-0.34663940613568206</v>
      </c>
      <c r="P62" s="8">
        <f>'9.รายได้(แยกกลุ่ม)'!Y132</f>
        <v>-0.32648696673445088</v>
      </c>
    </row>
    <row r="63" spans="1:16">
      <c r="A63" s="213" t="str">
        <f>'9.รายได้(แยกกลุ่ม)'!B135</f>
        <v>รพ.สมเด็จพระยุพราชสว่างแดนดิน</v>
      </c>
      <c r="B63" s="316">
        <f>'9.รายได้(แยกกลุ่ม)'!C135</f>
        <v>1039.2473677520991</v>
      </c>
      <c r="C63" s="316">
        <f>'9.รายได้(แยกกลุ่ม)'!D135</f>
        <v>456.62440951647841</v>
      </c>
      <c r="D63" s="316">
        <f>'9.รายได้(แยกกลุ่ม)'!E135</f>
        <v>1564.1566240938903</v>
      </c>
      <c r="E63" s="316">
        <f>'9.รายได้(แยกกลุ่ม)'!F135</f>
        <v>4929.6431922219972</v>
      </c>
      <c r="F63" s="316">
        <f>'9.รายได้(แยกกลุ่ม)'!G135</f>
        <v>38.427033791751597</v>
      </c>
      <c r="G63" s="316">
        <f>'9.รายได้(แยกกลุ่ม)'!H135</f>
        <v>209.68064178556645</v>
      </c>
      <c r="H63" s="316">
        <f>'9.รายได้(แยกกลุ่ม)'!I135</f>
        <v>768.93718891534354</v>
      </c>
      <c r="I63" s="9" t="str">
        <f>'9.รายได้(แยกกลุ่ม)'!J135</f>
        <v>รพ.สมเด็จพระยุพราชสว่างแดนดิน</v>
      </c>
      <c r="J63" s="8">
        <f>'9.รายได้(แยกกลุ่ม)'!S135</f>
        <v>-0.21827909800836351</v>
      </c>
      <c r="K63" s="8">
        <f>'9.รายได้(แยกกลุ่ม)'!T135</f>
        <v>-0.40237265345114132</v>
      </c>
      <c r="L63" s="8">
        <f>'9.รายได้(แยกกลุ่ม)'!U135</f>
        <v>-5.002594500209178E-2</v>
      </c>
      <c r="M63" s="8">
        <f>'9.รายได้(แยกกลุ่ม)'!V135</f>
        <v>-0.1543816569634256</v>
      </c>
      <c r="N63" s="8">
        <f>'9.รายได้(แยกกลุ่ม)'!W135</f>
        <v>-0.24523224653378239</v>
      </c>
      <c r="O63" s="8">
        <f>'9.รายได้(แยกกลุ่ม)'!X135</f>
        <v>-0.28626415939510003</v>
      </c>
      <c r="P63" s="8">
        <f>'9.รายได้(แยกกลุ่ม)'!Y135</f>
        <v>-0.23868815490281636</v>
      </c>
    </row>
    <row r="64" spans="1:16">
      <c r="A64" s="213" t="str">
        <f>'9.รายได้(แยกกลุ่ม)'!B150</f>
        <v>รพ.สกลนคร</v>
      </c>
      <c r="B64" s="316">
        <f>'9.รายได้(แยกกลุ่ม)'!C150</f>
        <v>2860.9931137463991</v>
      </c>
      <c r="C64" s="316">
        <f>'9.รายได้(แยกกลุ่ม)'!D150</f>
        <v>1862.7018385628546</v>
      </c>
      <c r="D64" s="316">
        <f>'9.รายได้(แยกกลุ่ม)'!E150</f>
        <v>4868.3553778035266</v>
      </c>
      <c r="E64" s="316">
        <f>'9.รายได้(แยกกลุ่ม)'!F150</f>
        <v>12825.1907285002</v>
      </c>
      <c r="F64" s="316">
        <f>'9.รายได้(แยกกลุ่ม)'!G150</f>
        <v>102.32138905045264</v>
      </c>
      <c r="G64" s="316">
        <f>'9.รายได้(แยกกลุ่ม)'!H150</f>
        <v>380.28599187707238</v>
      </c>
      <c r="H64" s="316">
        <f>'9.รายได้(แยกกลุ่ม)'!I150</f>
        <v>2035.9014182903159</v>
      </c>
      <c r="I64" s="9" t="str">
        <f>'9.รายได้(แยกกลุ่ม)'!J150</f>
        <v>รพ.สกลนคร</v>
      </c>
      <c r="J64" s="8">
        <f>'9.รายได้(แยกกลุ่ม)'!S150</f>
        <v>3.4628752611149616E-2</v>
      </c>
      <c r="K64" s="8">
        <f>'9.รายได้(แยกกลุ่ม)'!T150</f>
        <v>0.16125206941775796</v>
      </c>
      <c r="L64" s="8">
        <f>'9.รายได้(แยกกลุ่ม)'!U150</f>
        <v>0.37038131697333199</v>
      </c>
      <c r="M64" s="8">
        <f>'9.รายได้(แยกกลุ่ม)'!V150</f>
        <v>0.19305740159755444</v>
      </c>
      <c r="N64" s="8">
        <f>'9.รายได้(แยกกลุ่ม)'!W150</f>
        <v>0.24760897357030254</v>
      </c>
      <c r="O64" s="8">
        <f>'9.รายได้(แยกกลุ่ม)'!X150</f>
        <v>-8.9660710735588858E-2</v>
      </c>
      <c r="P64" s="8">
        <f>'9.รายได้(แยกกลุ่ม)'!Y150</f>
        <v>8.3839308067810828E-2</v>
      </c>
    </row>
    <row r="66" spans="1:16">
      <c r="A66" s="447" t="s">
        <v>45</v>
      </c>
      <c r="B66" s="456" t="s">
        <v>131</v>
      </c>
      <c r="C66" s="457"/>
      <c r="D66" s="457"/>
      <c r="E66" s="457"/>
      <c r="F66" s="457"/>
      <c r="G66" s="457"/>
      <c r="H66" s="458"/>
      <c r="I66" s="447" t="s">
        <v>45</v>
      </c>
      <c r="J66" s="456" t="s">
        <v>4</v>
      </c>
      <c r="K66" s="457"/>
      <c r="L66" s="457"/>
      <c r="M66" s="457"/>
      <c r="N66" s="457"/>
      <c r="O66" s="457"/>
      <c r="P66" s="458"/>
    </row>
    <row r="67" spans="1:16">
      <c r="A67" s="447"/>
      <c r="B67" s="5" t="s">
        <v>133</v>
      </c>
      <c r="C67" s="6" t="s">
        <v>134</v>
      </c>
      <c r="D67" s="5" t="s">
        <v>135</v>
      </c>
      <c r="E67" s="5" t="s">
        <v>136</v>
      </c>
      <c r="F67" s="5" t="s">
        <v>137</v>
      </c>
      <c r="G67" s="5" t="s">
        <v>138</v>
      </c>
      <c r="H67" s="5" t="s">
        <v>139</v>
      </c>
      <c r="I67" s="447"/>
      <c r="J67" s="5" t="s">
        <v>133</v>
      </c>
      <c r="K67" s="6" t="s">
        <v>134</v>
      </c>
      <c r="L67" s="5" t="s">
        <v>135</v>
      </c>
      <c r="M67" s="5" t="s">
        <v>136</v>
      </c>
      <c r="N67" s="5" t="s">
        <v>137</v>
      </c>
      <c r="O67" s="5" t="s">
        <v>138</v>
      </c>
      <c r="P67" s="5" t="s">
        <v>139</v>
      </c>
    </row>
    <row r="68" spans="1:16">
      <c r="A68" s="209" t="str">
        <f>'9.รายได้(แยกกลุ่ม)'!B8</f>
        <v>รพ.โพธิ์ตาก</v>
      </c>
      <c r="B68" s="316">
        <f>'9.รายได้(แยกกลุ่ม)'!C8</f>
        <v>1160.3607343044553</v>
      </c>
      <c r="C68" s="316">
        <f>'9.รายได้(แยกกลุ่ม)'!D8</f>
        <v>221.59372689326176</v>
      </c>
      <c r="D68" s="316">
        <f>'9.รายได้(แยกกลุ่ม)'!E8</f>
        <v>420.5586894586894</v>
      </c>
      <c r="E68" s="316">
        <f>'9.รายได้(แยกกลุ่ม)'!F8</f>
        <v>3387.4639285714288</v>
      </c>
      <c r="F68" s="316">
        <f>'9.รายได้(แยกกลุ่ม)'!G8</f>
        <v>20.773340528872101</v>
      </c>
      <c r="G68" s="316">
        <f>'9.รายได้(แยกกลุ่ม)'!H8</f>
        <v>40.486238532110093</v>
      </c>
      <c r="H68" s="316">
        <f>'9.รายได้(แยกกลุ่ม)'!I8</f>
        <v>803.49425249169428</v>
      </c>
      <c r="I68" s="9" t="str">
        <f>'9.รายได้(แยกกลุ่ม)'!J8</f>
        <v>รพ.โพธิ์ตาก</v>
      </c>
      <c r="J68" s="8">
        <f>'9.รายได้(แยกกลุ่ม)'!S8</f>
        <v>-4.5815859737812575E-2</v>
      </c>
      <c r="K68" s="8">
        <f>'9.รายได้(แยกกลุ่ม)'!T8</f>
        <v>-0.38453680612756536</v>
      </c>
      <c r="L68" s="8">
        <f>'9.รายได้(แยกกลุ่ม)'!U8</f>
        <v>-0.43055517147631989</v>
      </c>
      <c r="M68" s="8">
        <f>'9.รายได้(แยกกลุ่ม)'!V8</f>
        <v>-0.36895416771628442</v>
      </c>
      <c r="N68" s="8">
        <f>'9.รายได้(แยกกลุ่ม)'!W8</f>
        <v>0.55525226853716358</v>
      </c>
      <c r="O68" s="8">
        <f>'9.รายได้(แยกกลุ่ม)'!X8</f>
        <v>-0.30784474999512546</v>
      </c>
      <c r="P68" s="8">
        <f>'9.รายได้(แยกกลุ่ม)'!Y8</f>
        <v>-0.33911019466022141</v>
      </c>
    </row>
    <row r="69" spans="1:16">
      <c r="A69" s="213" t="str">
        <f>'9.รายได้(แยกกลุ่ม)'!B21</f>
        <v>รพ.สระใคร</v>
      </c>
      <c r="B69" s="316">
        <f>'9.รายได้(แยกกลุ่ม)'!C21</f>
        <v>1354.6041034430609</v>
      </c>
      <c r="C69" s="316">
        <f>'9.รายได้(แยกกลุ่ม)'!D21</f>
        <v>184.14878913142107</v>
      </c>
      <c r="D69" s="316">
        <f>'9.รายได้(แยกกลุ่ม)'!E21</f>
        <v>329.80378919860624</v>
      </c>
      <c r="E69" s="316">
        <f>'9.รายได้(แยกกลุ่ม)'!F21</f>
        <v>881.71171681415933</v>
      </c>
      <c r="F69" s="316">
        <f>'9.รายได้(แยกกลุ่ม)'!G21</f>
        <v>10.750588075635575</v>
      </c>
      <c r="G69" s="316">
        <f>'9.รายได้(แยกกลุ่ม)'!H21</f>
        <v>28.186352121595945</v>
      </c>
      <c r="H69" s="316">
        <f>'9.รายได้(แยกกลุ่ม)'!I21</f>
        <v>671.14287644301055</v>
      </c>
      <c r="I69" s="9" t="str">
        <f>'9.รายได้(แยกกลุ่ม)'!J21</f>
        <v>รพ.สระใคร</v>
      </c>
      <c r="J69" s="8">
        <f>'9.รายได้(แยกกลุ่ม)'!S21</f>
        <v>0.30410949611498261</v>
      </c>
      <c r="K69" s="8">
        <f>'9.รายได้(แยกกลุ่ม)'!T21</f>
        <v>-0.26379494880348442</v>
      </c>
      <c r="L69" s="8">
        <f>'9.รายได้(แยกกลุ่ม)'!U21</f>
        <v>-0.49390013942359828</v>
      </c>
      <c r="M69" s="8">
        <f>'9.รายได้(แยกกลุ่ม)'!V21</f>
        <v>-0.58946359499668488</v>
      </c>
      <c r="N69" s="8">
        <f>'9.รายได้(แยกกลุ่ม)'!W21</f>
        <v>-0.19248923914636287</v>
      </c>
      <c r="O69" s="8">
        <f>'9.รายได้(แยกกลุ่ม)'!X21</f>
        <v>-0.31919829198606609</v>
      </c>
      <c r="P69" s="8">
        <f>'9.รายได้(แยกกลุ่ม)'!Y21</f>
        <v>-9.8694007262002045E-2</v>
      </c>
    </row>
    <row r="70" spans="1:16">
      <c r="A70" s="213" t="str">
        <f>'9.รายได้(แยกกลุ่ม)'!B25</f>
        <v>รพ.ศรีเชียงใหม่</v>
      </c>
      <c r="B70" s="316">
        <f>'9.รายได้(แยกกลุ่ม)'!C25</f>
        <v>842.42771153846149</v>
      </c>
      <c r="C70" s="316">
        <f>'9.รายได้(แยกกลุ่ม)'!D25</f>
        <v>138.70784134615386</v>
      </c>
      <c r="D70" s="316">
        <f>'9.รายได้(แยกกลุ่ม)'!E25</f>
        <v>409.62920903954802</v>
      </c>
      <c r="E70" s="316">
        <f>'9.รายได้(แยกกลุ่ม)'!F25</f>
        <v>2261.4721822660099</v>
      </c>
      <c r="F70" s="316">
        <f>'9.รายได้(แยกกลุ่ม)'!G25</f>
        <v>23.280216700915375</v>
      </c>
      <c r="G70" s="316">
        <f>'9.รายได้(แยกกลุ่ม)'!H25</f>
        <v>62.005454885111149</v>
      </c>
      <c r="H70" s="316">
        <f>'9.รายได้(แยกกลุ่ม)'!I25</f>
        <v>806.83408522727279</v>
      </c>
      <c r="I70" s="9" t="str">
        <f>'9.รายได้(แยกกลุ่ม)'!J25</f>
        <v>รพ.ศรีเชียงใหม่</v>
      </c>
      <c r="J70" s="8">
        <f>'9.รายได้(แยกกลุ่ม)'!S25</f>
        <v>-0.18897486312398434</v>
      </c>
      <c r="K70" s="8">
        <f>'9.รายได้(แยกกลุ่ม)'!T25</f>
        <v>-0.44546247672187811</v>
      </c>
      <c r="L70" s="8">
        <f>'9.รายได้(แยกกลุ่ม)'!U25</f>
        <v>-0.37140417310944274</v>
      </c>
      <c r="M70" s="8">
        <f>'9.รายได้(แยกกลุ่ม)'!V25</f>
        <v>5.2970763592760678E-2</v>
      </c>
      <c r="N70" s="8">
        <f>'9.รายได้(แยกกลุ่ม)'!W25</f>
        <v>0.74865089879116464</v>
      </c>
      <c r="O70" s="8">
        <f>'9.รายได้(แยกกลุ่ม)'!X25</f>
        <v>0.49765458864119294</v>
      </c>
      <c r="P70" s="8">
        <f>'9.รายได้(แยกกลุ่ม)'!Y25</f>
        <v>8.353142331589869E-2</v>
      </c>
    </row>
    <row r="71" spans="1:16">
      <c r="A71" s="213" t="str">
        <f>'9.รายได้(แยกกลุ่ม)'!B33</f>
        <v>รพ.รัตนวาปี</v>
      </c>
      <c r="B71" s="316">
        <f>'9.รายได้(แยกกลุ่ม)'!C33</f>
        <v>1081.4641894212905</v>
      </c>
      <c r="C71" s="316">
        <f>'9.รายได้(แยกกลุ่ม)'!D33</f>
        <v>108.96214939184689</v>
      </c>
      <c r="D71" s="316">
        <f>'9.รายได้(แยกกลุ่ม)'!E33</f>
        <v>381.01994400895859</v>
      </c>
      <c r="E71" s="316">
        <f>'9.รายได้(แยกกลุ่ม)'!F33</f>
        <v>1266.8985272091861</v>
      </c>
      <c r="F71" s="316">
        <f>'9.รายได้(แยกกลุ่ม)'!G33</f>
        <v>12.54664847888843</v>
      </c>
      <c r="G71" s="316">
        <f>'9.รายได้(แยกกลุ่ม)'!H33</f>
        <v>43.058861783459697</v>
      </c>
      <c r="H71" s="316">
        <f>'9.รายได้(แยกกลุ่ม)'!I33</f>
        <v>401.31424655613586</v>
      </c>
      <c r="I71" s="9" t="str">
        <f>'9.รายได้(แยกกลุ่ม)'!J33</f>
        <v>รพ.รัตนวาปี</v>
      </c>
      <c r="J71" s="8">
        <f>'9.รายได้(แยกกลุ่ม)'!S33</f>
        <v>-1.807665902251366E-3</v>
      </c>
      <c r="K71" s="8">
        <f>'9.รายได้(แยกกลุ่ม)'!T33</f>
        <v>-0.55032886598419872</v>
      </c>
      <c r="L71" s="8">
        <f>'9.รายได้(แยกกลุ่ม)'!U33</f>
        <v>-0.34507077432977434</v>
      </c>
      <c r="M71" s="8">
        <f>'9.รายได้(แยกกลุ่ม)'!V33</f>
        <v>-0.43114520226176589</v>
      </c>
      <c r="N71" s="8">
        <f>'9.รายได้(แยกกลุ่ม)'!W33</f>
        <v>0.724290552679967</v>
      </c>
      <c r="O71" s="8">
        <f>'9.รายได้(แยกกลุ่ม)'!X33</f>
        <v>-0.23300882437864176</v>
      </c>
      <c r="P71" s="8">
        <f>'9.รายได้(แยกกลุ่ม)'!Y33</f>
        <v>-0.40314878032793472</v>
      </c>
    </row>
    <row r="72" spans="1:16">
      <c r="A72" s="213" t="str">
        <f>'9.รายได้(แยกกลุ่ม)'!B34</f>
        <v>รพ.สังคม</v>
      </c>
      <c r="B72" s="316">
        <f>'9.รายได้(แยกกลุ่ม)'!C34</f>
        <v>1083.819142660843</v>
      </c>
      <c r="C72" s="316">
        <f>'9.รายได้(แยกกลุ่ม)'!D34</f>
        <v>708.0411463905383</v>
      </c>
      <c r="D72" s="316">
        <f>'9.รายได้(แยกกลุ่ม)'!E34</f>
        <v>1097.6460720130935</v>
      </c>
      <c r="E72" s="316">
        <f>'9.รายได้(แยกกลุ่ม)'!F34</f>
        <v>2837.0602870189173</v>
      </c>
      <c r="F72" s="316">
        <f>'9.รายได้(แยกกลุ่ม)'!G34</f>
        <v>12.369523011075321</v>
      </c>
      <c r="G72" s="316">
        <f>'9.รายได้(แยกกลุ่ม)'!H34</f>
        <v>53.190387415611347</v>
      </c>
      <c r="H72" s="316">
        <f>'9.รายได้(แยกกลุ่ม)'!I34</f>
        <v>920.75771703391081</v>
      </c>
      <c r="I72" s="9" t="str">
        <f>'9.รายได้(แยกกลุ่ม)'!J34</f>
        <v>รพ.สังคม</v>
      </c>
      <c r="J72" s="8">
        <f>'9.รายได้(แยกกลุ่ม)'!S34</f>
        <v>3.6595786992168756E-4</v>
      </c>
      <c r="K72" s="8">
        <f>'9.รายได้(แยกกลุ่ม)'!T34</f>
        <v>1.9219840743257632</v>
      </c>
      <c r="L72" s="8">
        <f>'9.รายได้(แยกกลุ่ม)'!U34</f>
        <v>0.88672667482885803</v>
      </c>
      <c r="M72" s="8">
        <f>'9.รายได้(แยกกลุ่ม)'!V34</f>
        <v>0.27387894222158549</v>
      </c>
      <c r="N72" s="8">
        <f>'9.รายได้(แยกกลุ่ม)'!W34</f>
        <v>0.6999481339612893</v>
      </c>
      <c r="O72" s="8">
        <f>'9.รายได้(แยกกลุ่ม)'!X34</f>
        <v>-5.2539800498708857E-2</v>
      </c>
      <c r="P72" s="8">
        <f>'9.รายได้(แยกกลุ่ม)'!Y34</f>
        <v>0.36938912871931684</v>
      </c>
    </row>
    <row r="73" spans="1:16">
      <c r="A73" s="213" t="str">
        <f>'9.รายได้(แยกกลุ่ม)'!B48</f>
        <v>รพ.เฝ้าไร่</v>
      </c>
      <c r="B73" s="316">
        <f>'9.รายได้(แยกกลุ่ม)'!C48</f>
        <v>1045.930290047236</v>
      </c>
      <c r="C73" s="316">
        <f>'9.รายได้(แยกกลุ่ม)'!D48</f>
        <v>131.39899284550151</v>
      </c>
      <c r="D73" s="316">
        <f>'9.รายได้(แยกกลุ่ม)'!E48</f>
        <v>311.68500597371559</v>
      </c>
      <c r="E73" s="316">
        <f>'9.รายได้(แยกกลุ่ม)'!F48</f>
        <v>1174.7804374127502</v>
      </c>
      <c r="F73" s="316">
        <f>'9.รายได้(แยกกลุ่ม)'!G48</f>
        <v>14.511130280593296</v>
      </c>
      <c r="G73" s="316">
        <f>'9.รายได้(แยกกลุ่ม)'!H48</f>
        <v>32.916660676203485</v>
      </c>
      <c r="H73" s="316">
        <f>'9.รายได้(แยกกลุ่ม)'!I48</f>
        <v>319.93429159415484</v>
      </c>
      <c r="I73" s="9" t="str">
        <f>'9.รายได้(แยกกลุ่ม)'!J48</f>
        <v>รพ.เฝ้าไร่</v>
      </c>
      <c r="J73" s="8">
        <f>'9.รายได้(แยกกลุ่ม)'!S48</f>
        <v>-5.9080045467250035E-3</v>
      </c>
      <c r="K73" s="8">
        <f>'9.รายได้(แยกกลุ่ม)'!T48</f>
        <v>-0.26713748156194117</v>
      </c>
      <c r="L73" s="8">
        <f>'9.รายได้(แยกกลุ่ม)'!U48</f>
        <v>-0.44885704023731576</v>
      </c>
      <c r="M73" s="8">
        <f>'9.รายได้(แยกกลุ่ม)'!V48</f>
        <v>-0.39739738707443345</v>
      </c>
      <c r="N73" s="8">
        <f>'9.รายได้(แยกกลุ่ม)'!W48</f>
        <v>0.52178449971016294</v>
      </c>
      <c r="O73" s="8">
        <f>'9.รายได้(แยกกลุ่ม)'!X48</f>
        <v>-0.14864364541384303</v>
      </c>
      <c r="P73" s="8">
        <f>'9.รายได้(แยกกลุ่ม)'!Y48</f>
        <v>-0.50887885587859372</v>
      </c>
    </row>
    <row r="74" spans="1:16">
      <c r="A74" s="213" t="str">
        <f>'9.รายได้(แยกกลุ่ม)'!B114</f>
        <v>รพ.โพนพิสัย</v>
      </c>
      <c r="B74" s="316">
        <f>'9.รายได้(แยกกลุ่ม)'!C114</f>
        <v>952.18248511470688</v>
      </c>
      <c r="C74" s="316">
        <f>'9.รายได้(แยกกลุ่ม)'!D114</f>
        <v>389.42556787178916</v>
      </c>
      <c r="D74" s="316">
        <f>'9.รายได้(แยกกลุ่ม)'!E114</f>
        <v>549.98489330922212</v>
      </c>
      <c r="E74" s="316">
        <f>'9.รายได้(แยกกลุ่ม)'!F114</f>
        <v>2592.0457467532465</v>
      </c>
      <c r="F74" s="316">
        <f>'9.รายได้(แยกกลุ่ม)'!G114</f>
        <v>16.341109223472785</v>
      </c>
      <c r="G74" s="316">
        <f>'9.รายได้(แยกกลุ่ม)'!H114</f>
        <v>99.723818456383768</v>
      </c>
      <c r="H74" s="316">
        <f>'9.รายได้(แยกกลุ่ม)'!I114</f>
        <v>802.90721426242726</v>
      </c>
      <c r="I74" s="9" t="str">
        <f>'9.รายได้(แยกกลุ่ม)'!J114</f>
        <v>รพ.โพนพิสัย</v>
      </c>
      <c r="J74" s="8">
        <f>'9.รายได้(แยกกลุ่ม)'!S114</f>
        <v>-4.4537722761785178E-2</v>
      </c>
      <c r="K74" s="8">
        <f>'9.รายได้(แยกกลุ่ม)'!T114</f>
        <v>0.51266852524061168</v>
      </c>
      <c r="L74" s="8">
        <f>'9.รายได้(แยกกลุ่ม)'!U114</f>
        <v>-0.26549938012737179</v>
      </c>
      <c r="M74" s="8">
        <f>'9.รายได้(แยกกลุ่ม)'!V114</f>
        <v>-2.4292481575194241E-2</v>
      </c>
      <c r="N74" s="8">
        <f>'9.รายได้(แยกกลุ่ม)'!W114</f>
        <v>0.17903054641441191</v>
      </c>
      <c r="O74" s="8">
        <f>'9.รายได้(แยกกลุ่ม)'!X114</f>
        <v>0.11525302247423248</v>
      </c>
      <c r="P74" s="8">
        <f>'9.รายได้(แยกกลุ่ม)'!Y114</f>
        <v>0.31005845197962112</v>
      </c>
    </row>
    <row r="75" spans="1:16">
      <c r="A75" s="213" t="str">
        <f>'9.รายได้(แยกกลุ่ม)'!B131</f>
        <v>รพ.สมเด็จพระยุพราชท่าบ่อ</v>
      </c>
      <c r="B75" s="316">
        <f>'9.รายได้(แยกกลุ่ม)'!C131</f>
        <v>1503.4196154408542</v>
      </c>
      <c r="C75" s="316">
        <f>'9.รายได้(แยกกลุ่ม)'!D131</f>
        <v>976.49216389660592</v>
      </c>
      <c r="D75" s="316">
        <f>'9.รายได้(แยกกลุ่ม)'!E131</f>
        <v>1792.2148766788766</v>
      </c>
      <c r="E75" s="316">
        <f>'9.รายได้(แยกกลุ่ม)'!F131</f>
        <v>8152.5048189287891</v>
      </c>
      <c r="F75" s="316">
        <f>'9.รายได้(แยกกลุ่ม)'!G131</f>
        <v>32.925524706010009</v>
      </c>
      <c r="G75" s="316">
        <f>'9.รายได้(แยกกลุ่ม)'!H131</f>
        <v>638.20789249528661</v>
      </c>
      <c r="H75" s="316">
        <f>'9.รายได้(แยกกลุ่ม)'!I131</f>
        <v>1490.8476448798558</v>
      </c>
      <c r="I75" s="9" t="str">
        <f>'9.รายได้(แยกกลุ่ม)'!J131</f>
        <v>รพ.สมเด็จพระยุพราชท่าบ่อ</v>
      </c>
      <c r="J75" s="8">
        <f>'9.รายได้(แยกกลุ่ม)'!S131</f>
        <v>0.13087083433892105</v>
      </c>
      <c r="K75" s="8">
        <f>'9.รายได้(แยกกลุ่ม)'!T131</f>
        <v>0.27802721158344457</v>
      </c>
      <c r="L75" s="8">
        <f>'9.รายได้(แยกกลุ่ม)'!U131</f>
        <v>8.8482833240880424E-2</v>
      </c>
      <c r="M75" s="8">
        <f>'9.รายได้(แยกกลุ่ม)'!V131</f>
        <v>0.3984597561660192</v>
      </c>
      <c r="N75" s="8">
        <f>'9.รายได้(แยกกลุ่ม)'!W131</f>
        <v>-0.35329059097488974</v>
      </c>
      <c r="O75" s="8">
        <f>'9.รายได้(แยกกลุ่ม)'!X131</f>
        <v>1.1724077280183169</v>
      </c>
      <c r="P75" s="8">
        <f>'9.รายได้(แยกกลุ่ม)'!Y131</f>
        <v>0.47606330873825392</v>
      </c>
    </row>
    <row r="76" spans="1:16">
      <c r="A76" s="213" t="str">
        <f>'9.รายได้(แยกกลุ่ม)'!B143</f>
        <v>รพ.หนองคาย</v>
      </c>
      <c r="B76" s="316">
        <f>'9.รายได้(แยกกลุ่ม)'!C143</f>
        <v>1229.9787598397022</v>
      </c>
      <c r="C76" s="316">
        <f>'9.รายได้(แยกกลุ่ม)'!D143</f>
        <v>1080.7202946543582</v>
      </c>
      <c r="D76" s="316">
        <f>'9.รายได้(แยกกลุ่ม)'!E143</f>
        <v>2348.814619521685</v>
      </c>
      <c r="E76" s="316">
        <f>'9.รายได้(แยกกลุ่ม)'!F143</f>
        <v>9709.3855727883911</v>
      </c>
      <c r="F76" s="316">
        <f>'9.รายได้(แยกกลุ่ม)'!G143</f>
        <v>55.766970297029701</v>
      </c>
      <c r="G76" s="316">
        <f>'9.รายได้(แยกกลุ่ม)'!H143</f>
        <v>646.81635025186733</v>
      </c>
      <c r="H76" s="316">
        <f>'9.รายได้(แยกกลุ่ม)'!I143</f>
        <v>1487.2478727458135</v>
      </c>
      <c r="I76" s="9" t="str">
        <f>'9.รายได้(แยกกลุ่ม)'!J143</f>
        <v>รพ.หนองคาย</v>
      </c>
      <c r="J76" s="8">
        <f>'9.รายได้(แยกกลุ่ม)'!S143</f>
        <v>-9.654404731341576E-2</v>
      </c>
      <c r="K76" s="8">
        <f>'9.รายได้(แยกกลุ่ม)'!T143</f>
        <v>-6.123503873973829E-2</v>
      </c>
      <c r="L76" s="8">
        <f>'9.รายได้(แยกกลุ่ม)'!U143</f>
        <v>-0.28660647268447925</v>
      </c>
      <c r="M76" s="8">
        <f>'9.รายได้(แยกกลุ่ม)'!V143</f>
        <v>0.14196595262014897</v>
      </c>
      <c r="N76" s="8">
        <f>'9.รายได้(แยกกลุ่ม)'!W143</f>
        <v>-0.28365762418521046</v>
      </c>
      <c r="O76" s="8">
        <f>'9.รายได้(แยกกลุ่ม)'!X143</f>
        <v>0.35812246674230608</v>
      </c>
      <c r="P76" s="8">
        <f>'9.รายได้(แยกกลุ่ม)'!Y143</f>
        <v>-5.722003712192815E-2</v>
      </c>
    </row>
    <row r="78" spans="1:16">
      <c r="A78" s="447" t="s">
        <v>85</v>
      </c>
      <c r="B78" s="456" t="s">
        <v>131</v>
      </c>
      <c r="C78" s="457"/>
      <c r="D78" s="457"/>
      <c r="E78" s="457"/>
      <c r="F78" s="457"/>
      <c r="G78" s="457"/>
      <c r="H78" s="458"/>
      <c r="I78" s="447" t="s">
        <v>85</v>
      </c>
      <c r="J78" s="456" t="s">
        <v>4</v>
      </c>
      <c r="K78" s="457"/>
      <c r="L78" s="457"/>
      <c r="M78" s="457"/>
      <c r="N78" s="457"/>
      <c r="O78" s="457"/>
      <c r="P78" s="458"/>
    </row>
    <row r="79" spans="1:16">
      <c r="A79" s="447"/>
      <c r="B79" s="5" t="s">
        <v>133</v>
      </c>
      <c r="C79" s="6" t="s">
        <v>134</v>
      </c>
      <c r="D79" s="5" t="s">
        <v>135</v>
      </c>
      <c r="E79" s="5" t="s">
        <v>136</v>
      </c>
      <c r="F79" s="5" t="s">
        <v>137</v>
      </c>
      <c r="G79" s="5" t="s">
        <v>138</v>
      </c>
      <c r="H79" s="5" t="s">
        <v>139</v>
      </c>
      <c r="I79" s="447"/>
      <c r="J79" s="5" t="s">
        <v>133</v>
      </c>
      <c r="K79" s="6" t="s">
        <v>134</v>
      </c>
      <c r="L79" s="5" t="s">
        <v>135</v>
      </c>
      <c r="M79" s="5" t="s">
        <v>136</v>
      </c>
      <c r="N79" s="5" t="s">
        <v>137</v>
      </c>
      <c r="O79" s="5" t="s">
        <v>138</v>
      </c>
      <c r="P79" s="5" t="s">
        <v>139</v>
      </c>
    </row>
    <row r="80" spans="1:16">
      <c r="A80" s="213" t="str">
        <f>'9.รายได้(แยกกลุ่ม)'!B37</f>
        <v>รพ.นาวังเฉลิมพระเกียรติ ๘๐ พรรษา</v>
      </c>
      <c r="B80" s="316">
        <f>'9.รายได้(แยกกลุ่ม)'!C37</f>
        <v>1210.5202086790723</v>
      </c>
      <c r="C80" s="316">
        <f>'9.รายได้(แยกกลุ่ม)'!D37</f>
        <v>168.86648423431376</v>
      </c>
      <c r="D80" s="316">
        <f>'9.รายได้(แยกกลุ่ม)'!E37</f>
        <v>417.91444954128434</v>
      </c>
      <c r="E80" s="316">
        <f>'9.รายได้(แยกกลุ่ม)'!F37</f>
        <v>2135.3923036398469</v>
      </c>
      <c r="F80" s="316">
        <f>'9.รายได้(แยกกลุ่ม)'!G37</f>
        <v>3.3364728756295023</v>
      </c>
      <c r="G80" s="316">
        <f>'9.รายได้(แยกกลุ่ม)'!H37</f>
        <v>52.23935456110155</v>
      </c>
      <c r="H80" s="316">
        <f>'9.รายได้(แยกกลุ่ม)'!I37</f>
        <v>605.45460223862153</v>
      </c>
      <c r="I80" s="9" t="str">
        <f>'9.รายได้(แยกกลุ่ม)'!J37</f>
        <v>รพ.นาวังเฉลิมพระเกียรติ ๘๐ พรรษา</v>
      </c>
      <c r="J80" s="8">
        <f>'9.รายได้(แยกกลุ่ม)'!S37</f>
        <v>0.11731114575366154</v>
      </c>
      <c r="K80" s="8">
        <f>'9.รายได้(แยกกลุ่ม)'!T37</f>
        <v>-0.3031122836074755</v>
      </c>
      <c r="L80" s="8">
        <f>'9.รายได้(แยกกลุ่ม)'!U37</f>
        <v>-0.28165338550352481</v>
      </c>
      <c r="M80" s="8">
        <f>'9.รายได้(แยกกลุ่ม)'!V37</f>
        <v>-4.1179596557968899E-2</v>
      </c>
      <c r="N80" s="8">
        <f>'9.รายได้(แยกกลุ่ม)'!W37</f>
        <v>-0.54146729555695616</v>
      </c>
      <c r="O80" s="8">
        <f>'9.รายได้(แยกกลุ่ม)'!X37</f>
        <v>-6.9480188073356847E-2</v>
      </c>
      <c r="P80" s="8">
        <f>'9.รายได้(แยกกลุ่ม)'!Y37</f>
        <v>-9.95427625526909E-2</v>
      </c>
    </row>
    <row r="81" spans="1:16">
      <c r="A81" s="213" t="str">
        <f>'9.รายได้(แยกกลุ่ม)'!B79</f>
        <v>รพ.โนนสัง</v>
      </c>
      <c r="B81" s="316">
        <f>'9.รายได้(แยกกลุ่ม)'!C79</f>
        <v>875.62230552829567</v>
      </c>
      <c r="C81" s="316">
        <f>'9.รายได้(แยกกลุ่ม)'!D79</f>
        <v>214.43246167266381</v>
      </c>
      <c r="D81" s="316">
        <f>'9.รายได้(แยกกลุ่ม)'!E79</f>
        <v>633.04361076345424</v>
      </c>
      <c r="E81" s="316">
        <f>'9.รายได้(แยกกลุ่ม)'!F79</f>
        <v>1040.5944147741452</v>
      </c>
      <c r="F81" s="316">
        <f>'9.รายได้(แยกกลุ่ม)'!G79</f>
        <v>1.7127853943260487</v>
      </c>
      <c r="G81" s="316">
        <f>'9.รายได้(แยกกลุ่ม)'!H79</f>
        <v>21.436797106788962</v>
      </c>
      <c r="H81" s="316">
        <f>'9.รายได้(แยกกลุ่ม)'!I79</f>
        <v>546.53223072729259</v>
      </c>
      <c r="I81" s="9" t="str">
        <f>'9.รายได้(แยกกลุ่ม)'!J79</f>
        <v>รพ.โนนสัง</v>
      </c>
      <c r="J81" s="8">
        <f>'9.รายได้(แยกกลุ่ม)'!S79</f>
        <v>-8.3443406272187132E-2</v>
      </c>
      <c r="K81" s="8">
        <f>'9.รายได้(แยกกลุ่ม)'!T79</f>
        <v>0.18835837407323081</v>
      </c>
      <c r="L81" s="8">
        <f>'9.รายได้(แยกกลุ่ม)'!U79</f>
        <v>0.20655949839797447</v>
      </c>
      <c r="M81" s="8">
        <f>'9.รายได้(แยกกลุ่ม)'!V79</f>
        <v>-0.39689820285838706</v>
      </c>
      <c r="N81" s="8">
        <f>'9.รายได้(แยกกลุ่ม)'!W79</f>
        <v>-0.75652297550586578</v>
      </c>
      <c r="O81" s="8">
        <f>'9.รายได้(แยกกลุ่ม)'!X79</f>
        <v>-0.25530247237338943</v>
      </c>
      <c r="P81" s="8">
        <f>'9.รายได้(แยกกลุ่ม)'!Y79</f>
        <v>-0.10243248661831035</v>
      </c>
    </row>
    <row r="82" spans="1:16">
      <c r="A82" s="213" t="str">
        <f>'9.รายได้(แยกกลุ่ม)'!B82</f>
        <v>รพ.สุวรรณคูหา</v>
      </c>
      <c r="B82" s="316">
        <f>'9.รายได้(แยกกลุ่ม)'!C82</f>
        <v>943.51844795290367</v>
      </c>
      <c r="C82" s="316">
        <f>'9.รายได้(แยกกลุ่ม)'!D82</f>
        <v>207.52932528001836</v>
      </c>
      <c r="D82" s="316">
        <f>'9.รายได้(แยกกลุ่ม)'!E82</f>
        <v>352.7710505836576</v>
      </c>
      <c r="E82" s="316">
        <f>'9.รายได้(แยกกลุ่ม)'!F82</f>
        <v>1318.7260402476782</v>
      </c>
      <c r="F82" s="316">
        <f>'9.รายได้(แยกกลุ่ม)'!G82</f>
        <v>2.1788295558206441</v>
      </c>
      <c r="G82" s="316">
        <f>'9.รายได้(แยกกลุ่ม)'!H82</f>
        <v>20.238609395831869</v>
      </c>
      <c r="H82" s="316">
        <f>'9.รายได้(แยกกลุ่ม)'!I82</f>
        <v>471.75037730800102</v>
      </c>
      <c r="I82" s="9" t="str">
        <f>'9.รายได้(แยกกลุ่ม)'!J82</f>
        <v>รพ.สุวรรณคูหา</v>
      </c>
      <c r="J82" s="8">
        <f>'9.รายได้(แยกกลุ่ม)'!S82</f>
        <v>-1.2373200962135022E-2</v>
      </c>
      <c r="K82" s="8">
        <f>'9.รายได้(แยกกลุ่ม)'!T82</f>
        <v>0.15010203976834099</v>
      </c>
      <c r="L82" s="8">
        <f>'9.รายได้(แยกกลุ่ม)'!U82</f>
        <v>-0.32763042766007705</v>
      </c>
      <c r="M82" s="8">
        <f>'9.รายได้(แยกกลุ่ม)'!V82</f>
        <v>-0.23570025600854447</v>
      </c>
      <c r="N82" s="8">
        <f>'9.รายได้(แยกกลุ่ม)'!W82</f>
        <v>-0.69027355155616166</v>
      </c>
      <c r="O82" s="8">
        <f>'9.รายได้(แยกกลุ่ม)'!X82</f>
        <v>-0.29692657421739821</v>
      </c>
      <c r="P82" s="8">
        <f>'9.รายได้(แยกกลุ่ม)'!Y82</f>
        <v>-0.22524640031980586</v>
      </c>
    </row>
    <row r="83" spans="1:16">
      <c r="A83" s="213" t="str">
        <f>'9.รายได้(แยกกลุ่ม)'!B102</f>
        <v>รพ.นากลาง</v>
      </c>
      <c r="B83" s="316">
        <f>'9.รายได้(แยกกลุ่ม)'!C102</f>
        <v>849.11940986636534</v>
      </c>
      <c r="C83" s="316">
        <f>'9.รายได้(แยกกลุ่ม)'!D102</f>
        <v>96.755154244473459</v>
      </c>
      <c r="D83" s="316">
        <f>'9.รายได้(แยกกลุ่ม)'!E102</f>
        <v>468.51407653910144</v>
      </c>
      <c r="E83" s="316">
        <f>'9.รายได้(แยกกลุ่ม)'!F102</f>
        <v>1182.7111170415556</v>
      </c>
      <c r="F83" s="316">
        <f>'9.รายได้(แยกกลุ่ม)'!G102</f>
        <v>2.5570389936448987</v>
      </c>
      <c r="G83" s="316">
        <f>'9.รายได้(แยกกลุ่ม)'!H102</f>
        <v>37.930390721029369</v>
      </c>
      <c r="H83" s="316">
        <f>'9.รายได้(แยกกลุ่ม)'!I102</f>
        <v>459.62916636106257</v>
      </c>
      <c r="I83" s="9" t="str">
        <f>'9.รายได้(แยกกลุ่ม)'!J102</f>
        <v>รพ.นากลาง</v>
      </c>
      <c r="J83" s="8">
        <f>'9.รายได้(แยกกลุ่ม)'!S102</f>
        <v>-8.5052590723739344E-2</v>
      </c>
      <c r="K83" s="8">
        <f>'9.รายได้(แยกกลุ่ม)'!T102</f>
        <v>-0.73777814668949171</v>
      </c>
      <c r="L83" s="8">
        <f>'9.รายได้(แยกกลุ่ม)'!U102</f>
        <v>-0.54721742176017507</v>
      </c>
      <c r="M83" s="8">
        <f>'9.รายได้(แยกกลุ่ม)'!V102</f>
        <v>-0.57692503181504884</v>
      </c>
      <c r="N83" s="8">
        <f>'9.รายได้(แยกกลุ่ม)'!W102</f>
        <v>-0.80589584093056121</v>
      </c>
      <c r="O83" s="8">
        <f>'9.รายได้(แยกกลุ่ม)'!X102</f>
        <v>-0.23318789555738043</v>
      </c>
      <c r="P83" s="8">
        <f>'9.รายได้(แยกกลุ่ม)'!Y102</f>
        <v>-0.26879386166741759</v>
      </c>
    </row>
    <row r="84" spans="1:16">
      <c r="A84" s="213" t="str">
        <f>'9.รายได้(แยกกลุ่ม)'!B113</f>
        <v>รพ.ศรีบุญเรือง</v>
      </c>
      <c r="B84" s="316">
        <f>'9.รายได้(แยกกลุ่ม)'!C113</f>
        <v>938.04613597160085</v>
      </c>
      <c r="C84" s="316">
        <f>'9.รายได้(แยกกลุ่ม)'!D113</f>
        <v>89.597176195595111</v>
      </c>
      <c r="D84" s="316">
        <f>'9.รายได้(แยกกลุ่ม)'!E113</f>
        <v>529.42249055307468</v>
      </c>
      <c r="E84" s="316">
        <f>'9.รายได้(แยกกลุ่ม)'!F113</f>
        <v>1114.5513157066414</v>
      </c>
      <c r="F84" s="316">
        <f>'9.รายได้(แยกกลุ่ม)'!G113</f>
        <v>8.1803113031632773</v>
      </c>
      <c r="G84" s="316">
        <f>'9.รายได้(แยกกลุ่ม)'!H113</f>
        <v>38.32017999307719</v>
      </c>
      <c r="H84" s="316">
        <f>'9.รายได้(แยกกลุ่ม)'!I113</f>
        <v>437.68888365290866</v>
      </c>
      <c r="I84" s="9" t="str">
        <f>'9.รายได้(แยกกลุ่ม)'!J113</f>
        <v>รพ.ศรีบุญเรือง</v>
      </c>
      <c r="J84" s="8">
        <f>'9.รายได้(แยกกลุ่ม)'!S113</f>
        <v>-5.8722764552886234E-2</v>
      </c>
      <c r="K84" s="8">
        <f>'9.รายได้(แยกกลุ่ม)'!T113</f>
        <v>-0.65197244463893289</v>
      </c>
      <c r="L84" s="8">
        <f>'9.รายได้(แยกกลุ่ม)'!U113</f>
        <v>-0.29296031178967002</v>
      </c>
      <c r="M84" s="8">
        <f>'9.รายได้(แยกกลุ่ม)'!V113</f>
        <v>-0.5804564407216255</v>
      </c>
      <c r="N84" s="8">
        <f>'9.รายได้(แยกกลุ่ม)'!W113</f>
        <v>-0.40978076985407452</v>
      </c>
      <c r="O84" s="8">
        <f>'9.รายได้(แยกกลุ่ม)'!X113</f>
        <v>-0.57144945690454374</v>
      </c>
      <c r="P84" s="8">
        <f>'9.รายได้(แยกกลุ่ม)'!Y113</f>
        <v>-0.28584771542530318</v>
      </c>
    </row>
    <row r="85" spans="1:16">
      <c r="A85" s="213" t="str">
        <f>'9.รายได้(แยกกลุ่ม)'!B141</f>
        <v>รพ.หนองบัวลำภู</v>
      </c>
      <c r="B85" s="316">
        <f>'9.รายได้(แยกกลุ่ม)'!C141</f>
        <v>1082.4159957230686</v>
      </c>
      <c r="C85" s="316">
        <f>'9.รายได้(แยกกลุ่ม)'!D141</f>
        <v>1481.0533624402271</v>
      </c>
      <c r="D85" s="316">
        <f>'9.รายได้(แยกกลุ่ม)'!E141</f>
        <v>1763.899937400811</v>
      </c>
      <c r="E85" s="316">
        <f>'9.รายได้(แยกกลุ่ม)'!F141</f>
        <v>5311.4229853398492</v>
      </c>
      <c r="F85" s="316">
        <f>'9.รายได้(แยกกลุ่ม)'!G141</f>
        <v>31.359348313198264</v>
      </c>
      <c r="G85" s="316">
        <f>'9.รายได้(แยกกลุ่ม)'!H141</f>
        <v>191.5048174524828</v>
      </c>
      <c r="H85" s="316">
        <f>'9.รายได้(แยกกลุ่ม)'!I141</f>
        <v>1251.4065486550437</v>
      </c>
      <c r="I85" s="9" t="str">
        <f>'9.รายได้(แยกกลุ่ม)'!J141</f>
        <v>รพ.หนองบัวลำภู</v>
      </c>
      <c r="J85" s="8">
        <f>'9.รายได้(แยกกลุ่ม)'!S141</f>
        <v>-0.20493328295634139</v>
      </c>
      <c r="K85" s="8">
        <f>'9.รายได้(แยกกลุ่ม)'!T141</f>
        <v>0.28651327202127996</v>
      </c>
      <c r="L85" s="8">
        <f>'9.รายได้(แยกกลุ่ม)'!U141</f>
        <v>-0.46425963645004759</v>
      </c>
      <c r="M85" s="8">
        <f>'9.รายได้(แยกกลุ่ม)'!V141</f>
        <v>-0.37529886276003921</v>
      </c>
      <c r="N85" s="8">
        <f>'9.รายได้(แยกกลุ่ม)'!W141</f>
        <v>-0.59718037478043784</v>
      </c>
      <c r="O85" s="8">
        <f>'9.รายได้(แยกกลุ่ม)'!X141</f>
        <v>-0.59789669050523497</v>
      </c>
      <c r="P85" s="8">
        <f>'9.รายได้(แยกกลุ่ม)'!Y141</f>
        <v>-0.20672199899793126</v>
      </c>
    </row>
    <row r="87" spans="1:16" ht="17.399999999999999">
      <c r="A87" s="465" t="s">
        <v>43</v>
      </c>
      <c r="B87" s="466" t="s">
        <v>131</v>
      </c>
      <c r="C87" s="467"/>
      <c r="D87" s="467"/>
      <c r="E87" s="467"/>
      <c r="F87" s="467"/>
      <c r="G87" s="467"/>
      <c r="H87" s="468"/>
      <c r="I87" s="447" t="s">
        <v>43</v>
      </c>
      <c r="J87" s="456" t="s">
        <v>4</v>
      </c>
      <c r="K87" s="457"/>
      <c r="L87" s="457"/>
      <c r="M87" s="457"/>
      <c r="N87" s="457"/>
      <c r="O87" s="457"/>
      <c r="P87" s="458"/>
    </row>
    <row r="88" spans="1:16">
      <c r="A88" s="465"/>
      <c r="B88" s="322" t="s">
        <v>133</v>
      </c>
      <c r="C88" s="322" t="s">
        <v>134</v>
      </c>
      <c r="D88" s="317" t="s">
        <v>135</v>
      </c>
      <c r="E88" s="317" t="s">
        <v>136</v>
      </c>
      <c r="F88" s="317" t="s">
        <v>137</v>
      </c>
      <c r="G88" s="317" t="s">
        <v>138</v>
      </c>
      <c r="H88" s="317" t="s">
        <v>139</v>
      </c>
      <c r="I88" s="447"/>
      <c r="J88" s="5" t="s">
        <v>133</v>
      </c>
      <c r="K88" s="6" t="s">
        <v>134</v>
      </c>
      <c r="L88" s="5" t="s">
        <v>135</v>
      </c>
      <c r="M88" s="5" t="s">
        <v>136</v>
      </c>
      <c r="N88" s="5" t="s">
        <v>137</v>
      </c>
      <c r="O88" s="5" t="s">
        <v>138</v>
      </c>
      <c r="P88" s="5" t="s">
        <v>139</v>
      </c>
    </row>
    <row r="89" spans="1:16" ht="17.399999999999999">
      <c r="A89" s="320" t="str">
        <f>'9.รายได้(แยกกลุ่ม)'!B4</f>
        <v>รพ.ห้วยเกิ้ง</v>
      </c>
      <c r="B89" s="324">
        <f>'9.รายได้(แยกกลุ่ม)'!C4</f>
        <v>2008.5848724489797</v>
      </c>
      <c r="C89" s="324">
        <f>'9.รายได้(แยกกลุ่ม)'!D4</f>
        <v>377.10980867346939</v>
      </c>
      <c r="D89" s="324">
        <f>'9.รายได้(แยกกลุ่ม)'!E4</f>
        <v>734.66774193548383</v>
      </c>
      <c r="E89" s="324">
        <f>'9.รายได้(แยกกลุ่ม)'!F4</f>
        <v>19934.398482587065</v>
      </c>
      <c r="F89" s="324">
        <f>'9.รายได้(แยกกลุ่ม)'!G4</f>
        <v>14.014008872285782</v>
      </c>
      <c r="G89" s="324">
        <f>'9.รายได้(แยกกลุ่ม)'!H4</f>
        <v>92.65071211767453</v>
      </c>
      <c r="H89" s="324">
        <f>'9.รายได้(แยกกลุ่ม)'!I4</f>
        <v>1998.6584107142855</v>
      </c>
      <c r="I89" s="9" t="str">
        <f>'9.รายได้(แยกกลุ่ม)'!J4</f>
        <v>รพ.ห้วยเกิ้ง</v>
      </c>
      <c r="J89" s="8">
        <f>'9.รายได้(แยกกลุ่ม)'!S4</f>
        <v>0.65169310973814665</v>
      </c>
      <c r="K89" s="8">
        <f>'9.รายได้(แยกกลุ่ม)'!T4</f>
        <v>4.7399719029924639E-2</v>
      </c>
      <c r="L89" s="8">
        <f>'9.รายได้(แยกกลุ่ม)'!U4</f>
        <v>-5.2452682245082809E-3</v>
      </c>
      <c r="M89" s="8">
        <f>'9.รายได้(แยกกลุ่ม)'!V4</f>
        <v>2.7135507113206256</v>
      </c>
      <c r="N89" s="8">
        <f>'9.รายได้(แยกกลุ่ม)'!W4</f>
        <v>4.9196640262546526E-2</v>
      </c>
      <c r="O89" s="8">
        <f>'9.รายได้(แยกกลุ่ม)'!X4</f>
        <v>0.58396233223981764</v>
      </c>
      <c r="P89" s="8">
        <f>'9.รายได้(แยกกลุ่ม)'!Y4</f>
        <v>0.64393580153372598</v>
      </c>
    </row>
    <row r="90" spans="1:16" ht="17.399999999999999">
      <c r="A90" s="320" t="str">
        <f>'9.รายได้(แยกกลุ่ม)'!B15</f>
        <v>รพ.ประจักษ์ศิลปาคม</v>
      </c>
      <c r="B90" s="324">
        <f>'9.รายได้(แยกกลุ่ม)'!C15</f>
        <v>1002.8293903275144</v>
      </c>
      <c r="C90" s="324">
        <f>'9.รายได้(แยกกลุ่ม)'!D15</f>
        <v>206.41593692315806</v>
      </c>
      <c r="D90" s="324">
        <f>'9.รายได้(แยกกลุ่ม)'!E15</f>
        <v>572.90535102739727</v>
      </c>
      <c r="E90" s="324">
        <f>'9.รายได้(แยกกลุ่ม)'!F15</f>
        <v>2376.0784595744681</v>
      </c>
      <c r="F90" s="324">
        <f>'9.รายได้(แยกกลุ่ม)'!G15</f>
        <v>8.079360967184801</v>
      </c>
      <c r="G90" s="324">
        <f>'9.รายได้(แยกกลุ่ม)'!H15</f>
        <v>29.445168743873406</v>
      </c>
      <c r="H90" s="324">
        <f>'9.รายได้(แยกกลุ่ม)'!I15</f>
        <v>485.77263013554136</v>
      </c>
      <c r="I90" s="9" t="str">
        <f>'9.รายได้(แยกกลุ่ม)'!J15</f>
        <v>รพ.ประจักษ์ศิลปาคม</v>
      </c>
      <c r="J90" s="8">
        <f>'9.รายได้(แยกกลุ่ม)'!S15</f>
        <v>-3.4552362874721125E-2</v>
      </c>
      <c r="K90" s="8">
        <f>'9.รายได้(แยกกลุ่ม)'!T15</f>
        <v>-0.17477352891069967</v>
      </c>
      <c r="L90" s="8">
        <f>'9.รายได้(แยกกลุ่ม)'!U15</f>
        <v>-0.12084903880884353</v>
      </c>
      <c r="M90" s="8">
        <f>'9.รายได้(แยกกลุ่ม)'!V15</f>
        <v>0.10633293195208654</v>
      </c>
      <c r="N90" s="8">
        <f>'9.รายได้(แยกกลุ่ม)'!W15</f>
        <v>-0.39313357781714958</v>
      </c>
      <c r="O90" s="8">
        <f>'9.รายได้(แยกกลุ่ม)'!X15</f>
        <v>-0.28879334625822911</v>
      </c>
      <c r="P90" s="8">
        <f>'9.รายได้(แยกกลุ่ม)'!Y15</f>
        <v>-0.34763550651134673</v>
      </c>
    </row>
    <row r="91" spans="1:16" ht="17.399999999999999">
      <c r="A91" s="320" t="str">
        <f>'9.รายได้(แยกกลุ่ม)'!B16</f>
        <v>รพ.กู่แก้ว</v>
      </c>
      <c r="B91" s="324">
        <f>'9.รายได้(แยกกลุ่ม)'!C16</f>
        <v>972.14854716560865</v>
      </c>
      <c r="C91" s="324">
        <f>'9.รายได้(แยกกลุ่ม)'!D16</f>
        <v>249.06278984296694</v>
      </c>
      <c r="D91" s="324">
        <f>'9.รายได้(แยกกลุ่ม)'!E16</f>
        <v>581.35215146299481</v>
      </c>
      <c r="E91" s="324">
        <f>'9.รายได้(แยกกลุ่ม)'!F16</f>
        <v>1928.5518733273861</v>
      </c>
      <c r="F91" s="324">
        <f>'9.รายได้(แยกกลุ่ม)'!G16</f>
        <v>9.2127161873793302</v>
      </c>
      <c r="G91" s="324">
        <f>'9.รายได้(แยกกลุ่ม)'!H16</f>
        <v>26.564277004369472</v>
      </c>
      <c r="H91" s="324">
        <f>'9.รายได้(แยกกลุ่ม)'!I16</f>
        <v>619.76046831495717</v>
      </c>
      <c r="I91" s="9" t="str">
        <f>'9.รายได้(แยกกลุ่ม)'!J16</f>
        <v>รพ.กู่แก้ว</v>
      </c>
      <c r="J91" s="8">
        <f>'9.รายได้(แยกกลุ่ม)'!S16</f>
        <v>-6.4089538212192348E-2</v>
      </c>
      <c r="K91" s="8">
        <f>'9.รายได้(แยกกลุ่ม)'!T16</f>
        <v>-4.2764613747776356E-3</v>
      </c>
      <c r="L91" s="8">
        <f>'9.รายได้(แยกกลุ่ม)'!U16</f>
        <v>-0.10788701513664653</v>
      </c>
      <c r="M91" s="8">
        <f>'9.รายได้(แยกกลุ่ม)'!V16</f>
        <v>-0.10204124790471514</v>
      </c>
      <c r="N91" s="8">
        <f>'9.รายได้(แยกกลุ่ม)'!W16</f>
        <v>-0.30800367331910011</v>
      </c>
      <c r="O91" s="8">
        <f>'9.รายได้(แยกกลุ่ม)'!X16</f>
        <v>-0.358377235950531</v>
      </c>
      <c r="P91" s="8">
        <f>'9.รายได้(แยกกลุ่ม)'!Y16</f>
        <v>-0.16769760395153138</v>
      </c>
    </row>
    <row r="92" spans="1:16" ht="17.399999999999999">
      <c r="A92" s="320" t="str">
        <f>'9.รายได้(แยกกลุ่ม)'!B20</f>
        <v>รพ.พิบูลย์รักษ์</v>
      </c>
      <c r="B92" s="324">
        <f>'9.รายได้(แยกกลุ่ม)'!C20</f>
        <v>879.48130857054286</v>
      </c>
      <c r="C92" s="324">
        <f>'9.รายได้(แยกกลุ่ม)'!D20</f>
        <v>240.79181174768814</v>
      </c>
      <c r="D92" s="324">
        <f>'9.รายได้(แยกกลุ่ม)'!E20</f>
        <v>778.6345618556702</v>
      </c>
      <c r="E92" s="324">
        <f>'9.รายได้(แยกกลุ่ม)'!F20</f>
        <v>2446.6951948051951</v>
      </c>
      <c r="F92" s="324">
        <f>'9.รายได้(แยกกลุ่ม)'!G20</f>
        <v>8.8907441860465113</v>
      </c>
      <c r="G92" s="324">
        <f>'9.รายได้(แยกกลุ่ม)'!H20</f>
        <v>32.374511627906976</v>
      </c>
      <c r="H92" s="324">
        <f>'9.รายได้(แยกกลุ่ม)'!I20</f>
        <v>828.53189750477861</v>
      </c>
      <c r="I92" s="9" t="str">
        <f>'9.รายได้(แยกกลุ่ม)'!J20</f>
        <v>รพ.พิบูลย์รักษ์</v>
      </c>
      <c r="J92" s="8">
        <f>'9.รายได้(แยกกลุ่ม)'!S20</f>
        <v>-0.1533024864997492</v>
      </c>
      <c r="K92" s="8">
        <f>'9.รายได้(แยกกลุ่ม)'!T20</f>
        <v>-3.7342852312240507E-2</v>
      </c>
      <c r="L92" s="8">
        <f>'9.รายได้(แยกกลุ่ม)'!U20</f>
        <v>0.19485238223814691</v>
      </c>
      <c r="M92" s="8">
        <f>'9.รายได้(แยกกลุ่ม)'!V20</f>
        <v>0.13921299928230677</v>
      </c>
      <c r="N92" s="8">
        <f>'9.รายได้(แยกกลุ่ม)'!W20</f>
        <v>-0.33218801132374098</v>
      </c>
      <c r="O92" s="8">
        <f>'9.รายได้(แยกกลุ่ม)'!X20</f>
        <v>-0.2180391872877778</v>
      </c>
      <c r="P92" s="8">
        <f>'9.รายได้(แยกกลุ่ม)'!Y20</f>
        <v>0.11267032789411142</v>
      </c>
    </row>
    <row r="93" spans="1:16" ht="17.399999999999999">
      <c r="A93" s="320" t="str">
        <f>'9.รายได้(แยกกลุ่ม)'!B23</f>
        <v>รพ.หนองแสง</v>
      </c>
      <c r="B93" s="324">
        <f>'9.รายได้(แยกกลุ่ม)'!C23</f>
        <v>890.09094032901805</v>
      </c>
      <c r="C93" s="324">
        <f>'9.รายได้(แยกกลุ่ม)'!D23</f>
        <v>196.05168110581135</v>
      </c>
      <c r="D93" s="324">
        <f>'9.รายได้(แยกกลุ่ม)'!E23</f>
        <v>682.62788778877882</v>
      </c>
      <c r="E93" s="324">
        <f>'9.รายได้(แยกกลุ่ม)'!F23</f>
        <v>1541.7585142510613</v>
      </c>
      <c r="F93" s="324">
        <f>'9.รายได้(แยกกลุ่ม)'!G23</f>
        <v>11.299935163172682</v>
      </c>
      <c r="G93" s="324">
        <f>'9.รายได้(แยกกลุ่ม)'!H23</f>
        <v>38.088178085152364</v>
      </c>
      <c r="H93" s="324">
        <f>'9.รายได้(แยกกลุ่ม)'!I23</f>
        <v>799.49530808916575</v>
      </c>
      <c r="I93" s="9" t="str">
        <f>'9.รายได้(แยกกลุ่ม)'!J23</f>
        <v>รพ.หนองแสง</v>
      </c>
      <c r="J93" s="8">
        <f>'9.รายได้(แยกกลุ่ม)'!S23</f>
        <v>-0.14308834238831275</v>
      </c>
      <c r="K93" s="8">
        <f>'9.รายได้(แยกกลุ่ม)'!T23</f>
        <v>-0.21620859628536526</v>
      </c>
      <c r="L93" s="8">
        <f>'9.รายได้(แยกกลุ่ม)'!U23</f>
        <v>4.7525498948768688E-2</v>
      </c>
      <c r="M93" s="8">
        <f>'9.รายได้(แยกกลุ่ม)'!V23</f>
        <v>-0.28213724990422118</v>
      </c>
      <c r="N93" s="8">
        <f>'9.รายได้(แยกกลุ่ม)'!W23</f>
        <v>-0.15122603740252769</v>
      </c>
      <c r="O93" s="8">
        <f>'9.รายได้(แยกกลุ่ม)'!X23</f>
        <v>-8.0033606915629468E-2</v>
      </c>
      <c r="P93" s="8">
        <f>'9.รายได้(แยกกลุ่ม)'!Y23</f>
        <v>7.3675870875261021E-2</v>
      </c>
    </row>
    <row r="94" spans="1:16" ht="17.399999999999999">
      <c r="A94" s="320" t="str">
        <f>'9.รายได้(แยกกลุ่ม)'!B24</f>
        <v>รพ.นายูง</v>
      </c>
      <c r="B94" s="324">
        <f>'9.รายได้(แยกกลุ่ม)'!C24</f>
        <v>1017.7017641740927</v>
      </c>
      <c r="C94" s="324">
        <f>'9.รายได้(แยกกลุ่ม)'!D24</f>
        <v>279.28934435404017</v>
      </c>
      <c r="D94" s="324">
        <f>'9.รายได้(แยกกลุ่ม)'!E24</f>
        <v>803.00095999999996</v>
      </c>
      <c r="E94" s="324">
        <f>'9.รายได้(แยกกลุ่ม)'!F24</f>
        <v>1357.5936632947976</v>
      </c>
      <c r="F94" s="324">
        <f>'9.รายได้(แยกกลุ่ม)'!G24</f>
        <v>9.3542742285106222</v>
      </c>
      <c r="G94" s="324">
        <f>'9.รายได้(แยกกลุ่ม)'!H24</f>
        <v>23.044427146967248</v>
      </c>
      <c r="H94" s="324">
        <f>'9.รายได้(แยกกลุ่ม)'!I24</f>
        <v>542.15126350682328</v>
      </c>
      <c r="I94" s="9" t="str">
        <f>'9.รายได้(แยกกลุ่ม)'!J24</f>
        <v>รพ.นายูง</v>
      </c>
      <c r="J94" s="8">
        <f>'9.รายได้(แยกกลุ่ม)'!S24</f>
        <v>-2.0234375860067065E-2</v>
      </c>
      <c r="K94" s="8">
        <f>'9.รายได้(แยกกลุ่ม)'!T24</f>
        <v>0.11656572399217435</v>
      </c>
      <c r="L94" s="8">
        <f>'9.รายได้(แยกกลุ่ม)'!U24</f>
        <v>0.23224379830877376</v>
      </c>
      <c r="M94" s="8">
        <f>'9.รายได้(แยกกลุ่ม)'!V24</f>
        <v>-0.3678867918437797</v>
      </c>
      <c r="N94" s="8">
        <f>'9.รายได้(แยกกลุ่ม)'!W24</f>
        <v>-0.29737079996420485</v>
      </c>
      <c r="O94" s="8">
        <f>'9.รายได้(แยกกลุ่ม)'!X24</f>
        <v>-0.4433942606628567</v>
      </c>
      <c r="P94" s="8">
        <f>'9.รายได้(แยกกลุ่ม)'!Y24</f>
        <v>-0.27192226883351261</v>
      </c>
    </row>
    <row r="95" spans="1:16" ht="17.399999999999999">
      <c r="A95" s="320" t="str">
        <f>'9.รายได้(แยกกลุ่ม)'!B31</f>
        <v>รพ.สร้างคอม</v>
      </c>
      <c r="B95" s="324">
        <f>'9.รายได้(แยกกลุ่ม)'!C31</f>
        <v>1088.0208665942619</v>
      </c>
      <c r="C95" s="324">
        <f>'9.รายได้(แยกกลุ่ม)'!D31</f>
        <v>215.70891211874377</v>
      </c>
      <c r="D95" s="324">
        <f>'9.รายได้(แยกกลุ่ม)'!E31</f>
        <v>367.70114942528738</v>
      </c>
      <c r="E95" s="324">
        <f>'9.รายได้(แยกกลุ่ม)'!F31</f>
        <v>4159.5776787878785</v>
      </c>
      <c r="F95" s="324">
        <f>'9.รายได้(แยกกลุ่ม)'!G31</f>
        <v>3.2779927448609434</v>
      </c>
      <c r="G95" s="324">
        <f>'9.รายได้(แยกกลุ่ม)'!H31</f>
        <v>29.188371624345024</v>
      </c>
      <c r="H95" s="324">
        <f>'9.รายได้(แยกกลุ่ม)'!I31</f>
        <v>603.42639379129332</v>
      </c>
      <c r="I95" s="9" t="str">
        <f>'9.รายได้(แยกกลุ่ม)'!J31</f>
        <v>รพ.สร้างคอม</v>
      </c>
      <c r="J95" s="8">
        <f>'9.รายได้(แยกกลุ่ม)'!S31</f>
        <v>4.2441525076730262E-3</v>
      </c>
      <c r="K95" s="8">
        <f>'9.รายได้(แยกกลุ่ม)'!T31</f>
        <v>-0.10980031441075619</v>
      </c>
      <c r="L95" s="8">
        <f>'9.รายได้(แยกกลุ่ม)'!U31</f>
        <v>-0.36796424214084383</v>
      </c>
      <c r="M95" s="8">
        <f>'9.รายได้(แยกกลุ่ม)'!V31</f>
        <v>0.86770737223586125</v>
      </c>
      <c r="N95" s="8">
        <f>'9.รายได้(แยกกลุ่ม)'!W31</f>
        <v>-0.54950424161258116</v>
      </c>
      <c r="O95" s="8">
        <f>'9.รายได้(แยกกลุ่ม)'!X31</f>
        <v>-0.48007860543984143</v>
      </c>
      <c r="P95" s="8">
        <f>'9.รายได้(แยกกลุ่ม)'!Y31</f>
        <v>-0.10255919841542246</v>
      </c>
    </row>
    <row r="96" spans="1:16" ht="17.399999999999999">
      <c r="A96" s="320" t="str">
        <f>'9.รายได้(แยกกลุ่ม)'!B36</f>
        <v>รพ.ทุ่งฝน</v>
      </c>
      <c r="B96" s="324">
        <f>'9.รายได้(แยกกลุ่ม)'!C36</f>
        <v>1046.881652127616</v>
      </c>
      <c r="C96" s="324">
        <f>'9.รายได้(แยกกลุ่ม)'!D36</f>
        <v>149.10400581562027</v>
      </c>
      <c r="D96" s="324">
        <f>'9.รายได้(แยกกลุ่ม)'!E36</f>
        <v>731.01889020070837</v>
      </c>
      <c r="E96" s="324">
        <f>'9.รายได้(แยกกลุ่ม)'!F36</f>
        <v>1603.8604983388705</v>
      </c>
      <c r="F96" s="324">
        <f>'9.รายได้(แยกกลุ่ม)'!G36</f>
        <v>6.6077570300391173</v>
      </c>
      <c r="G96" s="324">
        <f>'9.รายได้(แยกกลุ่ม)'!H36</f>
        <v>24.703594361207468</v>
      </c>
      <c r="H96" s="324">
        <f>'9.รายได้(แยกกลุ่ม)'!I36</f>
        <v>633.38417086456161</v>
      </c>
      <c r="I96" s="9" t="str">
        <f>'9.รายได้(แยกกลุ่ม)'!J36</f>
        <v>รพ.ทุ่งฝน</v>
      </c>
      <c r="J96" s="8">
        <f>'9.รายได้(แยกกลุ่ม)'!S36</f>
        <v>-3.3727376196743507E-2</v>
      </c>
      <c r="K96" s="8">
        <f>'9.รายได้(แยกกลุ่ม)'!T36</f>
        <v>-0.38466919241567893</v>
      </c>
      <c r="L96" s="8">
        <f>'9.รายได้(แยกกลุ่ม)'!U36</f>
        <v>0.25653694311130559</v>
      </c>
      <c r="M96" s="8">
        <f>'9.รายได้(แยกกลุ่ม)'!V36</f>
        <v>-0.27984466017754317</v>
      </c>
      <c r="N96" s="8">
        <f>'9.รายได้(แยกกลุ่ม)'!W36</f>
        <v>-9.1893501242770875E-2</v>
      </c>
      <c r="O96" s="8">
        <f>'9.รายได้(แยกกลุ่ม)'!X36</f>
        <v>-0.55996424205402484</v>
      </c>
      <c r="P96" s="8">
        <f>'9.รายได้(แยกกลุ่ม)'!Y36</f>
        <v>-5.80047477865612E-2</v>
      </c>
    </row>
    <row r="97" spans="1:16" ht="17.399999999999999">
      <c r="A97" s="320" t="str">
        <f>'9.รายได้(แยกกลุ่ม)'!B39</f>
        <v>รพ.ไชยวาน</v>
      </c>
      <c r="B97" s="324">
        <f>'9.รายได้(แยกกลุ่ม)'!C39</f>
        <v>1034.1371164865327</v>
      </c>
      <c r="C97" s="324">
        <f>'9.รายได้(แยกกลุ่ม)'!D39</f>
        <v>150.76868382226797</v>
      </c>
      <c r="D97" s="324">
        <f>'9.รายได้(แยกกลุ่ม)'!E39</f>
        <v>380.24832214765098</v>
      </c>
      <c r="E97" s="324">
        <f>'9.รายได้(แยกกลุ่ม)'!F39</f>
        <v>1142.5621873557916</v>
      </c>
      <c r="F97" s="324">
        <f>'9.รายได้(แยกกลุ่ม)'!G39</f>
        <v>3.0334419109663409</v>
      </c>
      <c r="G97" s="324">
        <f>'9.รายได้(แยกกลุ่ม)'!H39</f>
        <v>23.40511617806732</v>
      </c>
      <c r="H97" s="324">
        <f>'9.รายได้(แยกกลุ่ม)'!I39</f>
        <v>565.47999725510374</v>
      </c>
      <c r="I97" s="9" t="str">
        <f>'9.รายได้(แยกกลุ่ม)'!J39</f>
        <v>รพ.ไชยวาน</v>
      </c>
      <c r="J97" s="8">
        <f>'9.รายได้(แยกกลุ่ม)'!S39</f>
        <v>-4.5490593049418375E-2</v>
      </c>
      <c r="K97" s="8">
        <f>'9.รายได้(แยกกลุ่ม)'!T39</f>
        <v>-0.37779930547605467</v>
      </c>
      <c r="L97" s="8">
        <f>'9.รายได้(แยกกลุ่ม)'!U39</f>
        <v>-0.34639710308521748</v>
      </c>
      <c r="M97" s="8">
        <f>'9.รายได้(แยกกลุ่ม)'!V39</f>
        <v>-0.48697392251027916</v>
      </c>
      <c r="N97" s="8">
        <f>'9.รายได้(แยกกลุ่ม)'!W39</f>
        <v>-0.58311295339278313</v>
      </c>
      <c r="O97" s="8">
        <f>'9.รายได้(แยกกลุ่ม)'!X39</f>
        <v>-0.58309354150494319</v>
      </c>
      <c r="P97" s="8">
        <f>'9.รายได้(แยกกลุ่ม)'!Y39</f>
        <v>-0.15899465578864214</v>
      </c>
    </row>
    <row r="98" spans="1:16" ht="17.399999999999999">
      <c r="A98" s="320" t="str">
        <f>'9.รายได้(แยกกลุ่ม)'!B53</f>
        <v>รพ.ศรีธาตุ</v>
      </c>
      <c r="B98" s="324">
        <f>'9.รายได้(แยกกลุ่ม)'!C53</f>
        <v>807.50885928416722</v>
      </c>
      <c r="C98" s="324">
        <f>'9.รายได้(แยกกลุ่ม)'!D53</f>
        <v>144.84191867092213</v>
      </c>
      <c r="D98" s="324">
        <f>'9.รายได้(แยกกลุ่ม)'!E53</f>
        <v>364.16284348864991</v>
      </c>
      <c r="E98" s="324">
        <f>'9.รายได้(แยกกลุ่ม)'!F53</f>
        <v>1273.0063553480097</v>
      </c>
      <c r="F98" s="324">
        <f>'9.รายได้(แยกกลุ่ม)'!G53</f>
        <v>10.626016949152543</v>
      </c>
      <c r="G98" s="324">
        <f>'9.รายได้(แยกกลุ่ม)'!H53</f>
        <v>19.845423728813561</v>
      </c>
      <c r="H98" s="324">
        <f>'9.รายได้(แยกกลุ่ม)'!I53</f>
        <v>608.3034272768723</v>
      </c>
      <c r="I98" s="9" t="str">
        <f>'9.รายได้(แยกกลุ่ม)'!J53</f>
        <v>รพ.ศรีธาตุ</v>
      </c>
      <c r="J98" s="8">
        <f>'9.รายได้(แยกกลุ่ม)'!S53</f>
        <v>-0.23251281570998139</v>
      </c>
      <c r="K98" s="8">
        <f>'9.รายได้(แยกกลุ่ม)'!T53</f>
        <v>-0.19216113461857073</v>
      </c>
      <c r="L98" s="8">
        <f>'9.รายได้(แยกกลุ่ม)'!U53</f>
        <v>-0.35606210260606763</v>
      </c>
      <c r="M98" s="8">
        <f>'9.รายได้(แยกกลุ่ม)'!V53</f>
        <v>-0.34701248712227051</v>
      </c>
      <c r="N98" s="8">
        <f>'9.รายได้(แยกกลุ่ม)'!W53</f>
        <v>0.11435205764114149</v>
      </c>
      <c r="O98" s="8">
        <f>'9.รายได้(แยกกลุ่ม)'!X53</f>
        <v>-0.48671805541943525</v>
      </c>
      <c r="P98" s="8">
        <f>'9.รายได้(แยกกลุ่ม)'!Y53</f>
        <v>-6.6212397275114937E-2</v>
      </c>
    </row>
    <row r="99" spans="1:16" ht="17.399999999999999">
      <c r="A99" s="320" t="str">
        <f>'9.รายได้(แยกกลุ่ม)'!B70</f>
        <v>รพ.โนนสะอาด</v>
      </c>
      <c r="B99" s="324">
        <f>'9.รายได้(แยกกลุ่ม)'!C70</f>
        <v>947.80547160286085</v>
      </c>
      <c r="C99" s="324">
        <f>'9.รายได้(แยกกลุ่ม)'!D70</f>
        <v>218.4695453653064</v>
      </c>
      <c r="D99" s="324">
        <f>'9.รายได้(แยกกลุ่ม)'!E70</f>
        <v>450.46231884057971</v>
      </c>
      <c r="E99" s="324">
        <f>'9.รายได้(แยกกลุ่ม)'!F70</f>
        <v>1411.2164731722623</v>
      </c>
      <c r="F99" s="324">
        <f>'9.รายได้(แยกกลุ่ม)'!G70</f>
        <v>7.7141241111829348</v>
      </c>
      <c r="G99" s="324">
        <f>'9.รายได้(แยกกลุ่ม)'!H70</f>
        <v>26.333660683208194</v>
      </c>
      <c r="H99" s="324">
        <f>'9.รายได้(แยกกลุ่ม)'!I70</f>
        <v>641.15036292245134</v>
      </c>
      <c r="I99" s="9" t="str">
        <f>'9.รายได้(แยกกลุ่ม)'!J70</f>
        <v>รพ.โนนสะอาด</v>
      </c>
      <c r="J99" s="8">
        <f>'9.รายได้(แยกกลุ่ม)'!S70</f>
        <v>-8.588008754557841E-2</v>
      </c>
      <c r="K99" s="8">
        <f>'9.รายได้(แยกกลุ่ม)'!T70</f>
        <v>-0.14435253127729092</v>
      </c>
      <c r="L99" s="8">
        <f>'9.รายได้(แยกกลุ่ม)'!U70</f>
        <v>-0.34142010916627058</v>
      </c>
      <c r="M99" s="8">
        <f>'9.รายได้(แยกกลุ่ม)'!V70</f>
        <v>-0.3340215918865026</v>
      </c>
      <c r="N99" s="8">
        <f>'9.รายได้(แยกกลุ่ม)'!W70</f>
        <v>-0.13115695714487552</v>
      </c>
      <c r="O99" s="8">
        <f>'9.รายได้(แยกกลุ่ม)'!X70</f>
        <v>-0.53795682685511936</v>
      </c>
      <c r="P99" s="8">
        <f>'9.รายได้(แยกกลุ่ม)'!Y70</f>
        <v>5.1749393981468262E-3</v>
      </c>
    </row>
    <row r="100" spans="1:16" ht="17.399999999999999">
      <c r="A100" s="320" t="str">
        <f>'9.รายได้(แยกกลุ่ม)'!B88</f>
        <v>รพ.วังสามหมอ</v>
      </c>
      <c r="B100" s="324">
        <f>'9.รายได้(แยกกลุ่ม)'!C88</f>
        <v>1199.9028159676845</v>
      </c>
      <c r="C100" s="324">
        <f>'9.รายได้(แยกกลุ่ม)'!D88</f>
        <v>431.68460377806821</v>
      </c>
      <c r="D100" s="324">
        <f>'9.รายได้(แยกกลุ่ม)'!E88</f>
        <v>571.52282090699475</v>
      </c>
      <c r="E100" s="324">
        <f>'9.รายได้(แยกกลุ่ม)'!F88</f>
        <v>2170.577607715431</v>
      </c>
      <c r="F100" s="324">
        <f>'9.รายได้(แยกกลุ่ม)'!G88</f>
        <v>6.9224181572730341</v>
      </c>
      <c r="G100" s="324">
        <f>'9.รายได้(แยกกลุ่ม)'!H88</f>
        <v>33.585003585892679</v>
      </c>
      <c r="H100" s="324">
        <f>'9.รายได้(แยกกลุ่ม)'!I88</f>
        <v>610.69018795295233</v>
      </c>
      <c r="I100" s="9" t="str">
        <f>'9.รายได้(แยกกลุ่ม)'!J88</f>
        <v>รพ.วังสามหมอ</v>
      </c>
      <c r="J100" s="8">
        <f>'9.รายได้(แยกกลุ่ม)'!S88</f>
        <v>0.32151062147352072</v>
      </c>
      <c r="K100" s="8">
        <f>'9.รายได้(แยกกลุ่ม)'!T88</f>
        <v>0.46501882583421195</v>
      </c>
      <c r="L100" s="8">
        <f>'9.รายได้(แยกกลุ่ม)'!U88</f>
        <v>-1.4866228980786586E-2</v>
      </c>
      <c r="M100" s="8">
        <f>'9.รายได้(แยกกลุ่ม)'!V88</f>
        <v>0.12595063227541867</v>
      </c>
      <c r="N100" s="8">
        <f>'9.รายได้(แยกกลุ่ม)'!W88</f>
        <v>-0.23082754228157307</v>
      </c>
      <c r="O100" s="8">
        <f>'9.รายได้(แยกกลุ่ม)'!X88</f>
        <v>-0.37914441867599391</v>
      </c>
      <c r="P100" s="8">
        <f>'9.รายได้(แยกกลุ่ม)'!Y88</f>
        <v>3.346936591345212E-2</v>
      </c>
    </row>
    <row r="101" spans="1:16" ht="17.399999999999999">
      <c r="A101" s="320" t="str">
        <f>'9.รายได้(แยกกลุ่ม)'!B89</f>
        <v>รพ.หนองวัวซอ</v>
      </c>
      <c r="B101" s="324">
        <f>'9.รายได้(แยกกลุ่ม)'!C89</f>
        <v>827.68478038326316</v>
      </c>
      <c r="C101" s="324">
        <f>'9.รายได้(แยกกลุ่ม)'!D89</f>
        <v>187.9748987744741</v>
      </c>
      <c r="D101" s="324">
        <f>'9.รายได้(แยกกลุ่ม)'!E89</f>
        <v>441.00179510844475</v>
      </c>
      <c r="E101" s="324">
        <f>'9.รายได้(แยกกลุ่ม)'!F89</f>
        <v>1108.4851985339037</v>
      </c>
      <c r="F101" s="324">
        <f>'9.รายได้(แยกกลุ่ม)'!G89</f>
        <v>4.3961451712118107</v>
      </c>
      <c r="G101" s="324">
        <f>'9.รายได้(แยกกลุ่ม)'!H89</f>
        <v>27.276969262027702</v>
      </c>
      <c r="H101" s="324">
        <f>'9.รายได้(แยกกลุ่ม)'!I89</f>
        <v>529.95457356276404</v>
      </c>
      <c r="I101" s="9" t="str">
        <f>'9.รายได้(แยกกลุ่ม)'!J89</f>
        <v>รพ.หนองวัวซอ</v>
      </c>
      <c r="J101" s="8">
        <f>'9.รายได้(แยกกลุ่ม)'!S89</f>
        <v>-8.84309846157421E-2</v>
      </c>
      <c r="K101" s="8">
        <f>'9.รายได้(แยกกลุ่ม)'!T89</f>
        <v>-0.36206488932261538</v>
      </c>
      <c r="L101" s="8">
        <f>'9.รายได้(แยกกลุ่ม)'!U89</f>
        <v>-0.23984529480035746</v>
      </c>
      <c r="M101" s="8">
        <f>'9.รายได้(แยกกลุ่ม)'!V89</f>
        <v>-0.42499194420841863</v>
      </c>
      <c r="N101" s="8">
        <f>'9.รายได้(แยกกลุ่ม)'!W89</f>
        <v>-0.51152997276315593</v>
      </c>
      <c r="O101" s="8">
        <f>'9.รายได้(แยกกลุ่ม)'!X89</f>
        <v>-0.49575534316611486</v>
      </c>
      <c r="P101" s="8">
        <f>'9.รายได้(แยกกลุ่ม)'!Y89</f>
        <v>-0.10315929761583473</v>
      </c>
    </row>
    <row r="102" spans="1:16" ht="17.399999999999999">
      <c r="A102" s="320" t="str">
        <f>'9.รายได้(แยกกลุ่ม)'!B91</f>
        <v>รพ.กุดจับ</v>
      </c>
      <c r="B102" s="324">
        <f>'9.รายได้(แยกกลุ่ม)'!C91</f>
        <v>795.38950117628292</v>
      </c>
      <c r="C102" s="324">
        <f>'9.รายได้(แยกกลุ่ม)'!D91</f>
        <v>320.45075740659513</v>
      </c>
      <c r="D102" s="324">
        <f>'9.รายได้(แยกกลุ่ม)'!E91</f>
        <v>500.70213852537489</v>
      </c>
      <c r="E102" s="324">
        <f>'9.รายได้(แยกกลุ่ม)'!F91</f>
        <v>2908.2061822585529</v>
      </c>
      <c r="F102" s="324">
        <f>'9.รายได้(แยกกลุ่ม)'!G91</f>
        <v>9.7616495098900327</v>
      </c>
      <c r="G102" s="324">
        <f>'9.รายได้(แยกกลุ่ม)'!H91</f>
        <v>24.372123458525103</v>
      </c>
      <c r="H102" s="324">
        <f>'9.รายได้(แยกกลุ่ม)'!I91</f>
        <v>500.14133617767857</v>
      </c>
      <c r="I102" s="9" t="str">
        <f>'9.รายได้(แยกกลุ่ม)'!J91</f>
        <v>รพ.กุดจับ</v>
      </c>
      <c r="J102" s="8">
        <f>'9.รายได้(แยกกลุ่ม)'!S91</f>
        <v>-0.12399932725777381</v>
      </c>
      <c r="K102" s="8">
        <f>'9.รายได้(แยกกลุ่ม)'!T91</f>
        <v>8.7521742134796007E-2</v>
      </c>
      <c r="L102" s="8">
        <f>'9.รายได้(แยกกลุ่ม)'!U91</f>
        <v>-0.13693982490481116</v>
      </c>
      <c r="M102" s="8">
        <f>'9.รายได้(แยกกลุ่ม)'!V91</f>
        <v>0.50858305091784362</v>
      </c>
      <c r="N102" s="8">
        <f>'9.รายได้(แยกกลุ่ม)'!W91</f>
        <v>8.4648712967347564E-2</v>
      </c>
      <c r="O102" s="8">
        <f>'9.รายได้(แยกกลุ่ม)'!X91</f>
        <v>-0.54945459990068191</v>
      </c>
      <c r="P102" s="8">
        <f>'9.รายได้(แยกกลุ่ม)'!Y91</f>
        <v>-0.15361215922062146</v>
      </c>
    </row>
    <row r="103" spans="1:16" ht="17.399999999999999">
      <c r="A103" s="320" t="str">
        <f>'9.รายได้(แยกกลุ่ม)'!B92</f>
        <v>รพ.น้ำโสม</v>
      </c>
      <c r="B103" s="324">
        <f>'9.รายได้(แยกกลุ่ม)'!C92</f>
        <v>676.44185070652441</v>
      </c>
      <c r="C103" s="324">
        <f>'9.รายได้(แยกกลุ่ม)'!D92</f>
        <v>292.90175278099906</v>
      </c>
      <c r="D103" s="324">
        <f>'9.รายได้(แยกกลุ่ม)'!E92</f>
        <v>963.93449879227046</v>
      </c>
      <c r="E103" s="324">
        <f>'9.รายได้(แยกกลุ่ม)'!F92</f>
        <v>1865.7127585045469</v>
      </c>
      <c r="F103" s="324">
        <f>'9.รายได้(แยกกลุ่ม)'!G92</f>
        <v>7.9201119598810426</v>
      </c>
      <c r="G103" s="324">
        <f>'9.รายได้(แยกกลุ่ม)'!H92</f>
        <v>41.548806927517631</v>
      </c>
      <c r="H103" s="324">
        <f>'9.รายได้(แยกกลุ่ม)'!I92</f>
        <v>595.57626916634456</v>
      </c>
      <c r="I103" s="9" t="str">
        <f>'9.รายได้(แยกกลุ่ม)'!J92</f>
        <v>รพ.น้ำโสม</v>
      </c>
      <c r="J103" s="8">
        <f>'9.รายได้(แยกกลุ่ม)'!S92</f>
        <v>-0.25500208965094007</v>
      </c>
      <c r="K103" s="8">
        <f>'9.รายได้(แยกกลุ่ม)'!T92</f>
        <v>-5.9720031974819657E-3</v>
      </c>
      <c r="L103" s="8">
        <f>'9.รายได้(แยกกลุ่ม)'!U92</f>
        <v>0.66153370097057973</v>
      </c>
      <c r="M103" s="8">
        <f>'9.รายได้(แยกกลุ่ม)'!V92</f>
        <v>-3.2192881463689191E-2</v>
      </c>
      <c r="N103" s="8">
        <f>'9.รายได้(แยกกลุ่ม)'!W92</f>
        <v>-0.11997053006884244</v>
      </c>
      <c r="O103" s="8">
        <f>'9.รายได้(แยกกลุ่ม)'!X92</f>
        <v>-0.23192479011262232</v>
      </c>
      <c r="P103" s="8">
        <f>'9.รายได้(แยกกลุ่ม)'!Y92</f>
        <v>7.8921217182886475E-3</v>
      </c>
    </row>
    <row r="104" spans="1:16" ht="17.399999999999999">
      <c r="A104" s="320" t="str">
        <f>'9.รายได้(แยกกลุ่ม)'!B115</f>
        <v>รพ.เพ็ญ</v>
      </c>
      <c r="B104" s="324">
        <f>'9.รายได้(แยกกลุ่ม)'!C115</f>
        <v>898.00556785747165</v>
      </c>
      <c r="C104" s="324">
        <f>'9.รายได้(แยกกลุ่ม)'!D115</f>
        <v>167.23461329527669</v>
      </c>
      <c r="D104" s="324">
        <f>'9.รายได้(แยกกลุ่ม)'!E115</f>
        <v>1134.5758010118043</v>
      </c>
      <c r="E104" s="324">
        <f>'9.รายได้(แยกกลุ่ม)'!F115</f>
        <v>2350.4019949856729</v>
      </c>
      <c r="F104" s="324">
        <f>'9.รายได้(แยกกลุ่ม)'!G115</f>
        <v>12.087991142695298</v>
      </c>
      <c r="G104" s="324">
        <f>'9.รายได้(แยกกลุ่ม)'!H115</f>
        <v>51.981713785467839</v>
      </c>
      <c r="H104" s="324">
        <f>'9.รายได้(แยกกลุ่ม)'!I115</f>
        <v>441.41830034066845</v>
      </c>
      <c r="I104" s="9" t="str">
        <f>'9.รายได้(แยกกลุ่ม)'!J115</f>
        <v>รพ.เพ็ญ</v>
      </c>
      <c r="J104" s="8">
        <f>'9.รายได้(แยกกลุ่ม)'!S115</f>
        <v>-9.8901252385109897E-2</v>
      </c>
      <c r="K104" s="8">
        <f>'9.รายได้(แยกกลุ่ม)'!T115</f>
        <v>-0.3504008038171858</v>
      </c>
      <c r="L104" s="8">
        <f>'9.รายได้(แยกกลุ่ม)'!U115</f>
        <v>0.51521730737268678</v>
      </c>
      <c r="M104" s="8">
        <f>'9.รายได้(แยกกลุ่ม)'!V115</f>
        <v>-0.11525292302393222</v>
      </c>
      <c r="N104" s="8">
        <f>'9.รายได้(แยกกลุ่ม)'!W115</f>
        <v>-0.12783700254860828</v>
      </c>
      <c r="O104" s="8">
        <f>'9.รายได้(แยกกลุ่ม)'!X115</f>
        <v>-0.41866683095384033</v>
      </c>
      <c r="P104" s="8">
        <f>'9.รายได้(แยกกลุ่ม)'!Y115</f>
        <v>-0.27976263639504217</v>
      </c>
    </row>
    <row r="105" spans="1:16" ht="17.399999999999999">
      <c r="A105" s="320" t="str">
        <f>'9.รายได้(แยกกลุ่ม)'!B123</f>
        <v>รพ.หนองหาน</v>
      </c>
      <c r="B105" s="324">
        <f>'9.รายได้(แยกกลุ่ม)'!C123</f>
        <v>1140.9571454506977</v>
      </c>
      <c r="C105" s="324">
        <f>'9.รายได้(แยกกลุ่ม)'!D123</f>
        <v>271.30186638896004</v>
      </c>
      <c r="D105" s="324">
        <f>'9.รายได้(แยกกลุ่ม)'!E123</f>
        <v>672.17259652100131</v>
      </c>
      <c r="E105" s="324">
        <f>'9.รายได้(แยกกลุ่ม)'!F123</f>
        <v>2942.4166133066533</v>
      </c>
      <c r="F105" s="324">
        <f>'9.รายได้(แยกกลุ่ม)'!G123</f>
        <v>37.716672296626001</v>
      </c>
      <c r="G105" s="324">
        <f>'9.รายได้(แยกกลุ่ม)'!H123</f>
        <v>103.34087996264357</v>
      </c>
      <c r="H105" s="324">
        <f>'9.รายได้(แยกกลุ่ม)'!I123</f>
        <v>554.65279462704518</v>
      </c>
      <c r="I105" s="9" t="str">
        <f>'9.รายได้(แยกกลุ่ม)'!J123</f>
        <v>รพ.หนองหาน</v>
      </c>
      <c r="J105" s="8">
        <f>'9.รายได้(แยกกลุ่ม)'!S123</f>
        <v>5.088041402002496E-2</v>
      </c>
      <c r="K105" s="8">
        <f>'9.รายได้(แยกกลุ่ม)'!T123</f>
        <v>-6.1561029812767433E-2</v>
      </c>
      <c r="L105" s="8">
        <f>'9.รายได้(แยกกลุ่ม)'!U123</f>
        <v>-0.26070820201813233</v>
      </c>
      <c r="M105" s="8">
        <f>'9.รายได้(แยกกลุ่ม)'!V123</f>
        <v>1.1438986417669377E-4</v>
      </c>
      <c r="N105" s="8">
        <f>'9.รายได้(แยกกลุ่ม)'!W123</f>
        <v>0.10639317416327314</v>
      </c>
      <c r="O105" s="8">
        <f>'9.รายได้(แยกกลุ่ม)'!X123</f>
        <v>0.18036621681436521</v>
      </c>
      <c r="P105" s="8">
        <f>'9.รายได้(แยกกลุ่ม)'!Y123</f>
        <v>7.5935543139986419E-2</v>
      </c>
    </row>
    <row r="106" spans="1:16" ht="17.399999999999999">
      <c r="A106" s="320" t="str">
        <f>'9.รายได้(แยกกลุ่ม)'!B124</f>
        <v>รพ.สมเด็จพระยุพราชบ้านดุง</v>
      </c>
      <c r="B106" s="324">
        <f>'9.รายได้(แยกกลุ่ม)'!C124</f>
        <v>1086.5132883756132</v>
      </c>
      <c r="C106" s="324">
        <f>'9.รายได้(แยกกลุ่ม)'!D124</f>
        <v>382.12617389411264</v>
      </c>
      <c r="D106" s="324">
        <f>'9.รายได้(แยกกลุ่ม)'!E124</f>
        <v>853.18880379285213</v>
      </c>
      <c r="E106" s="324">
        <f>'9.รายได้(แยกกลุ่ม)'!F124</f>
        <v>3026.3835478601759</v>
      </c>
      <c r="F106" s="324">
        <f>'9.รายได้(แยกกลุ่ม)'!G124</f>
        <v>19.231185660991276</v>
      </c>
      <c r="G106" s="324">
        <f>'9.รายได้(แยกกลุ่ม)'!H124</f>
        <v>85.32528306826363</v>
      </c>
      <c r="H106" s="324">
        <f>'9.รายได้(แยกกลุ่ม)'!I124</f>
        <v>447.3081901493868</v>
      </c>
      <c r="I106" s="9" t="str">
        <f>'9.รายได้(แยกกลุ่ม)'!J124</f>
        <v>รพ.สมเด็จพระยุพราชบ้านดุง</v>
      </c>
      <c r="J106" s="8">
        <f>'9.รายได้(แยกกลุ่ม)'!S124</f>
        <v>7.3481188935833885E-4</v>
      </c>
      <c r="K106" s="8">
        <f>'9.รายได้(แยกกลุ่ม)'!T124</f>
        <v>0.3217826249549563</v>
      </c>
      <c r="L106" s="8">
        <f>'9.รายได้(แยกกลุ่ม)'!U124</f>
        <v>-6.1616781108526905E-2</v>
      </c>
      <c r="M106" s="8">
        <f>'9.รายได้(แยกกลุ่ม)'!V124</f>
        <v>2.8654379456401591E-2</v>
      </c>
      <c r="N106" s="8">
        <f>'9.รายได้(แยกกลุ่ม)'!W124</f>
        <v>-0.4358661236322604</v>
      </c>
      <c r="O106" s="8">
        <f>'9.รายได้(แยกกลุ่ม)'!X124</f>
        <v>-2.5409096474614968E-2</v>
      </c>
      <c r="P106" s="8">
        <f>'9.รายได้(แยกกลุ่ม)'!Y124</f>
        <v>-0.13229540140880489</v>
      </c>
    </row>
    <row r="107" spans="1:16" ht="17.399999999999999">
      <c r="A107" s="320" t="str">
        <f>'9.รายได้(แยกกลุ่ม)'!B125</f>
        <v>รพ.บ้านผือ</v>
      </c>
      <c r="B107" s="324">
        <f>'9.รายได้(แยกกลุ่ม)'!C125</f>
        <v>1029.6760413451912</v>
      </c>
      <c r="C107" s="324">
        <f>'9.รายได้(แยกกลุ่ม)'!D125</f>
        <v>213.86927475116318</v>
      </c>
      <c r="D107" s="324">
        <f>'9.รายได้(แยกกลุ่ม)'!E125</f>
        <v>1202.2730669800235</v>
      </c>
      <c r="E107" s="324">
        <f>'9.รายได้(แยกกลุ่ม)'!F125</f>
        <v>2857.4400463346019</v>
      </c>
      <c r="F107" s="324">
        <f>'9.รายได้(แยกกลุ่ม)'!G125</f>
        <v>45.321407193489108</v>
      </c>
      <c r="G107" s="324">
        <f>'9.รายได้(แยกกลุ่ม)'!H125</f>
        <v>73.983373588868474</v>
      </c>
      <c r="H107" s="324">
        <f>'9.รายได้(แยกกลุ่ม)'!I125</f>
        <v>544.5613831203251</v>
      </c>
      <c r="I107" s="9" t="str">
        <f>'9.รายได้(แยกกลุ่ม)'!J125</f>
        <v>รพ.บ้านผือ</v>
      </c>
      <c r="J107" s="8">
        <f>'9.รายได้(แยกกลุ่ม)'!S125</f>
        <v>-5.1615225909383299E-2</v>
      </c>
      <c r="K107" s="8">
        <f>'9.รายได้(แยกกลุ่ม)'!T125</f>
        <v>-0.26022159514218879</v>
      </c>
      <c r="L107" s="8">
        <f>'9.รายได้(แยกกลุ่ม)'!U125</f>
        <v>0.32232498312665958</v>
      </c>
      <c r="M107" s="8">
        <f>'9.รายได้(แยกกลุ่ม)'!V125</f>
        <v>-2.8768769320578903E-2</v>
      </c>
      <c r="N107" s="8">
        <f>'9.รายได้(แยกกลุ่ม)'!W125</f>
        <v>0.32947294946898736</v>
      </c>
      <c r="O107" s="8">
        <f>'9.รายได้(แยกกลุ่ม)'!X125</f>
        <v>-0.15495712033975043</v>
      </c>
      <c r="P107" s="8">
        <f>'9.รายได้(แยกกลุ่ม)'!Y125</f>
        <v>5.6359858268817925E-2</v>
      </c>
    </row>
    <row r="108" spans="1:16" ht="17.399999999999999">
      <c r="A108" s="320" t="str">
        <f>'9.รายได้(แยกกลุ่ม)'!B134</f>
        <v>รพ.กุมภวาปี</v>
      </c>
      <c r="B108" s="324">
        <f>'9.รายได้(แยกกลุ่ม)'!C134</f>
        <v>1511.1453622619285</v>
      </c>
      <c r="C108" s="324">
        <f>'9.รายได้(แยกกลุ่ม)'!D134</f>
        <v>573.36998686923232</v>
      </c>
      <c r="D108" s="324">
        <f>'9.รายได้(แยกกลุ่ม)'!E134</f>
        <v>1082.2687555370985</v>
      </c>
      <c r="E108" s="324">
        <f>'9.รายได้(แยกกลุ่ม)'!F134</f>
        <v>4868.3769791314162</v>
      </c>
      <c r="F108" s="324">
        <f>'9.รายได้(แยกกลุ่ม)'!G134</f>
        <v>59.311162344684064</v>
      </c>
      <c r="G108" s="324">
        <f>'9.รายได้(แยกกลุ่ม)'!H134</f>
        <v>175.86510272784773</v>
      </c>
      <c r="H108" s="324">
        <f>'9.รายได้(แยกกลุ่ม)'!I134</f>
        <v>1018.8099166748477</v>
      </c>
      <c r="I108" s="9" t="str">
        <f>'9.รายได้(แยกกลุ่ม)'!J134</f>
        <v>รพ.กุมภวาปี</v>
      </c>
      <c r="J108" s="8">
        <f>'9.รายได้(แยกกลุ่ม)'!S134</f>
        <v>0.13668213390140393</v>
      </c>
      <c r="K108" s="8">
        <f>'9.รายได้(แยกกลุ่ม)'!T134</f>
        <v>-0.24957672717001902</v>
      </c>
      <c r="L108" s="8">
        <f>'9.รายได้(แยกกลุ่ม)'!U134</f>
        <v>-0.34269546766730774</v>
      </c>
      <c r="M108" s="8">
        <f>'9.รายได้(แยกกลุ่ม)'!V134</f>
        <v>-0.16489110593927139</v>
      </c>
      <c r="N108" s="8">
        <f>'9.รายได้(แยกกลุ่ม)'!W134</f>
        <v>0.16496508684405431</v>
      </c>
      <c r="O108" s="8">
        <f>'9.รายได้(แยกกลุ่ม)'!X134</f>
        <v>-0.4013695024031167</v>
      </c>
      <c r="P108" s="8">
        <f>'9.รายได้(แยกกลุ่ม)'!Y134</f>
        <v>8.7066520493519275E-3</v>
      </c>
    </row>
    <row r="109" spans="1:16" ht="17.399999999999999">
      <c r="A109" s="320" t="str">
        <f>'9.รายได้(แยกกลุ่ม)'!B151</f>
        <v>รพ.อุดรธานี</v>
      </c>
      <c r="B109" s="324">
        <f>'9.รายได้(แยกกลุ่ม)'!C151</f>
        <v>2669.4797375559701</v>
      </c>
      <c r="C109" s="324">
        <f>'9.รายได้(แยกกลุ่ม)'!D151</f>
        <v>1345.3903364578498</v>
      </c>
      <c r="D109" s="324">
        <f>'9.รายได้(แยกกลุ่ม)'!E151</f>
        <v>2236.7551742812493</v>
      </c>
      <c r="E109" s="324">
        <f>'9.รายได้(แยกกลุ่ม)'!F151</f>
        <v>8674.5136634707578</v>
      </c>
      <c r="F109" s="324">
        <f>'9.รายได้(แยกกลุ่ม)'!G151</f>
        <v>61.706589616032716</v>
      </c>
      <c r="G109" s="324">
        <f>'9.รายได้(แยกกลุ่ม)'!H151</f>
        <v>455.19589133233615</v>
      </c>
      <c r="H109" s="324">
        <f>'9.รายได้(แยกกลุ่ม)'!I151</f>
        <v>1720.9311732859603</v>
      </c>
      <c r="I109" s="9" t="str">
        <f>'9.รายได้(แยกกลุ่ม)'!J151</f>
        <v>รพ.อุดรธานี</v>
      </c>
      <c r="J109" s="8">
        <f>'9.รายได้(แยกกลุ่ม)'!S151</f>
        <v>-3.4628752611149616E-2</v>
      </c>
      <c r="K109" s="8">
        <f>'9.รายได้(แยกกลุ่ม)'!T151</f>
        <v>-0.16125206941775796</v>
      </c>
      <c r="L109" s="8">
        <f>'9.รายได้(แยกกลุ่ม)'!U151</f>
        <v>-0.37038131697333199</v>
      </c>
      <c r="M109" s="8">
        <f>'9.รายได้(แยกกลุ่ม)'!V151</f>
        <v>-0.19305740159755444</v>
      </c>
      <c r="N109" s="8">
        <f>'9.รายได้(แยกกลุ่ม)'!W151</f>
        <v>-0.24760897357030254</v>
      </c>
      <c r="O109" s="8">
        <f>'9.รายได้(แยกกลุ่ม)'!X151</f>
        <v>8.9660710735588733E-2</v>
      </c>
      <c r="P109" s="8">
        <f>'9.รายได้(แยกกลุ่ม)'!Y151</f>
        <v>-8.3839308067810828E-2</v>
      </c>
    </row>
    <row r="110" spans="1:16" ht="17.399999999999999">
      <c r="A110" s="321"/>
      <c r="B110" s="321"/>
      <c r="C110" s="321"/>
      <c r="D110" s="321"/>
      <c r="E110" s="321"/>
      <c r="F110" s="321"/>
      <c r="G110" s="321"/>
      <c r="H110" s="321"/>
    </row>
  </sheetData>
  <mergeCells count="28">
    <mergeCell ref="A87:A88"/>
    <mergeCell ref="B87:H87"/>
    <mergeCell ref="I87:I88"/>
    <mergeCell ref="J87:P87"/>
    <mergeCell ref="A66:A67"/>
    <mergeCell ref="B66:H66"/>
    <mergeCell ref="I66:I67"/>
    <mergeCell ref="J66:P66"/>
    <mergeCell ref="A78:A79"/>
    <mergeCell ref="B78:H78"/>
    <mergeCell ref="I78:I79"/>
    <mergeCell ref="J78:P78"/>
    <mergeCell ref="A28:A29"/>
    <mergeCell ref="B28:H28"/>
    <mergeCell ref="I28:I29"/>
    <mergeCell ref="J28:P28"/>
    <mergeCell ref="A45:A46"/>
    <mergeCell ref="B45:H45"/>
    <mergeCell ref="I45:I46"/>
    <mergeCell ref="J45:P45"/>
    <mergeCell ref="A2:A3"/>
    <mergeCell ref="B2:H2"/>
    <mergeCell ref="I2:I3"/>
    <mergeCell ref="J2:P2"/>
    <mergeCell ref="A17:A18"/>
    <mergeCell ref="B17:H17"/>
    <mergeCell ref="I17:I18"/>
    <mergeCell ref="J17:P17"/>
  </mergeCells>
  <pageMargins left="0.7" right="0.7" top="0.75" bottom="0.75" header="0.3" footer="0.3"/>
  <pageSetup paperSize="9" scale="68" orientation="landscape" r:id="rId1"/>
  <rowBreaks count="1" manualBreakCount="1">
    <brk id="66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109"/>
  <sheetViews>
    <sheetView topLeftCell="H76" zoomScale="80" zoomScaleNormal="80" zoomScaleSheetLayoutView="80" workbookViewId="0">
      <selection activeCell="T103" sqref="T103"/>
    </sheetView>
  </sheetViews>
  <sheetFormatPr defaultRowHeight="14.4"/>
  <cols>
    <col min="1" max="1" width="23.21875" style="4" customWidth="1"/>
    <col min="2" max="3" width="16.5546875" style="4" customWidth="1"/>
    <col min="4" max="5" width="13.5546875" style="4" customWidth="1"/>
    <col min="6" max="6" width="14.33203125" style="4" customWidth="1"/>
    <col min="7" max="7" width="13.5546875" style="4" customWidth="1"/>
    <col min="8" max="8" width="14.6640625" style="4" customWidth="1"/>
    <col min="9" max="12" width="13.5546875" style="4" customWidth="1"/>
    <col min="13" max="13" width="20.6640625" style="4" customWidth="1"/>
    <col min="14" max="14" width="16.6640625" style="4" customWidth="1"/>
    <col min="15" max="15" width="16.6640625" style="15" customWidth="1"/>
    <col min="16" max="19" width="13.5546875" style="4" customWidth="1"/>
    <col min="20" max="20" width="13.5546875" style="15" customWidth="1"/>
    <col min="21" max="24" width="13.5546875" style="4" customWidth="1"/>
  </cols>
  <sheetData>
    <row r="1" spans="1:25" ht="15">
      <c r="A1" s="164" t="s">
        <v>1355</v>
      </c>
      <c r="B1" s="164"/>
      <c r="C1" s="164"/>
      <c r="D1" s="164"/>
      <c r="E1" s="164"/>
      <c r="F1" s="164"/>
      <c r="G1" s="164"/>
      <c r="H1" s="164"/>
      <c r="I1" s="165"/>
      <c r="J1" s="166"/>
      <c r="K1" s="164"/>
      <c r="L1" s="167"/>
      <c r="M1" s="164"/>
      <c r="N1" s="164" t="s">
        <v>1354</v>
      </c>
      <c r="O1" s="164"/>
      <c r="P1" s="164"/>
      <c r="Q1" s="167"/>
      <c r="R1" s="166"/>
      <c r="S1" s="166"/>
      <c r="T1" s="166"/>
      <c r="U1" s="165"/>
      <c r="V1" s="166"/>
      <c r="W1" s="164"/>
      <c r="X1" s="167"/>
      <c r="Y1" s="166"/>
    </row>
    <row r="2" spans="1:25">
      <c r="A2" s="447" t="s">
        <v>49</v>
      </c>
      <c r="B2" s="460" t="s">
        <v>244</v>
      </c>
      <c r="C2" s="461"/>
      <c r="D2" s="461"/>
      <c r="E2" s="461"/>
      <c r="F2" s="461"/>
      <c r="G2" s="461"/>
      <c r="H2" s="461"/>
      <c r="I2" s="461"/>
      <c r="J2" s="461"/>
      <c r="K2" s="461"/>
      <c r="L2" s="462"/>
      <c r="M2" s="447" t="s">
        <v>49</v>
      </c>
      <c r="N2" s="460" t="s">
        <v>713</v>
      </c>
      <c r="O2" s="461"/>
      <c r="P2" s="461"/>
      <c r="Q2" s="461"/>
      <c r="R2" s="461"/>
      <c r="S2" s="461"/>
      <c r="T2" s="461"/>
      <c r="U2" s="461"/>
      <c r="V2" s="461"/>
      <c r="W2" s="461"/>
      <c r="X2" s="462"/>
    </row>
    <row r="3" spans="1:25">
      <c r="A3" s="447"/>
      <c r="B3" s="31" t="s">
        <v>5</v>
      </c>
      <c r="C3" s="31" t="s">
        <v>8</v>
      </c>
      <c r="D3" s="31" t="s">
        <v>11</v>
      </c>
      <c r="E3" s="31" t="s">
        <v>17</v>
      </c>
      <c r="F3" s="31" t="s">
        <v>20</v>
      </c>
      <c r="G3" s="31" t="s">
        <v>23</v>
      </c>
      <c r="H3" s="31" t="s">
        <v>26</v>
      </c>
      <c r="I3" s="31" t="s">
        <v>29</v>
      </c>
      <c r="J3" s="31" t="s">
        <v>32</v>
      </c>
      <c r="K3" s="31" t="s">
        <v>35</v>
      </c>
      <c r="L3" s="31" t="s">
        <v>38</v>
      </c>
      <c r="M3" s="447"/>
      <c r="N3" s="31" t="s">
        <v>5</v>
      </c>
      <c r="O3" s="31" t="s">
        <v>8</v>
      </c>
      <c r="P3" s="31" t="s">
        <v>11</v>
      </c>
      <c r="Q3" s="31" t="s">
        <v>17</v>
      </c>
      <c r="R3" s="31" t="s">
        <v>20</v>
      </c>
      <c r="S3" s="31" t="s">
        <v>23</v>
      </c>
      <c r="T3" s="31" t="s">
        <v>26</v>
      </c>
      <c r="U3" s="31" t="s">
        <v>29</v>
      </c>
      <c r="V3" s="31" t="s">
        <v>32</v>
      </c>
      <c r="W3" s="31" t="s">
        <v>35</v>
      </c>
      <c r="X3" s="31" t="s">
        <v>38</v>
      </c>
    </row>
    <row r="4" spans="1:25">
      <c r="A4" s="213" t="str">
        <f>'10.ค่าใช้จ่าย(แยกกลุ่ม)'!B7</f>
        <v>รพ.วังยาง</v>
      </c>
      <c r="B4" s="316">
        <f>'10.ค่าใช้จ่าย(แยกกลุ่ม)'!C7</f>
        <v>9852.5062288642275</v>
      </c>
      <c r="C4" s="316">
        <f>'10.ค่าใช้จ่าย(แยกกลุ่ม)'!D7</f>
        <v>58.803819671560539</v>
      </c>
      <c r="D4" s="316">
        <f>'10.ค่าใช้จ่าย(แยกกลุ่ม)'!E7</f>
        <v>1483.3519283727626</v>
      </c>
      <c r="E4" s="316">
        <f>'10.ค่าใช้จ่าย(แยกกลุ่ม)'!F7</f>
        <v>733.31874386778043</v>
      </c>
      <c r="F4" s="316">
        <f>'10.ค่าใช้จ่าย(แยกกลุ่ม)'!G7</f>
        <v>901.00614870467143</v>
      </c>
      <c r="G4" s="316">
        <f>'10.ค่าใช้จ่าย(แยกกลุ่ม)'!H7</f>
        <v>282.01844537922955</v>
      </c>
      <c r="H4" s="316">
        <f>'10.ค่าใช้จ่าย(แยกกลุ่ม)'!I7</f>
        <v>403.4032938978072</v>
      </c>
      <c r="I4" s="316">
        <f>'10.ค่าใช้จ่าย(แยกกลุ่ม)'!J7</f>
        <v>252.67748021027793</v>
      </c>
      <c r="J4" s="316">
        <f>'10.ค่าใช้จ่าย(แยกกลุ่ม)'!K7</f>
        <v>240.70610513194518</v>
      </c>
      <c r="K4" s="316">
        <f>'10.ค่าใช้จ่าย(แยกกลุ่ม)'!L7</f>
        <v>23.259408651348334</v>
      </c>
      <c r="L4" s="316">
        <f>'10.ค่าใช้จ่าย(แยกกลุ่ม)'!M7</f>
        <v>980.76409242686645</v>
      </c>
      <c r="M4" s="9" t="str">
        <f>'10.ค่าใช้จ่าย(แยกกลุ่ม)'!N7</f>
        <v>รพ.วังยาง</v>
      </c>
      <c r="N4" s="8">
        <f>'10.ค่าใช้จ่าย(แยกกลุ่ม)'!AA7</f>
        <v>-0.28830778962245984</v>
      </c>
      <c r="O4" s="8">
        <f>'10.ค่าใช้จ่าย(แยกกลุ่ม)'!AB7</f>
        <v>3.6840645672728642E-2</v>
      </c>
      <c r="P4" s="8">
        <f>'10.ค่าใช้จ่าย(แยกกลุ่ม)'!AC7</f>
        <v>0.10574230332307469</v>
      </c>
      <c r="Q4" s="8">
        <f>'10.ค่าใช้จ่าย(แยกกลุ่ม)'!AD7</f>
        <v>0.2997984998990928</v>
      </c>
      <c r="R4" s="8">
        <f>'10.ค่าใช้จ่าย(แยกกลุ่ม)'!AE7</f>
        <v>0.32948080709558225</v>
      </c>
      <c r="S4" s="8">
        <f>'10.ค่าใช้จ่าย(แยกกลุ่ม)'!AF7</f>
        <v>-0.70037101896738208</v>
      </c>
      <c r="T4" s="8">
        <f>'10.ค่าใช้จ่าย(แยกกลุ่ม)'!AG7</f>
        <v>-0.33254972252023568</v>
      </c>
      <c r="U4" s="8">
        <f>'10.ค่าใช้จ่าย(แยกกลุ่ม)'!AH7</f>
        <v>-2.8613002256387413E-2</v>
      </c>
      <c r="V4" s="8">
        <f>'10.ค่าใช้จ่าย(แยกกลุ่ม)'!AI7</f>
        <v>-0.31659767867715805</v>
      </c>
      <c r="W4" s="8">
        <f>'10.ค่าใช้จ่าย(แยกกลุ่ม)'!AJ7</f>
        <v>-0.45732931566265028</v>
      </c>
      <c r="X4" s="8">
        <f>'10.ค่าใช้จ่าย(แยกกลุ่ม)'!AK7</f>
        <v>1.1571725640666282</v>
      </c>
    </row>
    <row r="5" spans="1:25">
      <c r="A5" s="213" t="str">
        <f>'10.ค่าใช้จ่าย(แยกกลุ่ม)'!B17</f>
        <v>รพ.นาทม</v>
      </c>
      <c r="B5" s="316">
        <f>'10.ค่าใช้จ่าย(แยกกลุ่ม)'!C17</f>
        <v>16171.144690391009</v>
      </c>
      <c r="C5" s="316">
        <f>'10.ค่าใช้จ่าย(แยกกลุ่ม)'!D17</f>
        <v>18.523756404049706</v>
      </c>
      <c r="D5" s="316">
        <f>'10.ค่าใช้จ่าย(แยกกลุ่ม)'!E17</f>
        <v>1821.5852909595405</v>
      </c>
      <c r="E5" s="316">
        <f>'10.ค่าใช้จ่าย(แยกกลุ่ม)'!F17</f>
        <v>692.61478362155674</v>
      </c>
      <c r="F5" s="316">
        <f>'10.ค่าใช้จ่าย(แยกกลุ่ม)'!G17</f>
        <v>828.82154001753315</v>
      </c>
      <c r="G5" s="316">
        <f>'10.ค่าใช้จ่าย(แยกกลุ่ม)'!H17</f>
        <v>647.53872635307346</v>
      </c>
      <c r="H5" s="316">
        <f>'10.ค่าใช้จ่าย(แยกกลุ่ม)'!I17</f>
        <v>436.02015053744879</v>
      </c>
      <c r="I5" s="316">
        <f>'10.ค่าใช้จ่าย(แยกกลุ่ม)'!J17</f>
        <v>222.26120477285616</v>
      </c>
      <c r="J5" s="316">
        <f>'10.ค่าใช้จ่าย(แยกกลุ่ม)'!K17</f>
        <v>313.78653367159762</v>
      </c>
      <c r="K5" s="316">
        <f>'10.ค่าใช้จ่าย(แยกกลุ่ม)'!L17</f>
        <v>55.471785990390487</v>
      </c>
      <c r="L5" s="316">
        <f>'10.ค่าใช้จ่าย(แยกกลุ่ม)'!M17</f>
        <v>284.26052243515772</v>
      </c>
      <c r="M5" s="9" t="str">
        <f>'10.ค่าใช้จ่าย(แยกกลุ่ม)'!N17</f>
        <v>รพ.นาทม</v>
      </c>
      <c r="N5" s="8">
        <f>'10.ค่าใช้จ่าย(แยกกลุ่ม)'!AA17</f>
        <v>0.55779344955693233</v>
      </c>
      <c r="O5" s="8">
        <f>'10.ค่าใช้จ่าย(แยกกลุ่ม)'!AB17</f>
        <v>-0.52914780883029022</v>
      </c>
      <c r="P5" s="8">
        <f>'10.ค่าใช้จ่าย(แยกกลุ่ม)'!AC17</f>
        <v>0.5402610587645601</v>
      </c>
      <c r="Q5" s="8">
        <f>'10.ค่าใช้จ่าย(แยกกลุ่ม)'!AD17</f>
        <v>0.49513346567790079</v>
      </c>
      <c r="R5" s="8">
        <f>'10.ค่าใช้จ่าย(แยกกลุ่ม)'!AE17</f>
        <v>0.18105526102180192</v>
      </c>
      <c r="S5" s="8">
        <f>'10.ค่าใช้จ่าย(แยกกลุ่ม)'!AF17</f>
        <v>0.31498971823201205</v>
      </c>
      <c r="T5" s="8">
        <f>'10.ค่าใช้จ่าย(แยกกลุ่ม)'!AG17</f>
        <v>-0.19862225782705117</v>
      </c>
      <c r="U5" s="8">
        <f>'10.ค่าใช้จ่าย(แยกกลุ่ม)'!AH17</f>
        <v>0.43518771141455964</v>
      </c>
      <c r="V5" s="8">
        <f>'10.ค่าใช้จ่าย(แยกกลุ่ม)'!AI17</f>
        <v>0.19727711599349074</v>
      </c>
      <c r="W5" s="8">
        <f>'10.ค่าใช้จ่าย(แยกกลุ่ม)'!AJ17</f>
        <v>0.13704195682856712</v>
      </c>
      <c r="X5" s="8">
        <f>'10.ค่าใช้จ่าย(แยกกลุ่ม)'!AK17</f>
        <v>0.17136462405708613</v>
      </c>
    </row>
    <row r="6" spans="1:25">
      <c r="A6" s="213" t="str">
        <f>'10.ค่าใช้จ่าย(แยกกลุ่ม)'!B65</f>
        <v>รพ.ปลาปาก</v>
      </c>
      <c r="B6" s="316">
        <f>'10.ค่าใช้จ่าย(แยกกลุ่ม)'!C65</f>
        <v>9488.8041891273588</v>
      </c>
      <c r="C6" s="316">
        <f>'10.ค่าใช้จ่าย(แยกกลุ่ม)'!D65</f>
        <v>31.166024256635922</v>
      </c>
      <c r="D6" s="316">
        <f>'10.ค่าใช้จ่าย(แยกกลุ่ม)'!E65</f>
        <v>1375.3066430742206</v>
      </c>
      <c r="E6" s="316">
        <f>'10.ค่าใช้จ่าย(แยกกลุ่ม)'!F65</f>
        <v>794.23342507499433</v>
      </c>
      <c r="F6" s="316">
        <f>'10.ค่าใช้จ่าย(แยกกลุ่ม)'!G65</f>
        <v>210.18644536068814</v>
      </c>
      <c r="G6" s="316">
        <f>'10.ค่าใช้จ่าย(แยกกลุ่ม)'!H65</f>
        <v>588.19433410005138</v>
      </c>
      <c r="H6" s="316">
        <f>'10.ค่าใช้จ่าย(แยกกลุ่ม)'!I65</f>
        <v>739.82307994992732</v>
      </c>
      <c r="I6" s="316">
        <f>'10.ค่าใช้จ่าย(แยกกลุ่ม)'!J65</f>
        <v>285.31705109953492</v>
      </c>
      <c r="J6" s="316">
        <f>'10.ค่าใช้จ่าย(แยกกลุ่ม)'!K65</f>
        <v>375.82800276790209</v>
      </c>
      <c r="K6" s="316">
        <f>'10.ค่าใช้จ่าย(แยกกลุ่ม)'!L65</f>
        <v>27.694953456364956</v>
      </c>
      <c r="L6" s="316">
        <f>'10.ค่าใช้จ่าย(แยกกลุ่ม)'!M65</f>
        <v>1171.78356053985</v>
      </c>
      <c r="M6" s="9" t="str">
        <f>'10.ค่าใช้จ่าย(แยกกลุ่ม)'!N65</f>
        <v>รพ.ปลาปาก</v>
      </c>
      <c r="N6" s="8">
        <f>'10.ค่าใช้จ่าย(แยกกลุ่ม)'!AA65</f>
        <v>-3.6293771082432959E-3</v>
      </c>
      <c r="O6" s="8">
        <f>'10.ค่าใช้จ่าย(แยกกลุ่ม)'!AB65</f>
        <v>-0.28033390546279002</v>
      </c>
      <c r="P6" s="8">
        <f>'10.ค่าใช้จ่าย(แยกกลุ่ม)'!AC65</f>
        <v>-6.6020797033159523E-2</v>
      </c>
      <c r="Q6" s="8">
        <f>'10.ค่าใช้จ่าย(แยกกลุ่ม)'!AD65</f>
        <v>0.23968219246720124</v>
      </c>
      <c r="R6" s="8">
        <f>'10.ค่าใช้จ่าย(แยกกลุ่ม)'!AE65</f>
        <v>-0.69787437205013714</v>
      </c>
      <c r="S6" s="8">
        <f>'10.ค่าใช้จ่าย(แยกกลุ่ม)'!AF65</f>
        <v>-6.8216690010617087E-2</v>
      </c>
      <c r="T6" s="8">
        <f>'10.ค่าใช้จ่าย(แยกกลุ่ม)'!AG65</f>
        <v>0.12730006088918497</v>
      </c>
      <c r="U6" s="8">
        <f>'10.ค่าใช้จ่าย(แยกกลุ่ม)'!AH65</f>
        <v>0.16055547758059777</v>
      </c>
      <c r="V6" s="8">
        <f>'10.ค่าใช้จ่าย(แยกกลุ่ม)'!AI65</f>
        <v>0.25741916218015892</v>
      </c>
      <c r="W6" s="8">
        <f>'10.ค่าใช้จ่าย(แยกกลุ่ม)'!AJ65</f>
        <v>-0.40772569528867036</v>
      </c>
      <c r="X6" s="8">
        <f>'10.ค่าใช้จ่าย(แยกกลุ่ม)'!AK65</f>
        <v>1.3877910768174979</v>
      </c>
    </row>
    <row r="7" spans="1:25">
      <c r="A7" s="213" t="str">
        <f>'10.ค่าใช้จ่าย(แยกกลุ่ม)'!B67</f>
        <v>รพ.นาหว้า</v>
      </c>
      <c r="B7" s="316">
        <f>'10.ค่าใช้จ่าย(แยกกลุ่ม)'!C67</f>
        <v>9167.216621830963</v>
      </c>
      <c r="C7" s="316">
        <f>'10.ค่าใช้จ่าย(แยกกลุ่ม)'!D67</f>
        <v>78.650217412207141</v>
      </c>
      <c r="D7" s="316">
        <f>'10.ค่าใช้จ่าย(แยกกลุ่ม)'!E67</f>
        <v>1518.3781344216407</v>
      </c>
      <c r="E7" s="316">
        <f>'10.ค่าใช้จ่าย(แยกกลุ่ม)'!F67</f>
        <v>318.73693475497055</v>
      </c>
      <c r="F7" s="316">
        <f>'10.ค่าใช้จ่าย(แยกกลุ่ม)'!G67</f>
        <v>861.04307646285827</v>
      </c>
      <c r="G7" s="316">
        <f>'10.ค่าใช้จ่าย(แยกกลุ่ม)'!H67</f>
        <v>644.66968942639505</v>
      </c>
      <c r="H7" s="316">
        <f>'10.ค่าใช้จ่าย(แยกกลุ่ม)'!I67</f>
        <v>1064.1226003995685</v>
      </c>
      <c r="I7" s="316">
        <f>'10.ค่าใช้จ่าย(แยกกลุ่ม)'!J67</f>
        <v>235.32761402121773</v>
      </c>
      <c r="J7" s="316">
        <f>'10.ค่าใช้จ่าย(แยกกลุ่ม)'!K67</f>
        <v>189.87979861326269</v>
      </c>
      <c r="K7" s="316">
        <f>'10.ค่าใช้จ่าย(แยกกลุ่ม)'!L67</f>
        <v>49.878534737876734</v>
      </c>
      <c r="L7" s="316">
        <f>'10.ค่าใช้จ่าย(แยกกลุ่ม)'!M67</f>
        <v>405.8172989604812</v>
      </c>
      <c r="M7" s="9" t="str">
        <f>'10.ค่าใช้จ่าย(แยกกลุ่ม)'!N67</f>
        <v>รพ.นาหว้า</v>
      </c>
      <c r="N7" s="8">
        <f>'10.ค่าใช้จ่าย(แยกกลุ่ม)'!AA67</f>
        <v>-3.7397636875739049E-2</v>
      </c>
      <c r="O7" s="8">
        <f>'10.ค่าใช้จ่าย(แยกกลุ่ม)'!AB67</f>
        <v>0.81614101091170821</v>
      </c>
      <c r="P7" s="8">
        <f>'10.ค่าใช้จ่าย(แยกกลุ่ม)'!AC67</f>
        <v>3.1139932996651947E-2</v>
      </c>
      <c r="Q7" s="8">
        <f>'10.ค่าใช้จ่าย(แยกกลุ่ม)'!AD67</f>
        <v>-0.50249827113482748</v>
      </c>
      <c r="R7" s="8">
        <f>'10.ค่าใช้จ่าย(แยกกลุ่ม)'!AE67</f>
        <v>0.23767819433744625</v>
      </c>
      <c r="S7" s="8">
        <f>'10.ค่าใช้จ่าย(แยกกลุ่ม)'!AF67</f>
        <v>2.1248288599421579E-2</v>
      </c>
      <c r="T7" s="8">
        <f>'10.ค่าใช้จ่าย(แยกกลุ่ม)'!AG67</f>
        <v>0.62144910686644395</v>
      </c>
      <c r="U7" s="8">
        <f>'10.ค่าใช้จ่าย(แยกกลุ่ม)'!AH67</f>
        <v>-4.2781528738637331E-2</v>
      </c>
      <c r="V7" s="8">
        <f>'10.ค่าใช้จ่าย(แยกกลุ่ม)'!AI67</f>
        <v>-0.364713391421568</v>
      </c>
      <c r="W7" s="8">
        <f>'10.ค่าใช้จ่าย(แยกกลุ่ม)'!AJ67</f>
        <v>6.6684388130157535E-2</v>
      </c>
      <c r="X7" s="8">
        <f>'10.ค่าใช้จ่าย(แยกกลุ่ม)'!AK67</f>
        <v>-0.17304956486197273</v>
      </c>
    </row>
    <row r="8" spans="1:25">
      <c r="A8" s="213" t="str">
        <f>'10.ค่าใช้จ่าย(แยกกลุ่ม)'!B68</f>
        <v>รพ.เรณูนคร</v>
      </c>
      <c r="B8" s="316">
        <f>'10.ค่าใช้จ่าย(แยกกลุ่ม)'!C68</f>
        <v>8688.8545603191778</v>
      </c>
      <c r="C8" s="316">
        <f>'10.ค่าใช้จ่าย(แยกกลุ่ม)'!D68</f>
        <v>33.949824238449033</v>
      </c>
      <c r="D8" s="316">
        <f>'10.ค่าใช้จ่าย(แยกกลุ่ม)'!E68</f>
        <v>1443.9573308773722</v>
      </c>
      <c r="E8" s="316">
        <f>'10.ค่าใช้จ่าย(แยกกลุ่ม)'!F68</f>
        <v>1116.7757695767339</v>
      </c>
      <c r="F8" s="316">
        <f>'10.ค่าใช้จ่าย(แยกกลุ่ม)'!G68</f>
        <v>671.40299231249867</v>
      </c>
      <c r="G8" s="316">
        <f>'10.ค่าใช้จ่าย(แยกกลุ่ม)'!H68</f>
        <v>264.41691758974804</v>
      </c>
      <c r="H8" s="316">
        <f>'10.ค่าใช้จ่าย(แยกกลุ่ม)'!I68</f>
        <v>400.74155859900566</v>
      </c>
      <c r="I8" s="316">
        <f>'10.ค่าใช้จ่าย(แยกกลุ่ม)'!J68</f>
        <v>221.25738392093373</v>
      </c>
      <c r="J8" s="316">
        <f>'10.ค่าใช้จ่าย(แยกกลุ่ม)'!K68</f>
        <v>242.68768222243759</v>
      </c>
      <c r="K8" s="316">
        <f>'10.ค่าใช้จ่าย(แยกกลุ่ม)'!L68</f>
        <v>11.33561314202986</v>
      </c>
      <c r="L8" s="316">
        <f>'10.ค่าใช้จ่าย(แยกกลุ่ม)'!M68</f>
        <v>655.44373072861276</v>
      </c>
      <c r="M8" s="9" t="str">
        <f>'10.ค่าใช้จ่าย(แยกกลุ่ม)'!N68</f>
        <v>รพ.เรณูนคร</v>
      </c>
      <c r="N8" s="8">
        <f>'10.ค่าใช้จ่าย(แยกกลุ่ม)'!AA68</f>
        <v>-8.7627981574222635E-2</v>
      </c>
      <c r="O8" s="8">
        <f>'10.ค่าใช้จ่าย(แยกกลุ่ม)'!AB68</f>
        <v>-0.21605215927703361</v>
      </c>
      <c r="P8" s="8">
        <f>'10.ค่าใช้จ่าย(แยกกลุ่ม)'!AC68</f>
        <v>-1.9399692568638497E-2</v>
      </c>
      <c r="Q8" s="8">
        <f>'10.ค่าใช้จ่าย(แยกกลุ่ม)'!AD68</f>
        <v>0.74312360927444854</v>
      </c>
      <c r="R8" s="8">
        <f>'10.ค่าใช้จ่าย(แยกกลุ่ม)'!AE68</f>
        <v>-3.4913739029482083E-2</v>
      </c>
      <c r="S8" s="8">
        <f>'10.ค่าใช้จ่าย(แยกกลุ่ม)'!AF68</f>
        <v>-0.58112607278692963</v>
      </c>
      <c r="T8" s="8">
        <f>'10.ค่าใช้จ่าย(แยกกลุ่ม)'!AG68</f>
        <v>-0.38937295192242216</v>
      </c>
      <c r="U8" s="8">
        <f>'10.ค่าใช้จ่าย(แยกกลุ่ม)'!AH68</f>
        <v>-0.10001358883029797</v>
      </c>
      <c r="V8" s="8">
        <f>'10.ค่าใช้จ่าย(แยกกลุ่ม)'!AI68</f>
        <v>-0.18803245153598069</v>
      </c>
      <c r="W8" s="8">
        <f>'10.ค่าใช้จ่าย(แยกกลุ่ม)'!AJ68</f>
        <v>-0.7575806580520047</v>
      </c>
      <c r="X8" s="8">
        <f>'10.ค่าใช้จ่าย(แยกกลุ่ม)'!AK68</f>
        <v>0.3356243800422628</v>
      </c>
    </row>
    <row r="9" spans="1:25">
      <c r="A9" s="213" t="str">
        <f>'10.ค่าใช้จ่าย(แยกกลุ่ม)'!B71</f>
        <v>รพ.บ้านแพง</v>
      </c>
      <c r="B9" s="316">
        <f>'10.ค่าใช้จ่าย(แยกกลุ่ม)'!C71</f>
        <v>8914.0164922703261</v>
      </c>
      <c r="C9" s="316">
        <f>'10.ค่าใช้จ่าย(แยกกลุ่ม)'!D71</f>
        <v>19.402518128232096</v>
      </c>
      <c r="D9" s="316">
        <f>'10.ค่าใช้จ่าย(แยกกลุ่ม)'!E71</f>
        <v>1389.9180830397215</v>
      </c>
      <c r="E9" s="316">
        <f>'10.ค่าใช้จ่าย(แยกกลุ่ม)'!F71</f>
        <v>265.82671923260489</v>
      </c>
      <c r="F9" s="316">
        <f>'10.ค่าใช้จ่าย(แยกกลุ่ม)'!G71</f>
        <v>993.14807476392093</v>
      </c>
      <c r="G9" s="316">
        <f>'10.ค่าใช้จ่าย(แยกกลุ่ม)'!H71</f>
        <v>555.89211857022531</v>
      </c>
      <c r="H9" s="316">
        <f>'10.ค่าใช้จ่าย(แยกกลุ่ม)'!I71</f>
        <v>378.30342985488477</v>
      </c>
      <c r="I9" s="316">
        <f>'10.ค่าใช้จ่าย(แยกกลุ่ม)'!J71</f>
        <v>190.78947686778571</v>
      </c>
      <c r="J9" s="316">
        <f>'10.ค่าใช้จ่าย(แยกกลุ่ม)'!K71</f>
        <v>281.93754710826147</v>
      </c>
      <c r="K9" s="316">
        <f>'10.ค่าใช้จ่าย(แยกกลุ่ม)'!L71</f>
        <v>54.708345619395864</v>
      </c>
      <c r="L9" s="316">
        <f>'10.ค่าใช้จ่าย(แยกกลุ่ม)'!M71</f>
        <v>1063.9901878060757</v>
      </c>
      <c r="M9" s="9" t="str">
        <f>'10.ค่าใช้จ่าย(แยกกลุ่ม)'!N71</f>
        <v>รพ.บ้านแพง</v>
      </c>
      <c r="N9" s="8">
        <f>'10.ค่าใช้จ่าย(แยกกลุ่ม)'!AA71</f>
        <v>-6.3984882831944881E-2</v>
      </c>
      <c r="O9" s="8">
        <f>'10.ค่าใช้จ่าย(แยกกลุ่ม)'!AB71</f>
        <v>-0.5519693390933843</v>
      </c>
      <c r="P9" s="8">
        <f>'10.ค่าใช้จ่าย(แยกกลุ่ม)'!AC71</f>
        <v>-5.6098078254842712E-2</v>
      </c>
      <c r="Q9" s="8">
        <f>'10.ค่าใช้จ่าย(แยกกลุ่ม)'!AD71</f>
        <v>-0.58508337761845974</v>
      </c>
      <c r="R9" s="8">
        <f>'10.ค่าใช้จ่าย(แยกกลุ่ม)'!AE71</f>
        <v>0.42756820127168527</v>
      </c>
      <c r="S9" s="8">
        <f>'10.ค่าใช้จ่าย(แยกกลุ่ม)'!AF71</f>
        <v>-0.11938798419253628</v>
      </c>
      <c r="T9" s="8">
        <f>'10.ค่าใช้จ่าย(แยกกลุ่ม)'!AG71</f>
        <v>-0.42356288811797699</v>
      </c>
      <c r="U9" s="8">
        <f>'10.ค่าใช้จ่าย(แยกกลุ่ม)'!AH71</f>
        <v>-0.2239448305302971</v>
      </c>
      <c r="V9" s="8">
        <f>'10.ค่าใช้จ่าย(แยกกลุ่ม)'!AI71</f>
        <v>-5.6712986629327423E-2</v>
      </c>
      <c r="W9" s="8">
        <f>'10.ค่าใช้จ่าย(แยกกลุ่ม)'!AJ71</f>
        <v>0.16997298495867214</v>
      </c>
      <c r="X9" s="8">
        <f>'10.ค่าใช้จ่าย(แยกกลุ่ม)'!AK71</f>
        <v>1.1681361318076977</v>
      </c>
    </row>
    <row r="10" spans="1:25">
      <c r="A10" s="213" t="str">
        <f>'10.ค่าใช้จ่าย(แยกกลุ่ม)'!B78</f>
        <v>รพ.ท่าอุเทน</v>
      </c>
      <c r="B10" s="316">
        <f>'10.ค่าใช้จ่าย(แยกกลุ่ม)'!C78</f>
        <v>14992.325088444215</v>
      </c>
      <c r="C10" s="316">
        <f>'10.ค่าใช้จ่าย(แยกกลุ่ม)'!D78</f>
        <v>49.047912652770904</v>
      </c>
      <c r="D10" s="316">
        <f>'10.ค่าใช้จ่าย(แยกกลุ่ม)'!E78</f>
        <v>1279.2724286742771</v>
      </c>
      <c r="E10" s="316">
        <f>'10.ค่าใช้จ่าย(แยกกลุ่ม)'!F78</f>
        <v>431.6803395647666</v>
      </c>
      <c r="F10" s="316">
        <f>'10.ค่าใช้จ่าย(แยกกลุ่ม)'!G78</f>
        <v>807.16442085830852</v>
      </c>
      <c r="G10" s="316">
        <f>'10.ค่าใช้จ่าย(แยกกลุ่ม)'!H78</f>
        <v>549.7366131500803</v>
      </c>
      <c r="H10" s="316">
        <f>'10.ค่าใช้จ่าย(แยกกลุ่ม)'!I78</f>
        <v>440.47019638281483</v>
      </c>
      <c r="I10" s="316">
        <f>'10.ค่าใช้จ่าย(แยกกลุ่ม)'!J78</f>
        <v>679.20631989643073</v>
      </c>
      <c r="J10" s="316">
        <f>'10.ค่าใช้จ่าย(แยกกลุ่ม)'!K78</f>
        <v>295.19809523332469</v>
      </c>
      <c r="K10" s="316">
        <f>'10.ค่าใช้จ่าย(แยกกลุ่ม)'!L78</f>
        <v>6.4857079885993594</v>
      </c>
      <c r="L10" s="316">
        <f>'10.ค่าใช้จ่าย(แยกกลุ่ม)'!M78</f>
        <v>243.75494360927078</v>
      </c>
      <c r="M10" s="9" t="str">
        <f>'10.ค่าใช้จ่าย(แยกกลุ่ม)'!N78</f>
        <v>รพ.ท่าอุเทน</v>
      </c>
      <c r="N10" s="8">
        <f>'10.ค่าใช้จ่าย(แยกกลุ่ม)'!AA78</f>
        <v>0.27591401689093586</v>
      </c>
      <c r="O10" s="8">
        <f>'10.ค่าใช้จ่าย(แยกกลุ่ม)'!AB78</f>
        <v>-5.5520918563570498E-2</v>
      </c>
      <c r="P10" s="8">
        <f>'10.ค่าใช้จ่าย(แยกกลุ่ม)'!AC78</f>
        <v>-0.27629128410642789</v>
      </c>
      <c r="Q10" s="8">
        <f>'10.ค่าใช้จ่าย(แยกกลุ่ม)'!AD78</f>
        <v>-0.37831019558794693</v>
      </c>
      <c r="R10" s="8">
        <f>'10.ค่าใช้จ่าย(แยกกลุ่ม)'!AE78</f>
        <v>7.4482144142864734E-2</v>
      </c>
      <c r="S10" s="8">
        <f>'10.ค่าใช้จ่าย(แยกกลุ่ม)'!AF78</f>
        <v>-0.19698169209323824</v>
      </c>
      <c r="T10" s="8">
        <f>'10.ค่าใช้จ่าย(แยกกลุ่ม)'!AG78</f>
        <v>-0.47435108661423797</v>
      </c>
      <c r="U10" s="8">
        <f>'10.ค่าใช้จ่าย(แยกกลุ่ม)'!AH78</f>
        <v>0.75058994327156314</v>
      </c>
      <c r="V10" s="8">
        <f>'10.ค่าใช้จ่าย(แยกกลุ่ม)'!AI78</f>
        <v>-0.16264998173882422</v>
      </c>
      <c r="W10" s="8">
        <f>'10.ค่าใช้จ่าย(แยกกลุ่ม)'!AJ78</f>
        <v>-0.95567947439950207</v>
      </c>
      <c r="X10" s="8">
        <f>'10.ค่าใช้จ่าย(แยกกลุ่ม)'!AK78</f>
        <v>-0.5059575740998008</v>
      </c>
    </row>
    <row r="11" spans="1:25">
      <c r="A11" s="213" t="str">
        <f>'10.ค่าใช้จ่าย(แยกกลุ่ม)'!B81</f>
        <v>รพ.โพนสวรรค์</v>
      </c>
      <c r="B11" s="316">
        <f>'10.ค่าใช้จ่าย(แยกกลุ่ม)'!C81</f>
        <v>9318.7483683913415</v>
      </c>
      <c r="C11" s="316">
        <f>'10.ค่าใช้จ่าย(แยกกลุ่ม)'!D81</f>
        <v>21.302611127610408</v>
      </c>
      <c r="D11" s="316">
        <f>'10.ค่าใช้จ่าย(แยกกลุ่ม)'!E81</f>
        <v>1549.9575969733523</v>
      </c>
      <c r="E11" s="316">
        <f>'10.ค่าใช้จ่าย(แยกกลุ่ม)'!F81</f>
        <v>263.24859878238118</v>
      </c>
      <c r="F11" s="316">
        <f>'10.ค่าใช้จ่าย(แยกกลุ่ม)'!G81</f>
        <v>1111.418395376674</v>
      </c>
      <c r="G11" s="316">
        <f>'10.ค่าใช้จ่าย(แยกกลุ่ม)'!H81</f>
        <v>507.9997149621276</v>
      </c>
      <c r="H11" s="316">
        <f>'10.ค่าใช้จ่าย(แยกกลุ่ม)'!I81</f>
        <v>1593.5541334426075</v>
      </c>
      <c r="I11" s="316">
        <f>'10.ค่าใช้จ่าย(แยกกลุ่ม)'!J81</f>
        <v>383.54258940877378</v>
      </c>
      <c r="J11" s="316">
        <f>'10.ค่าใช้จ่าย(แยกกลุ่ม)'!K81</f>
        <v>313.0535066798829</v>
      </c>
      <c r="K11" s="316">
        <f>'10.ค่าใช้จ่าย(แยกกลุ่ม)'!L81</f>
        <v>43.905623027795855</v>
      </c>
      <c r="L11" s="316">
        <f>'10.ค่าใช้จ่าย(แยกกลุ่ม)'!M81</f>
        <v>615.73618229366889</v>
      </c>
      <c r="M11" s="9" t="str">
        <f>'10.ค่าใช้จ่าย(แยกกลุ่ม)'!N81</f>
        <v>รพ.โพนสวรรค์</v>
      </c>
      <c r="N11" s="8">
        <f>'10.ค่าใช้จ่าย(แยกกลุ่ม)'!AA81</f>
        <v>-0.20693277440504773</v>
      </c>
      <c r="O11" s="8">
        <f>'10.ค่าใช้จ่าย(แยกกลุ่ม)'!AB81</f>
        <v>-0.58979150178236395</v>
      </c>
      <c r="P11" s="8">
        <f>'10.ค่าใช้จ่าย(แยกกลุ่ม)'!AC81</f>
        <v>-0.12315954205507337</v>
      </c>
      <c r="Q11" s="8">
        <f>'10.ค่าใช้จ่าย(แยกกลุ่ม)'!AD81</f>
        <v>-0.62087925974629377</v>
      </c>
      <c r="R11" s="8">
        <f>'10.ค่าใช้จ่าย(แยกกลุ่ม)'!AE81</f>
        <v>0.47949933079840656</v>
      </c>
      <c r="S11" s="8">
        <f>'10.ค่าใช้จ่าย(แยกกลุ่ม)'!AF81</f>
        <v>-0.2579481486807253</v>
      </c>
      <c r="T11" s="8">
        <f>'10.ค่าใช้จ่าย(แยกกลุ่ม)'!AG81</f>
        <v>0.90171776784073387</v>
      </c>
      <c r="U11" s="8">
        <f>'10.ค่าใช้จ่าย(แยกกลุ่ม)'!AH81</f>
        <v>-1.1455311638271338E-2</v>
      </c>
      <c r="V11" s="8">
        <f>'10.ค่าใช้จ่าย(แยกกลุ่ม)'!AI81</f>
        <v>-0.11200185987672728</v>
      </c>
      <c r="W11" s="8">
        <f>'10.ค่าใช้จ่าย(แยกกลุ่ม)'!AJ81</f>
        <v>-0.69996794600839296</v>
      </c>
      <c r="X11" s="8">
        <f>'10.ค่าใช้จ่าย(แยกกลุ่ม)'!AK81</f>
        <v>0.24797385731183902</v>
      </c>
    </row>
    <row r="12" spans="1:25">
      <c r="A12" s="213" t="str">
        <f>'10.ค่าใช้จ่าย(แยกกลุ่ม)'!B90</f>
        <v>รพ.นาแก</v>
      </c>
      <c r="B12" s="316">
        <f>'10.ค่าใช้จ่าย(แยกกลุ่ม)'!C90</f>
        <v>11038.437115552086</v>
      </c>
      <c r="C12" s="316">
        <f>'10.ค่าใช้จ่าย(แยกกลุ่ม)'!D90</f>
        <v>62.876138857823065</v>
      </c>
      <c r="D12" s="316">
        <f>'10.ค่าใช้จ่าย(แยกกลุ่ม)'!E90</f>
        <v>1606.7840680292622</v>
      </c>
      <c r="E12" s="316">
        <f>'10.ค่าใช้จ่าย(แยกกลุ่ม)'!F90</f>
        <v>615.63234000229522</v>
      </c>
      <c r="F12" s="316">
        <f>'10.ค่าใช้จ่าย(แยกกลุ่ม)'!G90</f>
        <v>541.47222956050564</v>
      </c>
      <c r="G12" s="316">
        <f>'10.ค่าใช้จ่าย(แยกกลุ่ม)'!H90</f>
        <v>466.82434120842402</v>
      </c>
      <c r="H12" s="316">
        <f>'10.ค่าใช้จ่าย(แยกกลุ่ม)'!I90</f>
        <v>324.26790126846043</v>
      </c>
      <c r="I12" s="316">
        <f>'10.ค่าใช้จ่าย(แยกกลุ่ม)'!J90</f>
        <v>233.39153054588579</v>
      </c>
      <c r="J12" s="316">
        <f>'10.ค่าใช้จ่าย(แยกกลุ่ม)'!K90</f>
        <v>224.33441134841141</v>
      </c>
      <c r="K12" s="316">
        <f>'10.ค่าใช้จ่าย(แยกกลุ่ม)'!L90</f>
        <v>37.818212094141053</v>
      </c>
      <c r="L12" s="316">
        <f>'10.ค่าใช้จ่าย(แยกกลุ่ม)'!M90</f>
        <v>2087.2363690123921</v>
      </c>
      <c r="M12" s="9" t="str">
        <f>'10.ค่าใช้จ่าย(แยกกลุ่ม)'!N90</f>
        <v>รพ.นาแก</v>
      </c>
      <c r="N12" s="8">
        <f>'10.ค่าใช้จ่าย(แยกกลุ่ม)'!AA90</f>
        <v>0.18632823178559074</v>
      </c>
      <c r="O12" s="8">
        <f>'10.ค่าใช้จ่าย(แยกกลุ่ม)'!AB90</f>
        <v>1.0579779852018065</v>
      </c>
      <c r="P12" s="8">
        <f>'10.ค่าใช้จ่าย(แยกกลุ่ม)'!AC90</f>
        <v>3.3907878210306504E-2</v>
      </c>
      <c r="Q12" s="8">
        <f>'10.ค่าใช้จ่าย(แยกกลุ่ม)'!AD90</f>
        <v>0.11182084663083841</v>
      </c>
      <c r="R12" s="8">
        <f>'10.ค่าใช้จ่าย(แยกกลุ่ม)'!AE90</f>
        <v>-0.12568959407265937</v>
      </c>
      <c r="S12" s="8">
        <f>'10.ค่าใช้จ่าย(แยกกลุ่ม)'!AF90</f>
        <v>-0.28200828786978571</v>
      </c>
      <c r="T12" s="8">
        <f>'10.ค่าใช้จ่าย(แยกกลุ่ม)'!AG90</f>
        <v>-0.64829079357782282</v>
      </c>
      <c r="U12" s="8">
        <f>'10.ค่าใช้จ่าย(แยกกลุ่ม)'!AH90</f>
        <v>-0.18677544872840787</v>
      </c>
      <c r="V12" s="8">
        <f>'10.ค่าใช้จ่าย(แยกกลุ่ม)'!AI90</f>
        <v>-0.1618410438569001</v>
      </c>
      <c r="W12" s="8">
        <f>'10.ค่าใช้จ่าย(แยกกลุ่ม)'!AJ90</f>
        <v>-0.45433667756958918</v>
      </c>
      <c r="X12" s="8">
        <f>'10.ค่าใช้จ่าย(แยกกลุ่ม)'!AK90</f>
        <v>2.7511794579394531</v>
      </c>
    </row>
    <row r="13" spans="1:25">
      <c r="A13" s="213" t="str">
        <f>'10.ค่าใช้จ่าย(แยกกลุ่ม)'!B106</f>
        <v>รพ.ศรีสงคราม</v>
      </c>
      <c r="B13" s="316">
        <f>'10.ค่าใช้จ่าย(แยกกลุ่ม)'!C106</f>
        <v>7862.3230568827339</v>
      </c>
      <c r="C13" s="316">
        <f>'10.ค่าใช้จ่าย(แยกกลุ่ม)'!D106</f>
        <v>93.221887796236672</v>
      </c>
      <c r="D13" s="316">
        <f>'10.ค่าใช้จ่าย(แยกกลุ่ม)'!E106</f>
        <v>1610.298246263362</v>
      </c>
      <c r="E13" s="316">
        <f>'10.ค่าใช้จ่าย(แยกกลุ่ม)'!F106</f>
        <v>544.64760117870696</v>
      </c>
      <c r="F13" s="316">
        <f>'10.ค่าใช้จ่าย(แยกกลุ่ม)'!G106</f>
        <v>544.85004043219965</v>
      </c>
      <c r="G13" s="316">
        <f>'10.ค่าใช้จ่าย(แยกกลุ่ม)'!H106</f>
        <v>414.54403555575027</v>
      </c>
      <c r="H13" s="316">
        <f>'10.ค่าใช้จ่าย(แยกกลุ่ม)'!I106</f>
        <v>2528.3565435894116</v>
      </c>
      <c r="I13" s="316">
        <f>'10.ค่าใช้จ่าย(แยกกลุ่ม)'!J106</f>
        <v>557.71596954303595</v>
      </c>
      <c r="J13" s="316">
        <f>'10.ค่าใช้จ่าย(แยกกลุ่ม)'!K106</f>
        <v>340.82708834448988</v>
      </c>
      <c r="K13" s="316">
        <f>'10.ค่าใช้จ่าย(แยกกลุ่ม)'!L106</f>
        <v>12.676921070627543</v>
      </c>
      <c r="L13" s="316">
        <f>'10.ค่าใช้จ่าย(แยกกลุ่ม)'!M106</f>
        <v>665.89326687630125</v>
      </c>
      <c r="M13" s="9" t="str">
        <f>'10.ค่าใช้จ่าย(แยกกลุ่ม)'!N106</f>
        <v>รพ.ศรีสงคราม</v>
      </c>
      <c r="N13" s="8">
        <f>'10.ค่าใช้จ่าย(แยกกลุ่ม)'!AA106</f>
        <v>-1.2236359436691555E-2</v>
      </c>
      <c r="O13" s="8">
        <f>'10.ค่าใช้จ่าย(แยกกลุ่ม)'!AB106</f>
        <v>1.2021233261812687</v>
      </c>
      <c r="P13" s="8">
        <f>'10.ค่าใช้จ่าย(แยกกลุ่ม)'!AC106</f>
        <v>-4.4928268480800032E-2</v>
      </c>
      <c r="Q13" s="8">
        <f>'10.ค่าใช้จ่าย(แยกกลุ่ม)'!AD106</f>
        <v>-0.13164399840366034</v>
      </c>
      <c r="R13" s="8">
        <f>'10.ค่าใช้จ่าย(แยกกลุ่ม)'!AE106</f>
        <v>-6.6763715044301517E-3</v>
      </c>
      <c r="S13" s="8">
        <f>'10.ค่าใช้จ่าย(แยกกลุ่ม)'!AF106</f>
        <v>-0.18186415033536593</v>
      </c>
      <c r="T13" s="8">
        <f>'10.ค่าใช้จ่าย(แยกกลุ่ม)'!AG106</f>
        <v>1.1938274619879792</v>
      </c>
      <c r="U13" s="8">
        <f>'10.ค่าใช้จ่าย(แยกกลุ่ม)'!AH106</f>
        <v>0.19468557946635051</v>
      </c>
      <c r="V13" s="8">
        <f>'10.ค่าใช้จ่าย(แยกกลุ่ม)'!AI106</f>
        <v>0.12086962914955693</v>
      </c>
      <c r="W13" s="8">
        <f>'10.ค่าใช้จ่าย(แยกกลุ่ม)'!AJ106</f>
        <v>-0.68636955139182976</v>
      </c>
      <c r="X13" s="8">
        <f>'10.ค่าใช้จ่าย(แยกกลุ่ม)'!AK106</f>
        <v>1.5438587998882038</v>
      </c>
    </row>
    <row r="14" spans="1:25">
      <c r="A14" s="213" t="str">
        <f>'10.ค่าใช้จ่าย(แยกกลุ่ม)'!B116</f>
        <v>รพ.สมเด็จพระยุพราชธาตุพนม</v>
      </c>
      <c r="B14" s="316">
        <f>'10.ค่าใช้จ่าย(แยกกลุ่ม)'!C116</f>
        <v>6783.8344552412573</v>
      </c>
      <c r="C14" s="316">
        <f>'10.ค่าใช้จ่าย(แยกกลุ่ม)'!D116</f>
        <v>40.894714212740091</v>
      </c>
      <c r="D14" s="316">
        <f>'10.ค่าใช้จ่าย(แยกกลุ่ม)'!E116</f>
        <v>1473.9591730915383</v>
      </c>
      <c r="E14" s="316">
        <f>'10.ค่าใช้จ่าย(แยกกลุ่ม)'!F116</f>
        <v>857.66129623686652</v>
      </c>
      <c r="F14" s="316">
        <f>'10.ค่าใช้จ่าย(แยกกลุ่ม)'!G116</f>
        <v>682.13877568337045</v>
      </c>
      <c r="G14" s="316">
        <f>'10.ค่าใช้จ่าย(แยกกลุ่ม)'!H116</f>
        <v>486.87816722448554</v>
      </c>
      <c r="H14" s="316">
        <f>'10.ค่าใช้จ่าย(แยกกลุ่ม)'!I116</f>
        <v>223.57210414981884</v>
      </c>
      <c r="I14" s="316">
        <f>'10.ค่าใช้จ่าย(แยกกลุ่ม)'!J116</f>
        <v>440.10672077187871</v>
      </c>
      <c r="J14" s="316">
        <f>'10.ค่าใช้จ่าย(แยกกลุ่ม)'!K116</f>
        <v>187.65634471747407</v>
      </c>
      <c r="K14" s="316">
        <f>'10.ค่าใช้จ่าย(แยกกลุ่ม)'!L116</f>
        <v>33.614681630397243</v>
      </c>
      <c r="L14" s="316">
        <f>'10.ค่าใช้จ่าย(แยกกลุ่ม)'!M116</f>
        <v>149.25373536137761</v>
      </c>
      <c r="M14" s="9" t="str">
        <f>'10.ค่าใช้จ่าย(แยกกลุ่ม)'!N116</f>
        <v>รพ.สมเด็จพระยุพราชธาตุพนม</v>
      </c>
      <c r="N14" s="8">
        <f>'10.ค่าใช้จ่าย(แยกกลุ่ม)'!AA116</f>
        <v>-0.155216535073604</v>
      </c>
      <c r="O14" s="8">
        <f>'10.ค่าใช้จ่าย(แยกกลุ่ม)'!AB116</f>
        <v>0.66677490086762092</v>
      </c>
      <c r="P14" s="8">
        <f>'10.ค่าใช้จ่าย(แยกกลุ่ม)'!AC116</f>
        <v>-0.1896858057429871</v>
      </c>
      <c r="Q14" s="8">
        <f>'10.ค่าใช้จ่าย(แยกกลุ่ม)'!AD116</f>
        <v>0.27709843182355931</v>
      </c>
      <c r="R14" s="8">
        <f>'10.ค่าใช้จ่าย(แยกกลุ่ม)'!AE116</f>
        <v>0.46977464955967896</v>
      </c>
      <c r="S14" s="8">
        <f>'10.ค่าใช้จ่าย(แยกกลุ่ม)'!AF116</f>
        <v>-3.4652803169547025E-2</v>
      </c>
      <c r="T14" s="8">
        <f>'10.ค่าใช้จ่าย(แยกกลุ่ม)'!AG116</f>
        <v>-0.45045559024336135</v>
      </c>
      <c r="U14" s="8">
        <f>'10.ค่าใช้จ่าย(แยกกลุ่ม)'!AH116</f>
        <v>-0.33964683815053998</v>
      </c>
      <c r="V14" s="8">
        <f>'10.ค่าใช้จ่าย(แยกกลุ่ม)'!AI116</f>
        <v>-0.28930168343352269</v>
      </c>
      <c r="W14" s="8">
        <f>'10.ค่าใช้จ่าย(แยกกลุ่ม)'!AJ116</f>
        <v>0.25393014236929462</v>
      </c>
      <c r="X14" s="8">
        <f>'10.ค่าใช้จ่าย(แยกกลุ่ม)'!AK116</f>
        <v>-0.51126756432164167</v>
      </c>
    </row>
    <row r="15" spans="1:25">
      <c r="A15" s="213" t="str">
        <f>'10.ค่าใช้จ่าย(แยกกลุ่ม)'!B142</f>
        <v>รพ.นครพนม</v>
      </c>
      <c r="B15" s="316">
        <f>'10.ค่าใช้จ่าย(แยกกลุ่ม)'!C142</f>
        <v>7070.6621166807927</v>
      </c>
      <c r="C15" s="316">
        <f>'10.ค่าใช้จ่าย(แยกกลุ่ม)'!D142</f>
        <v>12.649771089975404</v>
      </c>
      <c r="D15" s="316">
        <f>'10.ค่าใช้จ่าย(แยกกลุ่ม)'!E142</f>
        <v>2348.5742462241301</v>
      </c>
      <c r="E15" s="316">
        <f>'10.ค่าใช้จ่าย(แยกกลุ่ม)'!F142</f>
        <v>834.93086729640822</v>
      </c>
      <c r="F15" s="316">
        <f>'10.ค่าใช้จ่าย(แยกกลุ่ม)'!G142</f>
        <v>159.53683890932822</v>
      </c>
      <c r="G15" s="316">
        <f>'10.ค่าใช้จ่าย(แยกกลุ่ม)'!H142</f>
        <v>328.07580582137547</v>
      </c>
      <c r="H15" s="316">
        <f>'10.ค่าใช้จ่าย(แยกกลุ่ม)'!I142</f>
        <v>176.38892193823594</v>
      </c>
      <c r="I15" s="316">
        <f>'10.ค่าใช้จ่าย(แยกกลุ่ม)'!J142</f>
        <v>630.90422219840934</v>
      </c>
      <c r="J15" s="316">
        <f>'10.ค่าใช้จ่าย(แยกกลุ่ม)'!K142</f>
        <v>280.82854319849122</v>
      </c>
      <c r="K15" s="316">
        <f>'10.ค่าใช้จ่าย(แยกกลุ่ม)'!L142</f>
        <v>408.4896985978923</v>
      </c>
      <c r="L15" s="316">
        <f>'10.ค่าใช้จ่าย(แยกกลุ่ม)'!M142</f>
        <v>143.76314658648229</v>
      </c>
      <c r="M15" s="9" t="str">
        <f>'10.ค่าใช้จ่าย(แยกกลุ่ม)'!N142</f>
        <v>รพ.นครพนม</v>
      </c>
      <c r="N15" s="8">
        <f>'10.ค่าใช้จ่าย(แยกกลุ่ม)'!AA142</f>
        <v>-9.8629478204977864E-3</v>
      </c>
      <c r="O15" s="8">
        <f>'10.ค่าใช้จ่าย(แยกกลุ่ม)'!AB142</f>
        <v>-0.60542839669687398</v>
      </c>
      <c r="P15" s="8">
        <f>'10.ค่าใช้จ่าย(แยกกลุ่ม)'!AC142</f>
        <v>5.632723727944261E-2</v>
      </c>
      <c r="Q15" s="8">
        <f>'10.ค่าใช้จ่าย(แยกกลุ่ม)'!AD142</f>
        <v>-0.25824644337905789</v>
      </c>
      <c r="R15" s="8">
        <f>'10.ค่าใช้จ่าย(แยกกลุ่ม)'!AE142</f>
        <v>0.14718480614447416</v>
      </c>
      <c r="S15" s="8">
        <f>'10.ค่าใช้จ่าย(แยกกลุ่ม)'!AF142</f>
        <v>-0.1246313427812</v>
      </c>
      <c r="T15" s="8">
        <f>'10.ค่าใช้จ่าย(แยกกลุ่ม)'!AG142</f>
        <v>-0.5153563835587146</v>
      </c>
      <c r="U15" s="8">
        <f>'10.ค่าใช้จ่าย(แยกกลุ่ม)'!AH142</f>
        <v>-0.12241535111899218</v>
      </c>
      <c r="V15" s="8">
        <f>'10.ค่าใช้จ่าย(แยกกลุ่ม)'!AI142</f>
        <v>4.6793185531268919E-2</v>
      </c>
      <c r="W15" s="8">
        <f>'10.ค่าใช้จ่าย(แยกกลุ่ม)'!AJ142</f>
        <v>0.27329631533141197</v>
      </c>
      <c r="X15" s="8">
        <f>'10.ค่าใช้จ่าย(แยกกลุ่ม)'!AK142</f>
        <v>2.948749279886299E-2</v>
      </c>
    </row>
    <row r="17" spans="1:24">
      <c r="A17" s="447" t="s">
        <v>53</v>
      </c>
      <c r="B17" s="460" t="s">
        <v>244</v>
      </c>
      <c r="C17" s="461"/>
      <c r="D17" s="461"/>
      <c r="E17" s="461"/>
      <c r="F17" s="461"/>
      <c r="G17" s="461"/>
      <c r="H17" s="461"/>
      <c r="I17" s="461"/>
      <c r="J17" s="461"/>
      <c r="K17" s="461"/>
      <c r="L17" s="462"/>
      <c r="M17" s="447" t="s">
        <v>53</v>
      </c>
      <c r="N17" s="460" t="s">
        <v>713</v>
      </c>
      <c r="O17" s="461"/>
      <c r="P17" s="461"/>
      <c r="Q17" s="461"/>
      <c r="R17" s="461"/>
      <c r="S17" s="461"/>
      <c r="T17" s="461"/>
      <c r="U17" s="461"/>
      <c r="V17" s="461"/>
      <c r="W17" s="461"/>
      <c r="X17" s="462"/>
    </row>
    <row r="18" spans="1:24">
      <c r="A18" s="447"/>
      <c r="B18" s="31" t="s">
        <v>5</v>
      </c>
      <c r="C18" s="31" t="s">
        <v>8</v>
      </c>
      <c r="D18" s="31" t="s">
        <v>11</v>
      </c>
      <c r="E18" s="31" t="s">
        <v>17</v>
      </c>
      <c r="F18" s="31" t="s">
        <v>20</v>
      </c>
      <c r="G18" s="31" t="s">
        <v>23</v>
      </c>
      <c r="H18" s="31" t="s">
        <v>26</v>
      </c>
      <c r="I18" s="31" t="s">
        <v>29</v>
      </c>
      <c r="J18" s="31" t="s">
        <v>32</v>
      </c>
      <c r="K18" s="31" t="s">
        <v>35</v>
      </c>
      <c r="L18" s="31" t="s">
        <v>38</v>
      </c>
      <c r="M18" s="447"/>
      <c r="N18" s="31" t="s">
        <v>5</v>
      </c>
      <c r="O18" s="31" t="s">
        <v>8</v>
      </c>
      <c r="P18" s="31" t="s">
        <v>11</v>
      </c>
      <c r="Q18" s="31" t="s">
        <v>17</v>
      </c>
      <c r="R18" s="31" t="s">
        <v>20</v>
      </c>
      <c r="S18" s="31" t="s">
        <v>23</v>
      </c>
      <c r="T18" s="31" t="s">
        <v>26</v>
      </c>
      <c r="U18" s="31" t="s">
        <v>29</v>
      </c>
      <c r="V18" s="31" t="s">
        <v>32</v>
      </c>
      <c r="W18" s="31" t="s">
        <v>35</v>
      </c>
      <c r="X18" s="31" t="s">
        <v>38</v>
      </c>
    </row>
    <row r="19" spans="1:24">
      <c r="A19" s="213" t="str">
        <f>'10.ค่าใช้จ่าย(แยกกลุ่ม)'!B9</f>
        <v>รพ.บุ่งคล้า</v>
      </c>
      <c r="B19" s="316">
        <f>'10.ค่าใช้จ่าย(แยกกลุ่ม)'!C9</f>
        <v>16124.249561755179</v>
      </c>
      <c r="C19" s="316">
        <f>'10.ค่าใช้จ่าย(แยกกลุ่ม)'!D9</f>
        <v>101.49614643276131</v>
      </c>
      <c r="D19" s="316">
        <f>'10.ค่าใช้จ่าย(แยกกลุ่ม)'!E9</f>
        <v>1270.8781744946134</v>
      </c>
      <c r="E19" s="316">
        <f>'10.ค่าใช้จ่าย(แยกกลุ่ม)'!F9</f>
        <v>545.51544403328364</v>
      </c>
      <c r="F19" s="316">
        <f>'10.ค่าใช้จ่าย(แยกกลุ่ม)'!G9</f>
        <v>682.13988331953283</v>
      </c>
      <c r="G19" s="316">
        <f>'10.ค่าใช้จ่าย(แยกกลุ่ม)'!H9</f>
        <v>828.77280275318958</v>
      </c>
      <c r="H19" s="316">
        <f>'10.ค่าใช้จ่าย(แยกกลุ่ม)'!I9</f>
        <v>582.5404682047124</v>
      </c>
      <c r="I19" s="316">
        <f>'10.ค่าใช้จ่าย(แยกกลุ่ม)'!J9</f>
        <v>338.02972177766753</v>
      </c>
      <c r="J19" s="316">
        <f>'10.ค่าใช้จ่าย(แยกกลุ่ม)'!K9</f>
        <v>435.03167805698456</v>
      </c>
      <c r="K19" s="316">
        <f>'10.ค่าใช้จ่าย(แยกกลุ่ม)'!L9</f>
        <v>29.439710686425595</v>
      </c>
      <c r="L19" s="316">
        <f>'10.ค่าใช้จ่าย(แยกกลุ่ม)'!M9</f>
        <v>1104.397764473254</v>
      </c>
      <c r="M19" s="9" t="str">
        <f>'10.ค่าใช้จ่าย(แยกกลุ่ม)'!Z9</f>
        <v>รพ.บุ่งคล้า</v>
      </c>
      <c r="N19" s="8">
        <f>'10.ค่าใช้จ่าย(แยกกลุ่ม)'!AA9</f>
        <v>0.16472931300115448</v>
      </c>
      <c r="O19" s="8">
        <f>'10.ค่าใช้จ่าย(แยกกลุ่ม)'!AB9</f>
        <v>0.78960024346060143</v>
      </c>
      <c r="P19" s="8">
        <f>'10.ค่าใช้จ่าย(แยกกลุ่ม)'!AC9</f>
        <v>-5.2643049144599871E-2</v>
      </c>
      <c r="Q19" s="8">
        <f>'10.ค่าใช้จ่าย(แยกกลุ่ม)'!AD9</f>
        <v>-3.3080550912393855E-2</v>
      </c>
      <c r="R19" s="8">
        <f>'10.ค่าใช้จ่าย(แยกกลุ่ม)'!AE9</f>
        <v>6.5324015063925869E-3</v>
      </c>
      <c r="S19" s="8">
        <f>'10.ค่าใช้จ่าย(แยกกลุ่ม)'!AF9</f>
        <v>-0.11947479157767928</v>
      </c>
      <c r="T19" s="8">
        <f>'10.ค่าใช้จ่าย(แยกกลุ่ม)'!AG9</f>
        <v>-3.6158596055180653E-2</v>
      </c>
      <c r="U19" s="8">
        <f>'10.ค่าใช้จ่าย(แยกกลุ่ม)'!AH9</f>
        <v>0.29951302471616464</v>
      </c>
      <c r="V19" s="8">
        <f>'10.ค่าใช้จ่าย(แยกกลุ่ม)'!AI9</f>
        <v>0.23512304962163696</v>
      </c>
      <c r="W19" s="8">
        <f>'10.ค่าใช้จ่าย(แยกกลุ่ม)'!AJ9</f>
        <v>-0.31313524843332413</v>
      </c>
      <c r="X19" s="8">
        <f>'10.ค่าใช้จ่าย(แยกกลุ่ม)'!AK9</f>
        <v>1.4291025494654008</v>
      </c>
    </row>
    <row r="20" spans="1:24">
      <c r="A20" s="213" t="str">
        <f>'10.ค่าใช้จ่าย(แยกกลุ่ม)'!B55</f>
        <v>รพ.ศรีวิไล</v>
      </c>
      <c r="B20" s="316">
        <f>'10.ค่าใช้จ่าย(แยกกลุ่ม)'!C55</f>
        <v>11678.814954375062</v>
      </c>
      <c r="C20" s="316">
        <f>'10.ค่าใช้จ่าย(แยกกลุ่ม)'!D55</f>
        <v>25.942296206440325</v>
      </c>
      <c r="D20" s="316">
        <f>'10.ค่าใช้จ่าย(แยกกลุ่ม)'!E55</f>
        <v>1909.6316930778282</v>
      </c>
      <c r="E20" s="316">
        <f>'10.ค่าใช้จ่าย(แยกกลุ่ม)'!F55</f>
        <v>721.34438630400314</v>
      </c>
      <c r="F20" s="316">
        <f>'10.ค่าใช้จ่าย(แยกกลุ่ม)'!G55</f>
        <v>768.95164967378753</v>
      </c>
      <c r="G20" s="316">
        <f>'10.ค่าใช้จ่าย(แยกกลุ่ม)'!H55</f>
        <v>802.11537039268273</v>
      </c>
      <c r="H20" s="316">
        <f>'10.ค่าใช้จ่าย(แยกกลุ่ม)'!I55</f>
        <v>399.50019781983156</v>
      </c>
      <c r="I20" s="316">
        <f>'10.ค่าใช้จ่าย(แยกกลุ่ม)'!J55</f>
        <v>325.22161924471737</v>
      </c>
      <c r="J20" s="316">
        <f>'10.ค่าใช้จ่าย(แยกกลุ่ม)'!K55</f>
        <v>285.97463583559022</v>
      </c>
      <c r="K20" s="316">
        <f>'10.ค่าใช้จ่าย(แยกกลุ่ม)'!L55</f>
        <v>22.731477421899939</v>
      </c>
      <c r="L20" s="316">
        <f>'10.ค่าใช้จ่าย(แยกกลุ่ม)'!M55</f>
        <v>1002.1779568535918</v>
      </c>
      <c r="M20" s="9" t="str">
        <f>'10.ค่าใช้จ่าย(แยกกลุ่ม)'!Z55</f>
        <v>รพ.ศรีวิไล</v>
      </c>
      <c r="N20" s="8">
        <f>'10.ค่าใช้จ่าย(แยกกลุ่ม)'!AA55</f>
        <v>0.11547255486797858</v>
      </c>
      <c r="O20" s="8">
        <f>'10.ค่าใช้จ่าย(แยกกลุ่ม)'!AB55</f>
        <v>8.707615073809339E-3</v>
      </c>
      <c r="P20" s="8">
        <f>'10.ค่าใช้จ่าย(แยกกลุ่ม)'!AC55</f>
        <v>0.27723012222395038</v>
      </c>
      <c r="Q20" s="8">
        <f>'10.ค่าใช้จ่าย(แยกกลุ่ม)'!AD55</f>
        <v>0.13622432300226117</v>
      </c>
      <c r="R20" s="8">
        <f>'10.ค่าใช้จ่าย(แยกกลุ่ม)'!AE55</f>
        <v>6.6157476852783545E-2</v>
      </c>
      <c r="S20" s="8">
        <f>'10.ค่าใช้จ่าย(แยกกลุ่ม)'!AF55</f>
        <v>0.26920108906578688</v>
      </c>
      <c r="T20" s="8">
        <f>'10.ค่าใช้จ่าย(แยกกลุ่ม)'!AG55</f>
        <v>-0.40825488604056354</v>
      </c>
      <c r="U20" s="8">
        <f>'10.ค่าใช้จ่าย(แยกกลุ่ม)'!AH55</f>
        <v>0.33801877319367901</v>
      </c>
      <c r="V20" s="8">
        <f>'10.ค่าใช้จ่าย(แยกกลุ่ม)'!AI55</f>
        <v>4.2872428586379768E-2</v>
      </c>
      <c r="W20" s="8">
        <f>'10.ค่าใช้จ่าย(แยกกลุ่ม)'!AJ55</f>
        <v>-0.46548744468666781</v>
      </c>
      <c r="X20" s="8">
        <f>'10.ค่าใช้จ่าย(แยกกลุ่ม)'!AK55</f>
        <v>2.3326105794543519</v>
      </c>
    </row>
    <row r="21" spans="1:24">
      <c r="A21" s="213" t="str">
        <f>'10.ค่าใช้จ่าย(แยกกลุ่ม)'!B62</f>
        <v>รพ.บึงโขงหลง</v>
      </c>
      <c r="B21" s="316">
        <f>'10.ค่าใช้จ่าย(แยกกลุ่ม)'!C62</f>
        <v>11937.197545238014</v>
      </c>
      <c r="C21" s="316">
        <f>'10.ค่าใช้จ่าย(แยกกลุ่ม)'!D62</f>
        <v>34.103055240086547</v>
      </c>
      <c r="D21" s="316">
        <f>'10.ค่าใช้จ่าย(แยกกลุ่ม)'!E62</f>
        <v>2249.6259904423118</v>
      </c>
      <c r="E21" s="316">
        <f>'10.ค่าใช้จ่าย(แยกกลุ่ม)'!F62</f>
        <v>689.56166037212745</v>
      </c>
      <c r="F21" s="316">
        <f>'10.ค่าใช้จ่าย(แยกกลุ่ม)'!G62</f>
        <v>646.67196798990358</v>
      </c>
      <c r="G21" s="316">
        <f>'10.ค่าใช้จ่าย(แยกกลุ่ม)'!H62</f>
        <v>628.41693583613153</v>
      </c>
      <c r="H21" s="316">
        <f>'10.ค่าใช้จ่าย(แยกกลุ่ม)'!I62</f>
        <v>650.78710759005185</v>
      </c>
      <c r="I21" s="316">
        <f>'10.ค่าใช้จ่าย(แยกกลุ่ม)'!J62</f>
        <v>534.11411610879793</v>
      </c>
      <c r="J21" s="316">
        <f>'10.ค่าใช้จ่าย(แยกกลุ่ม)'!K62</f>
        <v>243.13451561409119</v>
      </c>
      <c r="K21" s="316">
        <f>'10.ค่าใช้จ่าย(แยกกลุ่ม)'!L62</f>
        <v>130.81584664379886</v>
      </c>
      <c r="L21" s="316">
        <f>'10.ค่าใช้จ่าย(แยกกลุ่ม)'!M62</f>
        <v>609.22983416638806</v>
      </c>
      <c r="M21" s="9" t="str">
        <f>'10.ค่าใช้จ่าย(แยกกลุ่ม)'!Z62</f>
        <v>รพ.บึงโขงหลง</v>
      </c>
      <c r="N21" s="8">
        <f>'10.ค่าใช้จ่าย(แยกกลุ่ม)'!AA62</f>
        <v>0.25346384187790616</v>
      </c>
      <c r="O21" s="8">
        <f>'10.ค่าใช้จ่าย(แยกกลุ่ม)'!AB62</f>
        <v>-0.21251384602916995</v>
      </c>
      <c r="P21" s="8">
        <f>'10.ค่าใช้จ่าย(แยกกลุ่ม)'!AC62</f>
        <v>0.52773485106579987</v>
      </c>
      <c r="Q21" s="8">
        <f>'10.ค่าใช้จ่าย(แยกกลุ่ม)'!AD62</f>
        <v>7.6304879627454372E-2</v>
      </c>
      <c r="R21" s="8">
        <f>'10.ค่าใช้จ่าย(แยกกลุ่ม)'!AE62</f>
        <v>-7.0462540668357235E-2</v>
      </c>
      <c r="S21" s="8">
        <f>'10.ค่าใช้จ่าย(แยกกลุ่ม)'!AF62</f>
        <v>-4.4983799058918097E-3</v>
      </c>
      <c r="T21" s="8">
        <f>'10.ค่าใช้จ่าย(แยกกลุ่ม)'!AG62</f>
        <v>-8.3678572695843837E-3</v>
      </c>
      <c r="U21" s="8">
        <f>'10.ค่าใช้จ่าย(แยกกลุ่ม)'!AH62</f>
        <v>1.1725622801524715</v>
      </c>
      <c r="V21" s="8">
        <f>'10.ค่าใช้จ่าย(แยกกลุ่ม)'!AI62</f>
        <v>-0.18653746748788097</v>
      </c>
      <c r="W21" s="8">
        <f>'10.ค่าใช้จ่าย(แยกกลุ่ม)'!AJ62</f>
        <v>1.7975806039267206</v>
      </c>
      <c r="X21" s="8">
        <f>'10.ค่าใช้จ่าย(แยกกลุ่ม)'!AK62</f>
        <v>0.24145244116866377</v>
      </c>
    </row>
    <row r="22" spans="1:24">
      <c r="A22" s="213" t="str">
        <f>'10.ค่าใช้จ่าย(แยกกลุ่ม)'!B64</f>
        <v>รพ.ปากคาด</v>
      </c>
      <c r="B22" s="316">
        <f>'10.ค่าใช้จ่าย(แยกกลุ่ม)'!C64</f>
        <v>9214.3666067397135</v>
      </c>
      <c r="C22" s="316">
        <f>'10.ค่าใช้จ่าย(แยกกลุ่ม)'!D64</f>
        <v>42.201222353523868</v>
      </c>
      <c r="D22" s="316">
        <f>'10.ค่าใช้จ่าย(แยกกลุ่ม)'!E64</f>
        <v>1262.9069766760308</v>
      </c>
      <c r="E22" s="316">
        <f>'10.ค่าใช้จ่าย(แยกกลุ่ม)'!F64</f>
        <v>371.53927125743382</v>
      </c>
      <c r="F22" s="316">
        <f>'10.ค่าใช้จ่าย(แยกกลุ่ม)'!G64</f>
        <v>707.54913429379269</v>
      </c>
      <c r="G22" s="316">
        <f>'10.ค่าใช้จ่าย(แยกกลุ่ม)'!H64</f>
        <v>754.93036544586528</v>
      </c>
      <c r="H22" s="316">
        <f>'10.ค่าใช้จ่าย(แยกกลุ่ม)'!I64</f>
        <v>762.9166941553475</v>
      </c>
      <c r="I22" s="316">
        <f>'10.ค่าใช้จ่าย(แยกกลุ่ม)'!J64</f>
        <v>362.36158941777512</v>
      </c>
      <c r="J22" s="316">
        <f>'10.ค่าใช้จ่าย(แยกกลุ่ม)'!K64</f>
        <v>325.20757704184456</v>
      </c>
      <c r="K22" s="316">
        <f>'10.ค่าใช้จ่าย(แยกกลุ่ม)'!L64</f>
        <v>22.674635073516079</v>
      </c>
      <c r="L22" s="316">
        <f>'10.ค่าใช้จ่าย(แยกกลุ่ม)'!M64</f>
        <v>156.90069004458215</v>
      </c>
      <c r="M22" s="9" t="str">
        <f>'10.ค่าใช้จ่าย(แยกกลุ่ม)'!Z64</f>
        <v>รพ.ปากคาด</v>
      </c>
      <c r="N22" s="8">
        <f>'10.ค่าใช้จ่าย(แยกกลุ่ม)'!AA64</f>
        <v>-3.2446658976258438E-2</v>
      </c>
      <c r="O22" s="8">
        <f>'10.ค่าใช้จ่าย(แยกกลุ่ม)'!AB64</f>
        <v>-2.5516099654888526E-2</v>
      </c>
      <c r="P22" s="8">
        <f>'10.ค่าใช้จ่าย(แยกกลุ่ม)'!AC64</f>
        <v>-0.14235210202973886</v>
      </c>
      <c r="Q22" s="8">
        <f>'10.ค่าใช้จ่าย(แยกกลุ่ม)'!AD64</f>
        <v>-0.42008154802022951</v>
      </c>
      <c r="R22" s="8">
        <f>'10.ค่าใช้จ่าย(แยกกลุ่ม)'!AE64</f>
        <v>1.7043349950842265E-2</v>
      </c>
      <c r="S22" s="8">
        <f>'10.ค่าใช้จ่าย(แยกกลุ่ม)'!AF64</f>
        <v>0.19591684915310606</v>
      </c>
      <c r="T22" s="8">
        <f>'10.ค่าใช้จ่าย(แยกกลุ่ม)'!AG64</f>
        <v>0.16248878830991306</v>
      </c>
      <c r="U22" s="8">
        <f>'10.ค่าใช้จ่าย(แยกกลุ่ม)'!AH64</f>
        <v>0.47394179858147273</v>
      </c>
      <c r="V22" s="8">
        <f>'10.ค่าใช้จ่าย(แยกกลุ่ม)'!AI64</f>
        <v>8.8056866563855807E-2</v>
      </c>
      <c r="W22" s="8">
        <f>'10.ค่าใช้จ่าย(แยกกลุ่ม)'!AJ64</f>
        <v>-0.51508841695982621</v>
      </c>
      <c r="X22" s="8">
        <f>'10.ค่าใช้จ่าย(แยกกลุ่ม)'!AK64</f>
        <v>-0.68027707483593747</v>
      </c>
    </row>
    <row r="23" spans="1:24">
      <c r="A23" s="213" t="str">
        <f>'10.ค่าใช้จ่าย(แยกกลุ่ม)'!B80</f>
        <v>รพ.พรเจริญ</v>
      </c>
      <c r="B23" s="316">
        <f>'10.ค่าใช้จ่าย(แยกกลุ่ม)'!C80</f>
        <v>10088.974713436095</v>
      </c>
      <c r="C23" s="316">
        <f>'10.ค่าใช้จ่าย(แยกกลุ่ม)'!D80</f>
        <v>54.001806008101298</v>
      </c>
      <c r="D23" s="316">
        <f>'10.ค่าใช้จ่าย(แยกกลุ่ม)'!E80</f>
        <v>1830.2236779015998</v>
      </c>
      <c r="E23" s="316">
        <f>'10.ค่าใช้จ่าย(แยกกลุ่ม)'!F80</f>
        <v>737.99970104072122</v>
      </c>
      <c r="F23" s="316">
        <f>'10.ค่าใช้จ่าย(แยกกลุ่ม)'!G80</f>
        <v>834.45983857832607</v>
      </c>
      <c r="G23" s="316">
        <f>'10.ค่าใช้จ่าย(แยกกลุ่ม)'!H80</f>
        <v>539.27920917919334</v>
      </c>
      <c r="H23" s="316">
        <f>'10.ค่าใช้จ่าย(แยกกลุ่ม)'!I80</f>
        <v>601.51288097908343</v>
      </c>
      <c r="I23" s="316">
        <f>'10.ค่าใช้จ่าย(แยกกลุ่ม)'!J80</f>
        <v>450.55123680107033</v>
      </c>
      <c r="J23" s="316">
        <f>'10.ค่าใช้จ่าย(แยกกลุ่ม)'!K80</f>
        <v>264.98347310632573</v>
      </c>
      <c r="K23" s="316">
        <f>'10.ค่าใช้จ่าย(แยกกลุ่ม)'!L80</f>
        <v>91.0483325668758</v>
      </c>
      <c r="L23" s="316">
        <f>'10.ค่าใช้จ่าย(แยกกลุ่ม)'!M80</f>
        <v>588.26328755553402</v>
      </c>
      <c r="M23" s="9" t="str">
        <f>'10.ค่าใช้จ่าย(แยกกลุ่ม)'!Z80</f>
        <v>รพ.พรเจริญ</v>
      </c>
      <c r="N23" s="8">
        <f>'10.ค่าใช้จ่าย(แยกกลุ่ม)'!AA80</f>
        <v>-0.14138306253422162</v>
      </c>
      <c r="O23" s="8">
        <f>'10.ค่าใช้จ่าย(แยกกลุ่ม)'!AB80</f>
        <v>3.9872511915313616E-2</v>
      </c>
      <c r="P23" s="8">
        <f>'10.ค่าใช้จ่าย(แยกกลุ่ม)'!AC80</f>
        <v>3.5392304284100631E-2</v>
      </c>
      <c r="Q23" s="8">
        <f>'10.ค่าใช้จ่าย(แยกกลุ่ม)'!AD80</f>
        <v>6.2839438689153287E-2</v>
      </c>
      <c r="R23" s="8">
        <f>'10.ค่าใช้จ่าย(แยกกลุ่ม)'!AE80</f>
        <v>0.11081729247099947</v>
      </c>
      <c r="S23" s="8">
        <f>'10.ค่าใช้จ่าย(แยกกลุ่ม)'!AF80</f>
        <v>-0.21225716518512514</v>
      </c>
      <c r="T23" s="8">
        <f>'10.ค่าใช้จ่าย(แยกกลุ่ม)'!AG80</f>
        <v>-0.28216575180174769</v>
      </c>
      <c r="U23" s="8">
        <f>'10.ค่าใช้จ่าย(แยกกลุ่ม)'!AH80</f>
        <v>0.1612531287883017</v>
      </c>
      <c r="V23" s="8">
        <f>'10.ค่าใช้จ่าย(แยกกลุ่ม)'!AI80</f>
        <v>-0.24835586805153842</v>
      </c>
      <c r="W23" s="8">
        <f>'10.ค่าใช้จ่าย(แยกกลุ่ม)'!AJ80</f>
        <v>-0.37781504170305225</v>
      </c>
      <c r="X23" s="8">
        <f>'10.ค่าใช้จ่าย(แยกกลุ่ม)'!AK80</f>
        <v>0.19229180482930322</v>
      </c>
    </row>
    <row r="24" spans="1:24">
      <c r="A24" s="213" t="str">
        <f>'10.ค่าใช้จ่าย(แยกกลุ่ม)'!B100</f>
        <v>รพ.โซ่พิสัย</v>
      </c>
      <c r="B24" s="316">
        <f>'10.ค่าใช้จ่าย(แยกกลุ่ม)'!C100</f>
        <v>7394.3003389901896</v>
      </c>
      <c r="C24" s="316">
        <f>'10.ค่าใช้จ่าย(แยกกลุ่ม)'!D100</f>
        <v>18.21003419167485</v>
      </c>
      <c r="D24" s="316">
        <f>'10.ค่าใช้จ่าย(แยกกลุ่ม)'!E100</f>
        <v>1291.194809657183</v>
      </c>
      <c r="E24" s="316">
        <f>'10.ค่าใช้จ่าย(แยกกลุ่ม)'!F100</f>
        <v>548.75361311898189</v>
      </c>
      <c r="F24" s="316">
        <f>'10.ค่าใช้จ่าย(แยกกลุ่ม)'!G100</f>
        <v>536.37740360443297</v>
      </c>
      <c r="G24" s="316">
        <f>'10.ค่าใช้จ่าย(แยกกลุ่ม)'!H100</f>
        <v>491.73125598751363</v>
      </c>
      <c r="H24" s="316">
        <f>'10.ค่าใช้จ่าย(แยกกลุ่ม)'!I100</f>
        <v>762.22230316856303</v>
      </c>
      <c r="I24" s="316">
        <f>'10.ค่าใช้จ่าย(แยกกลุ่ม)'!J100</f>
        <v>417.16174747376783</v>
      </c>
      <c r="J24" s="316">
        <f>'10.ค่าใช้จ่าย(แยกกลุ่ม)'!K100</f>
        <v>255.43225571992969</v>
      </c>
      <c r="K24" s="316">
        <f>'10.ค่าใช้จ่าย(แยกกลุ่ม)'!L100</f>
        <v>74.111227291168319</v>
      </c>
      <c r="L24" s="316">
        <f>'10.ค่าใช้จ่าย(แยกกลุ่ม)'!M100</f>
        <v>806.73152490979646</v>
      </c>
      <c r="M24" s="9" t="str">
        <f>'10.ค่าใช้จ่าย(แยกกลุ่ม)'!Z100</f>
        <v>รพ.โซ่พิสัย</v>
      </c>
      <c r="N24" s="8">
        <f>'10.ค่าใช้จ่าย(แยกกลุ่ม)'!AA100</f>
        <v>-7.1035243729187875E-2</v>
      </c>
      <c r="O24" s="8">
        <f>'10.ค่าใช้จ่าย(แยกกลุ่ม)'!AB100</f>
        <v>-0.56983556102513833</v>
      </c>
      <c r="P24" s="8">
        <f>'10.ค่าใช้จ่าย(แยกกลุ่ม)'!AC100</f>
        <v>-0.23418927801141995</v>
      </c>
      <c r="Q24" s="8">
        <f>'10.ค่าใช้จ่าย(แยกกลุ่ม)'!AD100</f>
        <v>-0.12509760013944751</v>
      </c>
      <c r="R24" s="8">
        <f>'10.ค่าใช้จ่าย(แยกกลุ่ม)'!AE100</f>
        <v>-2.2122952640785364E-2</v>
      </c>
      <c r="S24" s="8">
        <f>'10.ค่าใช้จ่าย(แยกกลุ่ม)'!AF100</f>
        <v>-2.952898988243164E-2</v>
      </c>
      <c r="T24" s="8">
        <f>'10.ค่าใช้จ่าย(แยกกลุ่ม)'!AG100</f>
        <v>-0.33862800123237979</v>
      </c>
      <c r="U24" s="8">
        <f>'10.ค่าใช้จ่าย(แยกกลุ่ม)'!AH100</f>
        <v>-0.10639617434616669</v>
      </c>
      <c r="V24" s="8">
        <f>'10.ค่าใช้จ่าย(แยกกลุ่ม)'!AI100</f>
        <v>-0.15996624818667801</v>
      </c>
      <c r="W24" s="8">
        <f>'10.ค่าใช้จ่าย(แยกกลุ่ม)'!AJ100</f>
        <v>0.83353176475055379</v>
      </c>
      <c r="X24" s="8">
        <f>'10.ค่าใช้จ่าย(แยกกลุ่ม)'!AK100</f>
        <v>2.0818919350482661</v>
      </c>
    </row>
    <row r="25" spans="1:24">
      <c r="A25" s="213" t="str">
        <f>'10.ค่าใช้จ่าย(แยกกลุ่ม)'!B112</f>
        <v>รพ.เซกา</v>
      </c>
      <c r="B25" s="316">
        <f>'10.ค่าใช้จ่าย(แยกกลุ่ม)'!C112</f>
        <v>10645.19187875744</v>
      </c>
      <c r="C25" s="316">
        <f>'10.ค่าใช้จ่าย(แยกกลุ่ม)'!D112</f>
        <v>14.813068148492524</v>
      </c>
      <c r="D25" s="316">
        <f>'10.ค่าใช้จ่าย(แยกกลุ่ม)'!E112</f>
        <v>2803.7154044187164</v>
      </c>
      <c r="E25" s="316">
        <f>'10.ค่าใช้จ่าย(แยกกลุ่ม)'!F112</f>
        <v>729.68279516252232</v>
      </c>
      <c r="F25" s="316">
        <f>'10.ค่าใช้จ่าย(แยกกลุ่ม)'!G112</f>
        <v>58.134817439666065</v>
      </c>
      <c r="G25" s="316">
        <f>'10.ค่าใช้จ่าย(แยกกลุ่ม)'!H112</f>
        <v>653.28480738915778</v>
      </c>
      <c r="H25" s="316">
        <f>'10.ค่าใช้จ่าย(แยกกลุ่ม)'!I112</f>
        <v>704.99463362463825</v>
      </c>
      <c r="I25" s="316">
        <f>'10.ค่าใช้จ่าย(แยกกลุ่ม)'!J112</f>
        <v>1086.9705807327912</v>
      </c>
      <c r="J25" s="316">
        <f>'10.ค่าใช้จ่าย(แยกกลุ่ม)'!K112</f>
        <v>349.60810161664165</v>
      </c>
      <c r="K25" s="316">
        <f>'10.ค่าใช้จ่าย(แยกกลุ่ม)'!L112</f>
        <v>19.070316240731568</v>
      </c>
      <c r="L25" s="316">
        <f>'10.ค่าใช้จ่าย(แยกกลุ่ม)'!M112</f>
        <v>1332.0712161650524</v>
      </c>
      <c r="M25" s="9" t="str">
        <f>'10.ค่าใช้จ่าย(แยกกลุ่ม)'!Z112</f>
        <v>รพ.เซกา</v>
      </c>
      <c r="N25" s="8">
        <f>'10.ค่าใช้จ่าย(แยกกลุ่ม)'!AA112</f>
        <v>0.32563407015261875</v>
      </c>
      <c r="O25" s="8">
        <f>'10.ค่าใช้จ่าย(แยกกลุ่ม)'!AB112</f>
        <v>-0.39625326475427108</v>
      </c>
      <c r="P25" s="8">
        <f>'10.ค่าใช้จ่าย(แยกกลุ่ม)'!AC112</f>
        <v>0.54135231852614851</v>
      </c>
      <c r="Q25" s="8">
        <f>'10.ค่าใช้จ่าย(แยกกลุ่ม)'!AD112</f>
        <v>8.6532361340607336E-2</v>
      </c>
      <c r="R25" s="8">
        <f>'10.ค่าใช้จ่าย(แยกกลุ่ม)'!AE112</f>
        <v>-0.87473944602547815</v>
      </c>
      <c r="S25" s="8">
        <f>'10.ค่าใช้จ่าย(แยกกลุ่ม)'!AF112</f>
        <v>0.29528637757600001</v>
      </c>
      <c r="T25" s="8">
        <f>'10.ค่าใช้จ่าย(แยกกลุ่ม)'!AG112</f>
        <v>0.7328899832567215</v>
      </c>
      <c r="U25" s="8">
        <f>'10.ค่าใช้จ่าย(แยกกลุ่ม)'!AH112</f>
        <v>0.63093273959861418</v>
      </c>
      <c r="V25" s="8">
        <f>'10.ค่าใช้จ่าย(แยกกลุ่ม)'!AI112</f>
        <v>0.3240473678149644</v>
      </c>
      <c r="W25" s="8">
        <f>'10.ค่าใช้จ่าย(แยกกลุ่ม)'!AJ112</f>
        <v>-0.2886190438542191</v>
      </c>
      <c r="X25" s="8">
        <f>'10.ค่าใช้จ่าย(แยกกลุ่ม)'!AK112</f>
        <v>3.3618768293945505</v>
      </c>
    </row>
    <row r="26" spans="1:24">
      <c r="A26" s="213" t="str">
        <f>'10.ค่าใช้จ่าย(แยกกลุ่ม)'!B133</f>
        <v>รพ.บึงกาฬ</v>
      </c>
      <c r="B26" s="316">
        <f>'10.ค่าใช้จ่าย(แยกกลุ่ม)'!C133</f>
        <v>7163.3816797711934</v>
      </c>
      <c r="C26" s="316">
        <f>'10.ค่าใช้จ่าย(แยกกลุ่ม)'!D133</f>
        <v>58.509071196322708</v>
      </c>
      <c r="D26" s="316">
        <f>'10.ค่าใช้จ่าย(แยกกลุ่ม)'!E133</f>
        <v>2042.9666168503475</v>
      </c>
      <c r="E26" s="316">
        <f>'10.ค่าใช้จ่าย(แยกกลุ่ม)'!F133</f>
        <v>1394.805521918543</v>
      </c>
      <c r="F26" s="316">
        <f>'10.ค่าใช้จ่าย(แยกกลุ่ม)'!G133</f>
        <v>323.74326113191165</v>
      </c>
      <c r="G26" s="316">
        <f>'10.ค่าใช้จ่าย(แยกกลุ่ม)'!H133</f>
        <v>389.31493175936561</v>
      </c>
      <c r="H26" s="316">
        <f>'10.ค่าใช้จ่าย(แยกกลุ่ม)'!I133</f>
        <v>909.09045458890864</v>
      </c>
      <c r="I26" s="316">
        <f>'10.ค่าใช้จ่าย(แยกกลุ่ม)'!J133</f>
        <v>717.10565910836738</v>
      </c>
      <c r="J26" s="316">
        <f>'10.ค่าใช้จ่าย(แยกกลุ่ม)'!K133</f>
        <v>258.6976589329156</v>
      </c>
      <c r="K26" s="316">
        <f>'10.ค่าใช้จ่าย(แยกกลุ่ม)'!L133</f>
        <v>226.49379112011363</v>
      </c>
      <c r="L26" s="316">
        <f>'10.ค่าใช้จ่าย(แยกกลุ่ม)'!M133</f>
        <v>386.09405092376505</v>
      </c>
      <c r="M26" s="9" t="str">
        <f>'10.ค่าใช้จ่าย(แยกกลุ่ม)'!Z133</f>
        <v>รพ.บึงกาฬ</v>
      </c>
      <c r="N26" s="8">
        <f>'10.ค่าใช้จ่าย(แยกกลุ่ม)'!AA133</f>
        <v>-1.5983116808762042E-2</v>
      </c>
      <c r="O26" s="8">
        <f>'10.ค่าใช้จ่าย(แยกกลุ่ม)'!AB133</f>
        <v>0.22907261037530854</v>
      </c>
      <c r="P26" s="8">
        <f>'10.ค่าใช้จ่าย(แยกกลุ่ม)'!AC133</f>
        <v>-2.5800213019518625E-2</v>
      </c>
      <c r="Q26" s="8">
        <f>'10.ค่าใช้จ่าย(แยกกลุ่ม)'!AD133</f>
        <v>0.13173548229337481</v>
      </c>
      <c r="R26" s="8">
        <f>'10.ค่าใช้จ่าย(แยกกลุ่ม)'!AE133</f>
        <v>0.33527363281516948</v>
      </c>
      <c r="S26" s="8">
        <f>'10.ค่าใช้จ่าย(แยกกลุ่ม)'!AF133</f>
        <v>5.0564002270025287E-3</v>
      </c>
      <c r="T26" s="8">
        <f>'10.ค่าใช้จ่าย(แยกกลุ่ม)'!AG133</f>
        <v>-4.1376786452498877E-2</v>
      </c>
      <c r="U26" s="8">
        <f>'10.ค่าใช้จ่าย(แยกกลุ่ม)'!AH133</f>
        <v>-5.4179744056473307E-2</v>
      </c>
      <c r="V26" s="8">
        <f>'10.ค่าใช้จ่าย(แยกกลุ่ม)'!AI133</f>
        <v>-9.0525459751367165E-2</v>
      </c>
      <c r="W26" s="8">
        <f>'10.ค่าใช้จ่าย(แยกกลุ่ม)'!AJ133</f>
        <v>3.2978947910538761</v>
      </c>
      <c r="X26" s="8">
        <f>'10.ค่าใช้จ่าย(แยกกลุ่ม)'!AK133</f>
        <v>2.0061590460491887</v>
      </c>
    </row>
    <row r="28" spans="1:24">
      <c r="A28" s="447" t="s">
        <v>51</v>
      </c>
      <c r="B28" s="460" t="s">
        <v>244</v>
      </c>
      <c r="C28" s="461"/>
      <c r="D28" s="461"/>
      <c r="E28" s="461"/>
      <c r="F28" s="461"/>
      <c r="G28" s="461"/>
      <c r="H28" s="461"/>
      <c r="I28" s="461"/>
      <c r="J28" s="461"/>
      <c r="K28" s="461"/>
      <c r="L28" s="462"/>
      <c r="M28" s="447" t="s">
        <v>51</v>
      </c>
      <c r="N28" s="460" t="s">
        <v>713</v>
      </c>
      <c r="O28" s="461"/>
      <c r="P28" s="461"/>
      <c r="Q28" s="461"/>
      <c r="R28" s="461"/>
      <c r="S28" s="461"/>
      <c r="T28" s="461"/>
      <c r="U28" s="461"/>
      <c r="V28" s="461"/>
      <c r="W28" s="461"/>
      <c r="X28" s="462"/>
    </row>
    <row r="29" spans="1:24">
      <c r="A29" s="447"/>
      <c r="B29" s="31" t="s">
        <v>5</v>
      </c>
      <c r="C29" s="31" t="s">
        <v>8</v>
      </c>
      <c r="D29" s="31" t="s">
        <v>11</v>
      </c>
      <c r="E29" s="31" t="s">
        <v>17</v>
      </c>
      <c r="F29" s="31" t="s">
        <v>20</v>
      </c>
      <c r="G29" s="31" t="s">
        <v>23</v>
      </c>
      <c r="H29" s="31" t="s">
        <v>26</v>
      </c>
      <c r="I29" s="31" t="s">
        <v>29</v>
      </c>
      <c r="J29" s="31" t="s">
        <v>32</v>
      </c>
      <c r="K29" s="31" t="s">
        <v>35</v>
      </c>
      <c r="L29" s="31" t="s">
        <v>38</v>
      </c>
      <c r="M29" s="447"/>
      <c r="N29" s="31" t="s">
        <v>5</v>
      </c>
      <c r="O29" s="31" t="s">
        <v>8</v>
      </c>
      <c r="P29" s="31" t="s">
        <v>11</v>
      </c>
      <c r="Q29" s="31" t="s">
        <v>17</v>
      </c>
      <c r="R29" s="31" t="s">
        <v>20</v>
      </c>
      <c r="S29" s="31" t="s">
        <v>23</v>
      </c>
      <c r="T29" s="31" t="s">
        <v>26</v>
      </c>
      <c r="U29" s="31" t="s">
        <v>29</v>
      </c>
      <c r="V29" s="31" t="s">
        <v>32</v>
      </c>
      <c r="W29" s="31" t="s">
        <v>35</v>
      </c>
      <c r="X29" s="31" t="s">
        <v>38</v>
      </c>
    </row>
    <row r="30" spans="1:24">
      <c r="A30" s="213" t="str">
        <f>'10.ค่าใช้จ่าย(แยกกลุ่ม)'!B6</f>
        <v>รพ.นาแห้ว</v>
      </c>
      <c r="B30" s="316">
        <f>'10.ค่าใช้จ่าย(แยกกลุ่ม)'!C6</f>
        <v>16860.63619081696</v>
      </c>
      <c r="C30" s="316">
        <f>'10.ค่าใช้จ่าย(แยกกลุ่ม)'!D6</f>
        <v>24.439788505922774</v>
      </c>
      <c r="D30" s="316">
        <f>'10.ค่าใช้จ่าย(แยกกลุ่ม)'!E6</f>
        <v>1332.1545314912362</v>
      </c>
      <c r="E30" s="316">
        <f>'10.ค่าใช้จ่าย(แยกกลุ่ม)'!F6</f>
        <v>581.52371449709779</v>
      </c>
      <c r="F30" s="316">
        <f>'10.ค่าใช้จ่าย(แยกกลุ่ม)'!G6</f>
        <v>966.11960635425783</v>
      </c>
      <c r="G30" s="316">
        <f>'10.ค่าใช้จ่าย(แยกกลุ่ม)'!H6</f>
        <v>652.85030709665114</v>
      </c>
      <c r="H30" s="316">
        <f>'10.ค่าใช้จ่าย(แยกกลุ่ม)'!I6</f>
        <v>256.10959297402553</v>
      </c>
      <c r="I30" s="316">
        <f>'10.ค่าใช้จ่าย(แยกกลุ่ม)'!J6</f>
        <v>84.454976357999996</v>
      </c>
      <c r="J30" s="316">
        <f>'10.ค่าใช้จ่าย(แยกกลุ่ม)'!K6</f>
        <v>318.59503554536849</v>
      </c>
      <c r="K30" s="316">
        <f>'10.ค่าใช้จ่าย(แยกกลุ่ม)'!L6</f>
        <v>174.13619876535725</v>
      </c>
      <c r="L30" s="316">
        <f>'10.ค่าใช้จ่าย(แยกกลุ่ม)'!M6</f>
        <v>424.29006727037745</v>
      </c>
      <c r="M30" s="9" t="str">
        <f>'10.ค่าใช้จ่าย(แยกกลุ่ม)'!Z6</f>
        <v>รพ.นาแห้ว</v>
      </c>
      <c r="N30" s="8">
        <f>'10.ค่าใช้จ่าย(แยกกลุ่ม)'!AA6</f>
        <v>0.21792193379788943</v>
      </c>
      <c r="O30" s="8">
        <f>'10.ค่าใช้จ่าย(แยกกลุ่ม)'!AB6</f>
        <v>-0.5690727875141548</v>
      </c>
      <c r="P30" s="8">
        <f>'10.ค่าใช้จ่าย(แยกกลุ่ม)'!AC6</f>
        <v>-6.9655138081130821E-3</v>
      </c>
      <c r="Q30" s="8">
        <f>'10.ค่าใช้จ่าย(แยกกลุ่ม)'!AD6</f>
        <v>3.0743667852243705E-2</v>
      </c>
      <c r="R30" s="8">
        <f>'10.ค่าใช้จ่าย(แยกกลุ่ม)'!AE6</f>
        <v>0.42555905512220121</v>
      </c>
      <c r="S30" s="8">
        <f>'10.ค่าใช้จ่าย(แยกกลุ่ม)'!AF6</f>
        <v>-0.30638270124792355</v>
      </c>
      <c r="T30" s="8">
        <f>'10.ค่าใช้จ่าย(แยกกลุ่ม)'!AG6</f>
        <v>-0.57625428081148344</v>
      </c>
      <c r="U30" s="8">
        <f>'10.ค่าใช้จ่าย(แยกกลุ่ม)'!AH6</f>
        <v>-0.67532339700145383</v>
      </c>
      <c r="V30" s="8">
        <f>'10.ค่าใช้จ่าย(แยกกลุ่ม)'!AI6</f>
        <v>-9.5458809678764384E-2</v>
      </c>
      <c r="W30" s="8">
        <f>'10.ค่าใช้จ่าย(แยกกลุ่ม)'!AJ6</f>
        <v>3.0628122394858543</v>
      </c>
      <c r="X30" s="8">
        <f>'10.ค่าใช้จ่าย(แยกกลุ่ม)'!AK6</f>
        <v>-6.6781808807002463E-2</v>
      </c>
    </row>
    <row r="31" spans="1:24">
      <c r="A31" s="213" t="str">
        <f>'10.ค่าใช้จ่าย(แยกกลุ่ม)'!B19</f>
        <v>รพ.ภูเรือ</v>
      </c>
      <c r="B31" s="316">
        <f>'10.ค่าใช้จ่าย(แยกกลุ่ม)'!C19</f>
        <v>8748.564723851603</v>
      </c>
      <c r="C31" s="316">
        <f>'10.ค่าใช้จ่าย(แยกกลุ่ม)'!D19</f>
        <v>29.320663185296585</v>
      </c>
      <c r="D31" s="316">
        <f>'10.ค่าใช้จ่าย(แยกกลุ่ม)'!E19</f>
        <v>1178.4198323324185</v>
      </c>
      <c r="E31" s="316">
        <f>'10.ค่าใช้จ่าย(แยกกลุ่ม)'!F19</f>
        <v>340.17093237481913</v>
      </c>
      <c r="F31" s="316">
        <f>'10.ค่าใช้จ่าย(แยกกลุ่ม)'!G19</f>
        <v>457.45174820186855</v>
      </c>
      <c r="G31" s="316">
        <f>'10.ค่าใช้จ่าย(แยกกลุ่ม)'!H19</f>
        <v>487.7252027232002</v>
      </c>
      <c r="H31" s="316">
        <f>'10.ค่าใช้จ่าย(แยกกลุ่ม)'!I19</f>
        <v>213.58998362246336</v>
      </c>
      <c r="I31" s="316">
        <f>'10.ค่าใช้จ่าย(แยกกลุ่ม)'!J19</f>
        <v>103.85807739549175</v>
      </c>
      <c r="J31" s="316">
        <f>'10.ค่าใช้จ่าย(แยกกลุ่ม)'!K19</f>
        <v>212.66111840126828</v>
      </c>
      <c r="K31" s="316">
        <f>'10.ค่าใช้จ่าย(แยกกลุ่ม)'!L19</f>
        <v>1.6643181777154254E-2</v>
      </c>
      <c r="L31" s="316">
        <f>'10.ค่าใช้จ่าย(แยกกลุ่ม)'!M19</f>
        <v>306.57369575940828</v>
      </c>
      <c r="M31" s="9" t="str">
        <f>'10.ค่าใช้จ่าย(แยกกลุ่ม)'!Z19</f>
        <v>รพ.ภูเรือ</v>
      </c>
      <c r="N31" s="8">
        <f>'10.ค่าใช้จ่าย(แยกกลุ่ม)'!AA19</f>
        <v>-0.15723610908391719</v>
      </c>
      <c r="O31" s="8">
        <f>'10.ค่าใช้จ่าย(แยกกลุ่ม)'!AB19</f>
        <v>-0.25470308471948466</v>
      </c>
      <c r="P31" s="8">
        <f>'10.ค่าใช้จ่าย(แยกกลุ่ม)'!AC19</f>
        <v>-3.5744207940020716E-3</v>
      </c>
      <c r="Q31" s="8">
        <f>'10.ค่าใช้จ่าย(แยกกลุ่ม)'!AD19</f>
        <v>-0.26567991750758724</v>
      </c>
      <c r="R31" s="8">
        <f>'10.ค่าใช้จ่าย(แยกกลุ่ม)'!AE19</f>
        <v>-0.34813977703088134</v>
      </c>
      <c r="S31" s="8">
        <f>'10.ค่าใช้จ่าย(แยกกลุ่ม)'!AF19</f>
        <v>-9.5517058636413153E-3</v>
      </c>
      <c r="T31" s="8">
        <f>'10.ค่าใช้จ่าย(แยกกลุ่ม)'!AG19</f>
        <v>-0.60743498066512924</v>
      </c>
      <c r="U31" s="8">
        <f>'10.ค่าใช้จ่าย(แยกกลุ่ม)'!AH19</f>
        <v>-0.32936637969958676</v>
      </c>
      <c r="V31" s="8">
        <f>'10.ค่าใช้จ่าย(แยกกลุ่ม)'!AI19</f>
        <v>-0.18857483288338081</v>
      </c>
      <c r="W31" s="8">
        <f>'10.ค่าใช้จ่าย(แยกกลุ่ม)'!AJ19</f>
        <v>-0.99965885367420781</v>
      </c>
      <c r="X31" s="8">
        <f>'10.ค่าใช้จ่าย(แยกกลุ่ม)'!AK19</f>
        <v>0.26331148202588273</v>
      </c>
    </row>
    <row r="32" spans="1:24">
      <c r="A32" s="213" t="str">
        <f>'10.ค่าใช้จ่าย(แยกกลุ่ม)'!B22</f>
        <v>รพ.หนองหิน</v>
      </c>
      <c r="B32" s="316">
        <f>'10.ค่าใช้จ่าย(แยกกลุ่ม)'!C22</f>
        <v>7915.8236841811422</v>
      </c>
      <c r="C32" s="316">
        <f>'10.ค่าใช้จ่าย(แยกกลุ่ม)'!D22</f>
        <v>157.89428977476547</v>
      </c>
      <c r="D32" s="316">
        <f>'10.ค่าใช้จ่าย(แยกกลุ่ม)'!E22</f>
        <v>1460.0953663611233</v>
      </c>
      <c r="E32" s="316">
        <f>'10.ค่าใช้จ่าย(แยกกลุ่ม)'!F22</f>
        <v>413.36435944959874</v>
      </c>
      <c r="F32" s="316">
        <f>'10.ค่าใช้จ่าย(แยกกลุ่ม)'!G22</f>
        <v>886.67820833502856</v>
      </c>
      <c r="G32" s="316">
        <f>'10.ค่าใช้จ่าย(แยกกลุ่ม)'!H22</f>
        <v>603.24685236268999</v>
      </c>
      <c r="H32" s="316">
        <f>'10.ค่าใช้จ่าย(แยกกลุ่ม)'!I22</f>
        <v>2286.7409771623593</v>
      </c>
      <c r="I32" s="316">
        <f>'10.ค่าใช้จ่าย(แยกกลุ่ม)'!J22</f>
        <v>456.75306382780474</v>
      </c>
      <c r="J32" s="316">
        <f>'10.ค่าใช้จ่าย(แยกกลุ่ม)'!K22</f>
        <v>276.69336322410675</v>
      </c>
      <c r="K32" s="316">
        <f>'10.ค่าใช้จ่าย(แยกกลุ่ม)'!L22</f>
        <v>97.020865229823499</v>
      </c>
      <c r="L32" s="316">
        <f>'10.ค่าใช้จ่าย(แยกกลุ่ม)'!M22</f>
        <v>358.38786615480836</v>
      </c>
      <c r="M32" s="9" t="str">
        <f>'10.ค่าใช้จ่าย(แยกกลุ่ม)'!Z22</f>
        <v>รพ.หนองหิน</v>
      </c>
      <c r="N32" s="8">
        <f>'10.ค่าใช้จ่าย(แยกกลุ่ม)'!AA22</f>
        <v>-0.23745544801214413</v>
      </c>
      <c r="O32" s="8">
        <f>'10.ค่าใช้จ่าย(แยกกลุ่ม)'!AB22</f>
        <v>3.0134879066634657</v>
      </c>
      <c r="P32" s="8">
        <f>'10.ค่าใช้จ่าย(แยกกลุ่ม)'!AC22</f>
        <v>0.23459936026600434</v>
      </c>
      <c r="Q32" s="8">
        <f>'10.ค่าใช้จ่าย(แยกกลุ่ม)'!AD22</f>
        <v>-0.10767875311581993</v>
      </c>
      <c r="R32" s="8">
        <f>'10.ค่าใช้จ่าย(แยกกลุ่ม)'!AE22</f>
        <v>0.2634999360240054</v>
      </c>
      <c r="S32" s="8">
        <f>'10.ค่าใช้จ่าย(แยกกลุ่ม)'!AF22</f>
        <v>0.22504396436705371</v>
      </c>
      <c r="T32" s="8">
        <f>'10.ค่าใช้จ่าย(แยกกลุ่ม)'!AG22</f>
        <v>3.2028867678567097</v>
      </c>
      <c r="U32" s="8">
        <f>'10.ค่าใช้จ่าย(แยกกลุ่ม)'!AH22</f>
        <v>1.9493513500322397</v>
      </c>
      <c r="V32" s="8">
        <f>'10.ค่าใช้จ่าย(แยกกลุ่ม)'!AI22</f>
        <v>5.5745216530570303E-2</v>
      </c>
      <c r="W32" s="8">
        <f>'10.ค่าใช้จ่าย(แยกกลุ่ม)'!AJ22</f>
        <v>0.98870096724900192</v>
      </c>
      <c r="X32" s="8">
        <f>'10.ค่าใช้จ่าย(แยกกลุ่ม)'!AK22</f>
        <v>0.47682437402404004</v>
      </c>
    </row>
    <row r="33" spans="1:24">
      <c r="A33" s="213" t="str">
        <f>'10.ค่าใช้จ่าย(แยกกลุ่ม)'!B32</f>
        <v>รพ.นาด้วง</v>
      </c>
      <c r="B33" s="316">
        <f>'10.ค่าใช้จ่าย(แยกกลุ่ม)'!C32</f>
        <v>6967.5756032006148</v>
      </c>
      <c r="C33" s="316">
        <f>'10.ค่าใช้จ่าย(แยกกลุ่ม)'!D32</f>
        <v>33.856781421626771</v>
      </c>
      <c r="D33" s="316">
        <f>'10.ค่าใช้จ่าย(แยกกลุ่ม)'!E32</f>
        <v>880.09132858406417</v>
      </c>
      <c r="E33" s="316">
        <f>'10.ค่าใช้จ่าย(แยกกลุ่ม)'!F32</f>
        <v>488.96496556894101</v>
      </c>
      <c r="F33" s="316">
        <f>'10.ค่าใช้จ่าย(แยกกลุ่ม)'!G32</f>
        <v>460.0541777799109</v>
      </c>
      <c r="G33" s="316">
        <f>'10.ค่าใช้จ่าย(แยกกลุ่ม)'!H32</f>
        <v>338.32321770988318</v>
      </c>
      <c r="H33" s="316">
        <f>'10.ค่าใช้จ่าย(แยกกลุ่ม)'!I32</f>
        <v>192.35737450890318</v>
      </c>
      <c r="I33" s="316">
        <f>'10.ค่าใช้จ่าย(แยกกลุ่ม)'!J32</f>
        <v>144.37332729961307</v>
      </c>
      <c r="J33" s="316">
        <f>'10.ค่าใช้จ่าย(แยกกลุ่ม)'!K32</f>
        <v>216.50745187308161</v>
      </c>
      <c r="K33" s="316">
        <f>'10.ค่าใช้จ่าย(แยกกลุ่ม)'!L32</f>
        <v>83.330149631691668</v>
      </c>
      <c r="L33" s="316">
        <f>'10.ค่าใช้จ่าย(แยกกลุ่ม)'!M32</f>
        <v>724.32494326246001</v>
      </c>
      <c r="M33" s="9" t="str">
        <f>'10.ค่าใช้จ่าย(แยกกลุ่ม)'!Z32</f>
        <v>รพ.นาด้วง</v>
      </c>
      <c r="N33" s="8">
        <f>'10.ค่าใช้จ่าย(แยกกลุ่ม)'!AA32</f>
        <v>-0.2987564082118252</v>
      </c>
      <c r="O33" s="8">
        <f>'10.ค่าใช้จ่าย(แยกกลุ่ม)'!AB32</f>
        <v>-0.24184038028934191</v>
      </c>
      <c r="P33" s="8">
        <f>'10.ค่าใช้จ่าย(แยกกลุ่ม)'!AC32</f>
        <v>-0.30797259820334699</v>
      </c>
      <c r="Q33" s="8">
        <f>'10.ค่าใช้จ่าย(แยกกลุ่ม)'!AD32</f>
        <v>-0.20702122393614134</v>
      </c>
      <c r="R33" s="8">
        <f>'10.ค่าใช้จ่าย(แยกกลุ่ม)'!AE32</f>
        <v>-0.39793023546780482</v>
      </c>
      <c r="S33" s="8">
        <f>'10.ค่าใช้จ่าย(แยกกลุ่ม)'!AF32</f>
        <v>-0.3607457236915087</v>
      </c>
      <c r="T33" s="8">
        <f>'10.ค่าใช้จ่าย(แยกกลุ่ม)'!AG32</f>
        <v>-0.58584565903519747</v>
      </c>
      <c r="U33" s="8">
        <f>'10.ค่าใช้จ่าย(แยกกลุ่ม)'!AH32</f>
        <v>-4.7620294678357676E-2</v>
      </c>
      <c r="V33" s="8">
        <f>'10.ค่าใช้จ่าย(แยกกลุ่ม)'!AI32</f>
        <v>-0.3555367417390275</v>
      </c>
      <c r="W33" s="8">
        <f>'10.ค่าใช้จ่าย(แยกกลุ่ม)'!AJ32</f>
        <v>4.6777826089124961E-3</v>
      </c>
      <c r="X33" s="8">
        <f>'10.ค่าใช้จ่าย(แยกกลุ่ม)'!AK32</f>
        <v>1.33384253581204</v>
      </c>
    </row>
    <row r="34" spans="1:24">
      <c r="A34" s="213" t="str">
        <f>'10.ค่าใช้จ่าย(แยกกลุ่ม)'!B35</f>
        <v>รพ.ท่าลี่</v>
      </c>
      <c r="B34" s="316">
        <f>'10.ค่าใช้จ่าย(แยกกลุ่ม)'!C35</f>
        <v>11864.14840130692</v>
      </c>
      <c r="C34" s="316">
        <f>'10.ค่าใช้จ่าย(แยกกลุ่ม)'!D35</f>
        <v>57.800654246305108</v>
      </c>
      <c r="D34" s="316">
        <f>'10.ค่าใช้จ่าย(แยกกลุ่ม)'!E35</f>
        <v>1578.6588499994753</v>
      </c>
      <c r="E34" s="316">
        <f>'10.ค่าใช้จ่าย(แยกกลุ่ม)'!F35</f>
        <v>637.95124304174692</v>
      </c>
      <c r="F34" s="316">
        <f>'10.ค่าใช้จ่าย(แยกกลุ่ม)'!G35</f>
        <v>931.4252163223174</v>
      </c>
      <c r="G34" s="316">
        <f>'10.ค่าใช้จ่าย(แยกกลุ่ม)'!H35</f>
        <v>719.81408626528719</v>
      </c>
      <c r="H34" s="316">
        <f>'10.ค่าใช้จ่าย(แยกกลุ่ม)'!I35</f>
        <v>451.99048749088411</v>
      </c>
      <c r="I34" s="316">
        <f>'10.ค่าใช้จ่าย(แยกกลุ่ม)'!J35</f>
        <v>83.12915462143431</v>
      </c>
      <c r="J34" s="316">
        <f>'10.ค่าใช้จ่าย(แยกกลุ่ม)'!K35</f>
        <v>521.51750335124154</v>
      </c>
      <c r="K34" s="316">
        <f>'10.ค่าใช้จ่าย(แยกกลุ่ม)'!L35</f>
        <v>65.993183240119421</v>
      </c>
      <c r="L34" s="316">
        <f>'10.ค่าใช้จ่าย(แยกกลุ่ม)'!M35</f>
        <v>172.47558774612938</v>
      </c>
      <c r="M34" s="9" t="str">
        <f>'10.ค่าใช้จ่าย(แยกกลุ่ม)'!Z35</f>
        <v>รพ.ท่าลี่</v>
      </c>
      <c r="N34" s="8">
        <f>'10.ค่าใช้จ่าย(แยกกลุ่ม)'!AA35</f>
        <v>0.19405350041967129</v>
      </c>
      <c r="O34" s="8">
        <f>'10.ค่าใช้จ่าย(แยกกลุ่ม)'!AB35</f>
        <v>0.29433809719471926</v>
      </c>
      <c r="P34" s="8">
        <f>'10.ค่าใช้จ่าย(แยกกลุ่ม)'!AC35</f>
        <v>0.24132024348661493</v>
      </c>
      <c r="Q34" s="8">
        <f>'10.ค่าใช้จ่าย(แยกกลุ่ม)'!AD35</f>
        <v>3.4597223764358906E-2</v>
      </c>
      <c r="R34" s="8">
        <f>'10.ค่าใช้จ่าย(แยกกลุ่ม)'!AE35</f>
        <v>0.21894982755444972</v>
      </c>
      <c r="S34" s="8">
        <f>'10.ค่าใช้จ่าย(แยกกลุ่ม)'!AF35</f>
        <v>0.3600728791446825</v>
      </c>
      <c r="T34" s="8">
        <f>'10.ค่าใช้จ่าย(แยกกลุ่ม)'!AG35</f>
        <v>-2.6843535647848124E-2</v>
      </c>
      <c r="U34" s="8">
        <f>'10.ค่าใช้จ่าย(แยกกลุ่ม)'!AH35</f>
        <v>-0.45162641006604387</v>
      </c>
      <c r="V34" s="8">
        <f>'10.ค่าใช้จ่าย(แยกกลุ่ม)'!AI35</f>
        <v>0.55236628828319778</v>
      </c>
      <c r="W34" s="8">
        <f>'10.ค่าใช้จ่าย(แยกกลุ่ม)'!AJ35</f>
        <v>-0.20434698247834113</v>
      </c>
      <c r="X34" s="8">
        <f>'10.ค่าใช้จ่าย(แยกกลุ่ม)'!AK35</f>
        <v>-0.44426756690437336</v>
      </c>
    </row>
    <row r="35" spans="1:24">
      <c r="A35" s="213" t="str">
        <f>'10.ค่าใช้จ่าย(แยกกลุ่ม)'!B45</f>
        <v>รพ.ภูหลวง</v>
      </c>
      <c r="B35" s="316">
        <f>'10.ค่าใช้จ่าย(แยกกลุ่ม)'!C45</f>
        <v>9363.0895263214188</v>
      </c>
      <c r="C35" s="316">
        <f>'10.ค่าใช้จ่าย(แยกกลุ่ม)'!D45</f>
        <v>33.384995567187524</v>
      </c>
      <c r="D35" s="316">
        <f>'10.ค่าใช้จ่าย(แยกกลุ่ม)'!E45</f>
        <v>1090.9246848098444</v>
      </c>
      <c r="E35" s="316">
        <f>'10.ค่าใช้จ่าย(แยกกลุ่ม)'!F45</f>
        <v>435.76365568190909</v>
      </c>
      <c r="F35" s="316">
        <f>'10.ค่าใช้จ่าย(แยกกลุ่ม)'!G45</f>
        <v>520.37565133294527</v>
      </c>
      <c r="G35" s="316">
        <f>'10.ค่าใช้จ่าย(แยกกลุ่ม)'!H45</f>
        <v>584.12752165760924</v>
      </c>
      <c r="H35" s="316">
        <f>'10.ค่าใช้จ่าย(แยกกลุ่ม)'!I45</f>
        <v>624.79295296347698</v>
      </c>
      <c r="I35" s="316">
        <f>'10.ค่าใช้จ่าย(แยกกลุ่ม)'!J45</f>
        <v>129.89132791180091</v>
      </c>
      <c r="J35" s="316">
        <f>'10.ค่าใช้จ่าย(แยกกลุ่ม)'!K45</f>
        <v>248.93823694952479</v>
      </c>
      <c r="K35" s="316">
        <f>'10.ค่าใช้จ่าย(แยกกลุ่ม)'!L45</f>
        <v>84.426518125693491</v>
      </c>
      <c r="L35" s="316">
        <f>'10.ค่าใช้จ่าย(แยกกลุ่ม)'!M45</f>
        <v>91.370903549129508</v>
      </c>
      <c r="M35" s="9" t="str">
        <f>'10.ค่าใช้จ่าย(แยกกลุ่ม)'!Z45</f>
        <v>รพ.ภูหลวง</v>
      </c>
      <c r="N35" s="8">
        <f>'10.ค่าใช้จ่าย(แยกกลุ่ม)'!AA45</f>
        <v>-0.10570811883008886</v>
      </c>
      <c r="O35" s="8">
        <f>'10.ค่าใช้จ่าย(แยกกลุ่ม)'!AB45</f>
        <v>0.2981001754758793</v>
      </c>
      <c r="P35" s="8">
        <f>'10.ค่าใช้จ่าย(แยกกลุ่ม)'!AC45</f>
        <v>-0.2703504693771257</v>
      </c>
      <c r="Q35" s="8">
        <f>'10.ค่าใช้จ่าย(แยกกลุ่ม)'!AD45</f>
        <v>-0.31360765527951001</v>
      </c>
      <c r="R35" s="8">
        <f>'10.ค่าใช้จ่าย(แยกกลุ่ม)'!AE45</f>
        <v>-0.27849508915661914</v>
      </c>
      <c r="S35" s="8">
        <f>'10.ค่าใช้จ่าย(แยกกลุ่ม)'!AF45</f>
        <v>-7.5724871999161725E-2</v>
      </c>
      <c r="T35" s="8">
        <f>'10.ค่าใช้จ่าย(แยกกลุ่ม)'!AG45</f>
        <v>-7.4548200050797722E-2</v>
      </c>
      <c r="U35" s="8">
        <f>'10.ค่าใช้จ่าย(แยกกลุ่ม)'!AH45</f>
        <v>-0.46560429892494376</v>
      </c>
      <c r="V35" s="8">
        <f>'10.ค่าใช้จ่าย(แยกกลุ่ม)'!AI45</f>
        <v>-9.2189337082273518E-2</v>
      </c>
      <c r="W35" s="8">
        <f>'10.ค่าใช้จ่าย(แยกกลุ่ม)'!AJ45</f>
        <v>0.98522221420133194</v>
      </c>
      <c r="X35" s="8">
        <f>'10.ค่าใช้จ่าย(แยกกลุ่ม)'!AK45</f>
        <v>-0.69615811469437749</v>
      </c>
    </row>
    <row r="36" spans="1:24">
      <c r="A36" s="213" t="str">
        <f>'10.ค่าใช้จ่าย(แยกกลุ่ม)'!B46</f>
        <v>รพ.ภูกระดึง</v>
      </c>
      <c r="B36" s="316">
        <f>'10.ค่าใช้จ่าย(แยกกลุ่ม)'!C46</f>
        <v>10347.743004827702</v>
      </c>
      <c r="C36" s="316">
        <f>'10.ค่าใช้จ่าย(แยกกลุ่ม)'!D46</f>
        <v>24.980617564863579</v>
      </c>
      <c r="D36" s="316">
        <f>'10.ค่าใช้จ่าย(แยกกลุ่ม)'!E46</f>
        <v>760.3215007397572</v>
      </c>
      <c r="E36" s="316">
        <f>'10.ค่าใช้จ่าย(แยกกลุ่ม)'!F46</f>
        <v>592.20995835898225</v>
      </c>
      <c r="F36" s="316">
        <f>'10.ค่าใช้จ่าย(แยกกลุ่ม)'!G46</f>
        <v>463.36424734539543</v>
      </c>
      <c r="G36" s="316">
        <f>'10.ค่าใช้จ่าย(แยกกลุ่ม)'!H46</f>
        <v>888.90291094673285</v>
      </c>
      <c r="H36" s="316">
        <f>'10.ค่าใช้จ่าย(แยกกลุ่ม)'!I46</f>
        <v>159.98782330244862</v>
      </c>
      <c r="I36" s="316">
        <f>'10.ค่าใช้จ่าย(แยกกลุ่ม)'!J46</f>
        <v>208.02749108545206</v>
      </c>
      <c r="J36" s="316">
        <f>'10.ค่าใช้จ่าย(แยกกลุ่ม)'!K46</f>
        <v>270.04512107401058</v>
      </c>
      <c r="K36" s="316">
        <f>'10.ค่าใช้จ่าย(แยกกลุ่ม)'!L46</f>
        <v>40.383986966221457</v>
      </c>
      <c r="L36" s="316">
        <f>'10.ค่าใช้จ่าย(แยกกลุ่ม)'!M46</f>
        <v>413.77824737777956</v>
      </c>
      <c r="M36" s="9" t="str">
        <f>'10.ค่าใช้จ่าย(แยกกลุ่ม)'!Z46</f>
        <v>รพ.ภูกระดึง</v>
      </c>
      <c r="N36" s="8">
        <f>'10.ค่าใช้จ่าย(แยกกลุ่ม)'!AA46</f>
        <v>-1.1661425255447912E-2</v>
      </c>
      <c r="O36" s="8">
        <f>'10.ค่าใช้จ่าย(แยกกลุ่ม)'!AB46</f>
        <v>-2.8685087611139554E-2</v>
      </c>
      <c r="P36" s="8">
        <f>'10.ค่าใช้จ่าย(แยกกลุ่ม)'!AC46</f>
        <v>-0.49146972851389548</v>
      </c>
      <c r="Q36" s="8">
        <f>'10.ค่าใช้จ่าย(แยกกลุ่ม)'!AD46</f>
        <v>-6.7181540762622449E-2</v>
      </c>
      <c r="R36" s="8">
        <f>'10.ค่าใช้จ่าย(แยกกลุ่ม)'!AE46</f>
        <v>-0.35754184671671652</v>
      </c>
      <c r="S36" s="8">
        <f>'10.ค่าใช้จ่าย(แยกกลุ่ม)'!AF46</f>
        <v>0.40652652260612188</v>
      </c>
      <c r="T36" s="8">
        <f>'10.ค่าใช้จ่าย(แยกกลุ่ม)'!AG46</f>
        <v>-0.76302386519737031</v>
      </c>
      <c r="U36" s="8">
        <f>'10.ค่าใช้จ่าย(แยกกลุ่ม)'!AH46</f>
        <v>-0.1441384214889129</v>
      </c>
      <c r="V36" s="8">
        <f>'10.ค่าใช้จ่าย(แยกกลุ่ม)'!AI46</f>
        <v>-1.5218218848387198E-2</v>
      </c>
      <c r="W36" s="8">
        <f>'10.ค่าใช้จ่าย(แยกกลุ่ม)'!AJ46</f>
        <v>-5.0402766770486739E-2</v>
      </c>
      <c r="X36" s="8">
        <f>'10.ค่าใช้จ่าย(แยกกลุ่ม)'!AK46</f>
        <v>0.37596497241728971</v>
      </c>
    </row>
    <row r="37" spans="1:24">
      <c r="A37" s="213" t="str">
        <f>'10.ค่าใช้จ่าย(แยกกลุ่ม)'!B49</f>
        <v>รพ.เอราวัณ</v>
      </c>
      <c r="B37" s="316">
        <f>'10.ค่าใช้จ่าย(แยกกลุ่ม)'!C49</f>
        <v>9901.0900650141539</v>
      </c>
      <c r="C37" s="316">
        <f>'10.ค่าใช้จ่าย(แยกกลุ่ม)'!D49</f>
        <v>19.848771266540641</v>
      </c>
      <c r="D37" s="316">
        <f>'10.ค่าใช้จ่าย(แยกกลุ่ม)'!E49</f>
        <v>1326.0447227698958</v>
      </c>
      <c r="E37" s="316">
        <f>'10.ค่าใช้จ่าย(แยกกลุ่ม)'!F49</f>
        <v>736.65627584558956</v>
      </c>
      <c r="F37" s="316">
        <f>'10.ค่าใช้จ่าย(แยกกลุ่ม)'!G49</f>
        <v>698.09004291553003</v>
      </c>
      <c r="G37" s="316">
        <f>'10.ค่าใช้จ่าย(แยกกลุ่ม)'!H49</f>
        <v>444.54015612464815</v>
      </c>
      <c r="H37" s="316">
        <f>'10.ค่าใช้จ่าย(แยกกลุ่ม)'!I49</f>
        <v>490.56978154154592</v>
      </c>
      <c r="I37" s="316">
        <f>'10.ค่าใช้จ่าย(แยกกลุ่ม)'!J49</f>
        <v>193.04083498015615</v>
      </c>
      <c r="J37" s="316">
        <f>'10.ค่าใช้จ่าย(แยกกลุ่ม)'!K49</f>
        <v>362.46573094909598</v>
      </c>
      <c r="K37" s="316">
        <f>'10.ค่าใช้จ่าย(แยกกลุ่ม)'!L49</f>
        <v>73.055274649555002</v>
      </c>
      <c r="L37" s="316">
        <f>'10.ค่าใช้จ่าย(แยกกลุ่ม)'!M49</f>
        <v>356.40632727835754</v>
      </c>
      <c r="M37" s="9" t="str">
        <f>'10.ค่าใช้จ่าย(แยกกลุ่ม)'!Z49</f>
        <v>รพ.เอราวัณ</v>
      </c>
      <c r="N37" s="8">
        <f>'10.ค่าใช้จ่าย(แยกกลุ่ม)'!AA49</f>
        <v>-5.4322354284592922E-2</v>
      </c>
      <c r="O37" s="8">
        <f>'10.ค่าใช้จ่าย(แยกกลุ่ม)'!AB49</f>
        <v>-0.22822534416027196</v>
      </c>
      <c r="P37" s="8">
        <f>'10.ค่าใช้จ่าย(แยกกลุ่ม)'!AC49</f>
        <v>-0.1130937607093893</v>
      </c>
      <c r="Q37" s="8">
        <f>'10.ค่าใช้จ่าย(แยกกลุ่ม)'!AD49</f>
        <v>0.1603428184929051</v>
      </c>
      <c r="R37" s="8">
        <f>'10.ค่าใช้จ่าย(แยกกลุ่ม)'!AE49</f>
        <v>-3.2092695182309165E-2</v>
      </c>
      <c r="S37" s="8">
        <f>'10.ค่าใช้จ่าย(แยกกลุ่ม)'!AF49</f>
        <v>-0.2965963861150499</v>
      </c>
      <c r="T37" s="8">
        <f>'10.ค่าใช้จ่าย(แยกกลุ่ม)'!AG49</f>
        <v>-0.27336138287902606</v>
      </c>
      <c r="U37" s="8">
        <f>'10.ค่าใช้จ่าย(แยกกลุ่ม)'!AH49</f>
        <v>-0.20579615280103356</v>
      </c>
      <c r="V37" s="8">
        <f>'10.ค่าใช้จ่าย(แยกกลุ่ม)'!AI49</f>
        <v>0.32181483861226184</v>
      </c>
      <c r="W37" s="8">
        <f>'10.ค่าใช้จ่าย(แยกกลุ่ม)'!AJ49</f>
        <v>0.71783649638322344</v>
      </c>
      <c r="X37" s="8">
        <f>'10.ค่าใช้จ่าย(แยกกลุ่ม)'!AK49</f>
        <v>0.18518222113105701</v>
      </c>
    </row>
    <row r="38" spans="1:24">
      <c r="A38" s="213" t="str">
        <f>'10.ค่าใช้จ่าย(แยกกลุ่ม)'!B66</f>
        <v>รพ.ปากชม</v>
      </c>
      <c r="B38" s="316">
        <f>'10.ค่าใช้จ่าย(แยกกลุ่ม)'!C66</f>
        <v>9078.5785631668241</v>
      </c>
      <c r="C38" s="316">
        <f>'10.ค่าใช้จ่าย(แยกกลุ่ม)'!D66</f>
        <v>65.671968496674467</v>
      </c>
      <c r="D38" s="316">
        <f>'10.ค่าใช้จ่าย(แยกกลุ่ม)'!E66</f>
        <v>1183.2961152893454</v>
      </c>
      <c r="E38" s="316">
        <f>'10.ค่าใช้จ่าย(แยกกลุ่ม)'!F66</f>
        <v>1169.5031494349712</v>
      </c>
      <c r="F38" s="316">
        <f>'10.ค่าใช้จ่าย(แยกกลุ่ม)'!G66</f>
        <v>630.13939782048158</v>
      </c>
      <c r="G38" s="316">
        <f>'10.ค่าใช้จ่าย(แยกกลุ่ม)'!H66</f>
        <v>698.57078668865029</v>
      </c>
      <c r="H38" s="316">
        <f>'10.ค่าใช้จ่าย(แยกกลุ่ม)'!I66</f>
        <v>1064.3376963115816</v>
      </c>
      <c r="I38" s="316">
        <f>'10.ค่าใช้จ่าย(แยกกลุ่ม)'!J66</f>
        <v>261.34773098616267</v>
      </c>
      <c r="J38" s="316">
        <f>'10.ค่าใช้จ่าย(แยกกลุ่ม)'!K66</f>
        <v>366.05346162381539</v>
      </c>
      <c r="K38" s="316">
        <f>'10.ค่าใช้จ่าย(แยกกลุ่ม)'!L66</f>
        <v>8.0163496391249863E-3</v>
      </c>
      <c r="L38" s="316">
        <f>'10.ค่าใช้จ่าย(แยกกลุ่ม)'!M66</f>
        <v>296.25762504963797</v>
      </c>
      <c r="M38" s="9" t="str">
        <f>'10.ค่าใช้จ่าย(แยกกลุ่ม)'!Z66</f>
        <v>รพ.ปากชม</v>
      </c>
      <c r="N38" s="8">
        <f>'10.ค่าใช้จ่าย(แยกกลุ่ม)'!AA66</f>
        <v>-4.6705064446465029E-2</v>
      </c>
      <c r="O38" s="8">
        <f>'10.ค่าใช้จ่าย(แยกกลุ่ม)'!AB66</f>
        <v>0.51645550614333879</v>
      </c>
      <c r="P38" s="8">
        <f>'10.ค่าใช้จ่าย(แยกกลุ่ม)'!AC66</f>
        <v>-0.19641632780795126</v>
      </c>
      <c r="Q38" s="8">
        <f>'10.ค่าใช้จ่าย(แยกกลุ่ม)'!AD66</f>
        <v>0.82542333603240836</v>
      </c>
      <c r="R38" s="8">
        <f>'10.ค่าใช้จ่าย(แยกกลุ่ม)'!AE66</f>
        <v>-9.4226742662878463E-2</v>
      </c>
      <c r="S38" s="8">
        <f>'10.ค่าใช้จ่าย(แยกกลุ่ม)'!AF66</f>
        <v>0.10663527706119882</v>
      </c>
      <c r="T38" s="8">
        <f>'10.ค่าใช้จ่าย(แยกกลุ่ม)'!AG66</f>
        <v>0.62177685770482782</v>
      </c>
      <c r="U38" s="8">
        <f>'10.ค่าใช้จ่าย(แยกกลุ่ม)'!AH66</f>
        <v>6.3057884484584228E-2</v>
      </c>
      <c r="V38" s="8">
        <f>'10.ค่าใช้จ่าย(แยกกลุ่ม)'!AI66</f>
        <v>0.22471618303657639</v>
      </c>
      <c r="W38" s="8">
        <f>'10.ค่าใช้จ่าย(แยกกลุ่ม)'!AJ66</f>
        <v>-0.99982856523242347</v>
      </c>
      <c r="X38" s="8">
        <f>'10.ค่าใช้จ่าย(แยกกลุ่ม)'!AK66</f>
        <v>-0.39630377370479214</v>
      </c>
    </row>
    <row r="39" spans="1:24">
      <c r="A39" s="213" t="str">
        <f>'10.ค่าใช้จ่าย(แยกกลุ่ม)'!B69</f>
        <v>รพ.ผาขาว</v>
      </c>
      <c r="B39" s="316">
        <f>'10.ค่าใช้จ่าย(แยกกลุ่ม)'!C69</f>
        <v>8128.2365575719041</v>
      </c>
      <c r="C39" s="316">
        <f>'10.ค่าใช้จ่าย(แยกกลุ่ม)'!D69</f>
        <v>21.320693027550782</v>
      </c>
      <c r="D39" s="316">
        <f>'10.ค่าใช้จ่าย(แยกกลุ่ม)'!E69</f>
        <v>1118.8359476088558</v>
      </c>
      <c r="E39" s="316">
        <f>'10.ค่าใช้จ่าย(แยกกลุ่ม)'!F69</f>
        <v>561.09559311031853</v>
      </c>
      <c r="F39" s="316">
        <f>'10.ค่าใช้จ่าย(แยกกลุ่ม)'!G69</f>
        <v>1004.4500495217999</v>
      </c>
      <c r="G39" s="316">
        <f>'10.ค่าใช้จ่าย(แยกกลุ่ม)'!H69</f>
        <v>743.57025752772063</v>
      </c>
      <c r="H39" s="316">
        <f>'10.ค่าใช้จ่าย(แยกกลุ่ม)'!I69</f>
        <v>256.10775991525048</v>
      </c>
      <c r="I39" s="316">
        <f>'10.ค่าใช้จ่าย(แยกกลุ่ม)'!J69</f>
        <v>82.875739775268201</v>
      </c>
      <c r="J39" s="316">
        <f>'10.ค่าใช้จ่าย(แยกกลุ่ม)'!K69</f>
        <v>279.71397759383893</v>
      </c>
      <c r="K39" s="316">
        <f>'10.ค่าใช้จ่าย(แยกกลุ่ม)'!L69</f>
        <v>95.584205011156172</v>
      </c>
      <c r="L39" s="316">
        <f>'10.ค่าใช้จ่าย(แยกกลุ่ม)'!M69</f>
        <v>34.915439552049115</v>
      </c>
      <c r="M39" s="9" t="str">
        <f>'10.ค่าใช้จ่าย(แยกกลุ่ม)'!Z69</f>
        <v>รพ.ผาขาว</v>
      </c>
      <c r="N39" s="8">
        <f>'10.ค่าใช้จ่าย(แยกกลุ่ม)'!AA69</f>
        <v>-0.14649560045097007</v>
      </c>
      <c r="O39" s="8">
        <f>'10.ค่าใช้จ่าย(แยกกลุ่ม)'!AB69</f>
        <v>-0.50767605910795088</v>
      </c>
      <c r="P39" s="8">
        <f>'10.ค่าใช้จ่าย(แยกกลุ่ม)'!AC69</f>
        <v>-0.24019162427475063</v>
      </c>
      <c r="Q39" s="8">
        <f>'10.ค่าใช้จ่าย(แยกกลุ่ม)'!AD69</f>
        <v>-0.12421185876808799</v>
      </c>
      <c r="R39" s="8">
        <f>'10.ค่าใช้จ่าย(แยกกลุ่ม)'!AE69</f>
        <v>0.44381385505272741</v>
      </c>
      <c r="S39" s="8">
        <f>'10.ค่าใช้จ่าย(แยกกลุ่ม)'!AF69</f>
        <v>0.17792082582520216</v>
      </c>
      <c r="T39" s="8">
        <f>'10.ค่าใช้จ่าย(แยกกลุ่ม)'!AG69</f>
        <v>-0.60975765534890425</v>
      </c>
      <c r="U39" s="8">
        <f>'10.ค่าใช้จ่าย(แยกกลุ่ม)'!AH69</f>
        <v>-0.66289468721174349</v>
      </c>
      <c r="V39" s="8">
        <f>'10.ค่าใช้จ่าย(แยกกลุ่ม)'!AI69</f>
        <v>-6.4152450680124123E-2</v>
      </c>
      <c r="W39" s="8">
        <f>'10.ค่าใช้จ่าย(แยกกลุ่ม)'!AJ69</f>
        <v>1.0441293990099454</v>
      </c>
      <c r="X39" s="8">
        <f>'10.ค่าใช้จ่าย(แยกกลุ่ม)'!AK69</f>
        <v>-0.92885138705382231</v>
      </c>
    </row>
    <row r="40" spans="1:24">
      <c r="A40" s="213" t="str">
        <f>'10.ค่าใช้จ่าย(แยกกลุ่ม)'!B93</f>
        <v>รพ.เชียงคาน</v>
      </c>
      <c r="B40" s="316">
        <f>'10.ค่าใช้จ่าย(แยกกลุ่ม)'!C93</f>
        <v>8129.0464559085067</v>
      </c>
      <c r="C40" s="316">
        <f>'10.ค่าใช้จ่าย(แยกกลุ่ม)'!D93</f>
        <v>87.239803199608133</v>
      </c>
      <c r="D40" s="316">
        <f>'10.ค่าใช้จ่าย(แยกกลุ่ม)'!E93</f>
        <v>1480.890545541351</v>
      </c>
      <c r="E40" s="316">
        <f>'10.ค่าใช้จ่าย(แยกกลุ่ม)'!F93</f>
        <v>571.89798290965723</v>
      </c>
      <c r="F40" s="316">
        <f>'10.ค่าใช้จ่าย(แยกกลุ่ม)'!G93</f>
        <v>961.67679483218126</v>
      </c>
      <c r="G40" s="316">
        <f>'10.ค่าใช้จ่าย(แยกกลุ่ม)'!H93</f>
        <v>458.75343217444595</v>
      </c>
      <c r="H40" s="316">
        <f>'10.ค่าใช้จ่าย(แยกกลุ่ม)'!I93</f>
        <v>216.85791857027263</v>
      </c>
      <c r="I40" s="316">
        <f>'10.ค่าใช้จ่าย(แยกกลุ่ม)'!J93</f>
        <v>689.22168049181494</v>
      </c>
      <c r="J40" s="316">
        <f>'10.ค่าใช้จ่าย(แยกกลุ่ม)'!K93</f>
        <v>239.51409710431435</v>
      </c>
      <c r="K40" s="316">
        <f>'10.ค่าใช้จ่าย(แยกกลุ่ม)'!L93</f>
        <v>4.1302629688916079</v>
      </c>
      <c r="L40" s="316">
        <f>'10.ค่าใช้จ่าย(แยกกลุ่ม)'!M93</f>
        <v>393.46284054352623</v>
      </c>
      <c r="M40" s="9" t="str">
        <f>'10.ค่าใช้จ่าย(แยกกลุ่ม)'!Z93</f>
        <v>รพ.เชียงคาน</v>
      </c>
      <c r="N40" s="8">
        <f>'10.ค่าใช้จ่าย(แยกกลุ่ม)'!AA93</f>
        <v>-0.12635120287510623</v>
      </c>
      <c r="O40" s="8">
        <f>'10.ค่าใช้จ่าย(แยกกลุ่ม)'!AB93</f>
        <v>1.8554169781975016</v>
      </c>
      <c r="P40" s="8">
        <f>'10.ค่าใช้จ่าย(แยกกลุ่ม)'!AC93</f>
        <v>-4.710008502867636E-2</v>
      </c>
      <c r="Q40" s="8">
        <f>'10.ค่าใช้จ่าย(แยกกลุ่ม)'!AD93</f>
        <v>3.2837390483276538E-2</v>
      </c>
      <c r="R40" s="8">
        <f>'10.ค่าใช้จ่าย(แยกกลุ่ม)'!AE93</f>
        <v>0.55281099003559231</v>
      </c>
      <c r="S40" s="8">
        <f>'10.ค่าใช้จ่าย(แยกกลุ่ม)'!AF93</f>
        <v>-0.29442162043242065</v>
      </c>
      <c r="T40" s="8">
        <f>'10.ค่าใช้จ่าย(แยกกลุ่ม)'!AG93</f>
        <v>-0.76479039045073038</v>
      </c>
      <c r="U40" s="8">
        <f>'10.ค่าใช้จ่าย(แยกกลุ่ม)'!AH93</f>
        <v>1.401509560066978</v>
      </c>
      <c r="V40" s="8">
        <f>'10.ค่าใช้จ่าย(แยกกลุ่ม)'!AI93</f>
        <v>-0.10512665264391785</v>
      </c>
      <c r="W40" s="8">
        <f>'10.ค่าใช้จ่าย(แยกกลุ่ม)'!AJ93</f>
        <v>-0.94040614589324145</v>
      </c>
      <c r="X40" s="8">
        <f>'10.ค่าใช้จ่าย(แยกกลุ่ม)'!AK93</f>
        <v>-0.2928689118196276</v>
      </c>
    </row>
    <row r="41" spans="1:24">
      <c r="A41" s="213" t="str">
        <f>'10.ค่าใช้จ่าย(แยกกลุ่ม)'!B94</f>
        <v>รพ.สมเด็จพระยุพราชด่านซ้าย</v>
      </c>
      <c r="B41" s="316">
        <f>'10.ค่าใช้จ่าย(แยกกลุ่ม)'!C94</f>
        <v>9658.1639339328503</v>
      </c>
      <c r="C41" s="316">
        <f>'10.ค่าใช้จ่าย(แยกกลุ่ม)'!D94</f>
        <v>20.164775513408248</v>
      </c>
      <c r="D41" s="316">
        <f>'10.ค่าใช้จ่าย(แยกกลุ่ม)'!E94</f>
        <v>2055.4405208325843</v>
      </c>
      <c r="E41" s="316">
        <f>'10.ค่าใช้จ่าย(แยกกลุ่ม)'!F94</f>
        <v>653.58477706565861</v>
      </c>
      <c r="F41" s="316">
        <f>'10.ค่าใช้จ่าย(แยกกลุ่ม)'!G94</f>
        <v>276.49930752886581</v>
      </c>
      <c r="G41" s="316">
        <f>'10.ค่าใช้จ่าย(แยกกลุ่ม)'!H94</f>
        <v>454.95805736847035</v>
      </c>
      <c r="H41" s="316">
        <f>'10.ค่าใช้จ่าย(แยกกลุ่ม)'!I94</f>
        <v>1672.1672750514028</v>
      </c>
      <c r="I41" s="316">
        <f>'10.ค่าใช้จ่าย(แยกกลุ่ม)'!J94</f>
        <v>565.0701693457562</v>
      </c>
      <c r="J41" s="316">
        <f>'10.ค่าใช้จ่าย(แยกกลุ่ม)'!K94</f>
        <v>231.14103839017267</v>
      </c>
      <c r="K41" s="316">
        <f>'10.ค่าใช้จ่าย(แยกกลุ่ม)'!L94</f>
        <v>334.1109252545553</v>
      </c>
      <c r="L41" s="316">
        <f>'10.ค่าใช้จ่าย(แยกกลุ่ม)'!M94</f>
        <v>222.60093121670843</v>
      </c>
      <c r="M41" s="9" t="str">
        <f>'10.ค่าใช้จ่าย(แยกกลุ่ม)'!Z94</f>
        <v>รพ.สมเด็จพระยุพราชด่านซ้าย</v>
      </c>
      <c r="N41" s="8">
        <f>'10.ค่าใช้จ่าย(แยกกลุ่ม)'!AA94</f>
        <v>3.7986847422001709E-2</v>
      </c>
      <c r="O41" s="8">
        <f>'10.ค่าใช้จ่าย(แยกกลุ่ม)'!AB94</f>
        <v>-0.33999344048513636</v>
      </c>
      <c r="P41" s="8">
        <f>'10.ค่าใช้จ่าย(แยกกลุ่ม)'!AC94</f>
        <v>0.32260220272659701</v>
      </c>
      <c r="Q41" s="8">
        <f>'10.ค่าใช้จ่าย(แยกกลุ่ม)'!AD94</f>
        <v>0.18036226001294725</v>
      </c>
      <c r="R41" s="8">
        <f>'10.ค่าใช้จ่าย(แยกกลุ่ม)'!AE94</f>
        <v>-0.5535390208277009</v>
      </c>
      <c r="S41" s="8">
        <f>'10.ค่าใช้จ่าย(แยกกลุ่ม)'!AF94</f>
        <v>-0.30025903595377978</v>
      </c>
      <c r="T41" s="8">
        <f>'10.ค่าใช้จ่าย(แยกกลุ่ม)'!AG94</f>
        <v>0.81367512175237888</v>
      </c>
      <c r="U41" s="8">
        <f>'10.ค่าใช้จ่าย(แยกกลุ่ม)'!AH94</f>
        <v>0.96891863997104122</v>
      </c>
      <c r="V41" s="8">
        <f>'10.ค่าใช้จ่าย(แยกกลุ่ม)'!AI94</f>
        <v>-0.13641010180085686</v>
      </c>
      <c r="W41" s="8">
        <f>'10.ค่าใช้จ่าย(แยกกลุ่ม)'!AJ94</f>
        <v>3.8207481908681715</v>
      </c>
      <c r="X41" s="8">
        <f>'10.ค่าใช้จ่าย(แยกกลุ่ม)'!AK94</f>
        <v>-0.59994179246052015</v>
      </c>
    </row>
    <row r="42" spans="1:24">
      <c r="A42" s="213" t="str">
        <f>'10.ค่าใช้จ่าย(แยกกลุ่ม)'!B117</f>
        <v>รพ.วังสะพุง</v>
      </c>
      <c r="B42" s="316">
        <f>'10.ค่าใช้จ่าย(แยกกลุ่ม)'!C117</f>
        <v>7118.9206986489116</v>
      </c>
      <c r="C42" s="316">
        <f>'10.ค่าใช้จ่าย(แยกกลุ่ม)'!D117</f>
        <v>25.740144107932181</v>
      </c>
      <c r="D42" s="316">
        <f>'10.ค่าใช้จ่าย(แยกกลุ่ม)'!E117</f>
        <v>1451.0757750148616</v>
      </c>
      <c r="E42" s="316">
        <f>'10.ค่าใช้จ่าย(แยกกลุ่ม)'!F117</f>
        <v>696.81365071736036</v>
      </c>
      <c r="F42" s="316">
        <f>'10.ค่าใช้จ่าย(แยกกลุ่ม)'!G117</f>
        <v>346.60218760359965</v>
      </c>
      <c r="G42" s="316">
        <f>'10.ค่าใช้จ่าย(แยกกลุ่ม)'!H117</f>
        <v>739.2780081259574</v>
      </c>
      <c r="H42" s="316">
        <f>'10.ค่าใช้จ่าย(แยกกลุ่ม)'!I117</f>
        <v>381.72751859556411</v>
      </c>
      <c r="I42" s="316">
        <f>'10.ค่าใช้จ่าย(แยกกลุ่ม)'!J117</f>
        <v>760.28514008590912</v>
      </c>
      <c r="J42" s="316">
        <f>'10.ค่าใช้จ่าย(แยกกลุ่ม)'!K117</f>
        <v>228.07818422766448</v>
      </c>
      <c r="K42" s="316">
        <f>'10.ค่าใช้จ่าย(แยกกลุ่ม)'!L117</f>
        <v>1.7133346514933709</v>
      </c>
      <c r="L42" s="316">
        <f>'10.ค่าใช้จ่าย(แยกกลุ่ม)'!M117</f>
        <v>220.76327278315293</v>
      </c>
      <c r="M42" s="9" t="str">
        <f>'10.ค่าใช้จ่าย(แยกกลุ่ม)'!Z117</f>
        <v>รพ.วังสะพุง</v>
      </c>
      <c r="N42" s="8">
        <f>'10.ค่าใช้จ่าย(แยกกลุ่ม)'!AA117</f>
        <v>-0.11348861266883757</v>
      </c>
      <c r="O42" s="8">
        <f>'10.ค่าใช้จ่าย(แยกกลุ่ม)'!AB117</f>
        <v>4.9109327934884803E-2</v>
      </c>
      <c r="P42" s="8">
        <f>'10.ค่าใช้จ่าย(แยกกลุ่ม)'!AC117</f>
        <v>-0.20226603361691964</v>
      </c>
      <c r="Q42" s="8">
        <f>'10.ค่าใช้จ่าย(แยกกลุ่ม)'!AD117</f>
        <v>3.7588643103023178E-2</v>
      </c>
      <c r="R42" s="8">
        <f>'10.ค่าใช้จ่าย(แยกกลุ่ม)'!AE117</f>
        <v>-0.25319139303970539</v>
      </c>
      <c r="S42" s="8">
        <f>'10.ค่าใช้จ่าย(แยกกลุ่ม)'!AF117</f>
        <v>0.46578754371161957</v>
      </c>
      <c r="T42" s="8">
        <f>'10.ค่าใช้จ่าย(แยกกลุ่ม)'!AG117</f>
        <v>-6.1706626181361246E-2</v>
      </c>
      <c r="U42" s="8">
        <f>'10.ค่าใช้จ่าย(แยกกลุ่ม)'!AH117</f>
        <v>0.14076125736585079</v>
      </c>
      <c r="V42" s="8">
        <f>'10.ค่าใช้จ่าย(แยกกลุ่ม)'!AI117</f>
        <v>-0.13621475564718186</v>
      </c>
      <c r="W42" s="8">
        <f>'10.ค่าใช้จ่าย(แยกกลุ่ม)'!AJ117</f>
        <v>-0.93608739219679049</v>
      </c>
      <c r="X42" s="8">
        <f>'10.ค่าใช้จ่าย(แยกกลุ่ม)'!AK117</f>
        <v>-0.27710906695635074</v>
      </c>
    </row>
    <row r="43" spans="1:24">
      <c r="A43" s="213" t="str">
        <f>'10.ค่าใช้จ่าย(แยกกลุ่ม)'!B144</f>
        <v>รพ.เลย</v>
      </c>
      <c r="B43" s="316">
        <f>'10.ค่าใช้จ่าย(แยกกลุ่ม)'!C144</f>
        <v>6540.4047014679882</v>
      </c>
      <c r="C43" s="316">
        <f>'10.ค่าใช้จ่าย(แยกกลุ่ม)'!D144</f>
        <v>31.062319934888585</v>
      </c>
      <c r="D43" s="316">
        <f>'10.ค่าใช้จ่าย(แยกกลุ่ม)'!E144</f>
        <v>1846.0963130766847</v>
      </c>
      <c r="E43" s="316">
        <f>'10.ค่าใช้จ่าย(แยกกลุ่ม)'!F144</f>
        <v>1226.4260668701488</v>
      </c>
      <c r="F43" s="316">
        <f>'10.ค่าใช้จ่าย(แยกกลุ่ม)'!G144</f>
        <v>113.28611445279688</v>
      </c>
      <c r="G43" s="316">
        <f>'10.ค่าใช้จ่าย(แยกกลุ่ม)'!H144</f>
        <v>339.20391799645063</v>
      </c>
      <c r="H43" s="316">
        <f>'10.ค่าใช้จ่าย(แยกกลุ่ม)'!I144</f>
        <v>270.18154653986477</v>
      </c>
      <c r="I43" s="316">
        <f>'10.ค่าใช้จ่าย(แยกกลุ่ม)'!J144</f>
        <v>685.03886404212449</v>
      </c>
      <c r="J43" s="316">
        <f>'10.ค่าใช้จ่าย(แยกกลุ่ม)'!K144</f>
        <v>229.3073715577236</v>
      </c>
      <c r="K43" s="316">
        <f>'10.ค่าใช้จ่าย(แยกกลุ่ม)'!L144</f>
        <v>431.72826408768964</v>
      </c>
      <c r="L43" s="316">
        <f>'10.ค่าใช้จ่าย(แยกกลุ่ม)'!M144</f>
        <v>192.06220908259547</v>
      </c>
      <c r="M43" s="9" t="str">
        <f>'10.ค่าใช้จ่าย(แยกกลุ่ม)'!Z144</f>
        <v>รพ.เลย</v>
      </c>
      <c r="N43" s="8">
        <f>'10.ค่าใช้จ่าย(แยกกลุ่ม)'!AA144</f>
        <v>-8.4117311178705342E-2</v>
      </c>
      <c r="O43" s="8">
        <f>'10.ค่าใช้จ่าย(แยกกลุ่ม)'!AB144</f>
        <v>-3.1104255417204307E-2</v>
      </c>
      <c r="P43" s="8">
        <f>'10.ค่าใช้จ่าย(แยกกลุ่ม)'!AC144</f>
        <v>-0.16967418795498521</v>
      </c>
      <c r="Q43" s="8">
        <f>'10.ค่าใช้จ่าย(แยกกลุ่ม)'!AD144</f>
        <v>8.9558348680157454E-2</v>
      </c>
      <c r="R43" s="8">
        <f>'10.ค่าใช้จ่าย(แยกกลุ่ม)'!AE144</f>
        <v>-0.18539122289332483</v>
      </c>
      <c r="S43" s="8">
        <f>'10.ค่าใช้จ่าย(แยกกลุ่ม)'!AF144</f>
        <v>-9.4939422684600677E-2</v>
      </c>
      <c r="T43" s="8">
        <f>'10.ค่าใช้จ่าย(แยกกลุ่ม)'!AG144</f>
        <v>-0.25765314299823261</v>
      </c>
      <c r="U43" s="8">
        <f>'10.ค่าใช้จ่าย(แยกกลุ่ม)'!AH144</f>
        <v>-4.7114332385636108E-2</v>
      </c>
      <c r="V43" s="8">
        <f>'10.ค่าใช้จ่าย(แยกกลุ่ม)'!AI144</f>
        <v>-0.14525286067858148</v>
      </c>
      <c r="W43" s="8">
        <f>'10.ค่าใช้จ่าย(แยกกลุ่ม)'!AJ144</f>
        <v>0.34573285391074576</v>
      </c>
      <c r="X43" s="8">
        <f>'10.ค่าใช้จ่าย(แยกกลุ่ม)'!AK144</f>
        <v>0.37535694497969407</v>
      </c>
    </row>
    <row r="45" spans="1:24">
      <c r="A45" s="447" t="s">
        <v>47</v>
      </c>
      <c r="B45" s="460" t="s">
        <v>244</v>
      </c>
      <c r="C45" s="461"/>
      <c r="D45" s="461"/>
      <c r="E45" s="461"/>
      <c r="F45" s="461"/>
      <c r="G45" s="461"/>
      <c r="H45" s="461"/>
      <c r="I45" s="461"/>
      <c r="J45" s="461"/>
      <c r="K45" s="461"/>
      <c r="L45" s="462"/>
      <c r="M45" s="447" t="s">
        <v>47</v>
      </c>
      <c r="N45" s="460" t="s">
        <v>713</v>
      </c>
      <c r="O45" s="461"/>
      <c r="P45" s="461"/>
      <c r="Q45" s="461"/>
      <c r="R45" s="461"/>
      <c r="S45" s="461"/>
      <c r="T45" s="461"/>
      <c r="U45" s="461"/>
      <c r="V45" s="461"/>
      <c r="W45" s="461"/>
      <c r="X45" s="462"/>
    </row>
    <row r="46" spans="1:24">
      <c r="A46" s="447"/>
      <c r="B46" s="31" t="s">
        <v>5</v>
      </c>
      <c r="C46" s="31" t="s">
        <v>8</v>
      </c>
      <c r="D46" s="31" t="s">
        <v>11</v>
      </c>
      <c r="E46" s="31" t="s">
        <v>17</v>
      </c>
      <c r="F46" s="31" t="s">
        <v>20</v>
      </c>
      <c r="G46" s="31" t="s">
        <v>23</v>
      </c>
      <c r="H46" s="31" t="s">
        <v>26</v>
      </c>
      <c r="I46" s="31" t="s">
        <v>29</v>
      </c>
      <c r="J46" s="31" t="s">
        <v>32</v>
      </c>
      <c r="K46" s="31" t="s">
        <v>35</v>
      </c>
      <c r="L46" s="31" t="s">
        <v>38</v>
      </c>
      <c r="M46" s="447"/>
      <c r="N46" s="31" t="s">
        <v>5</v>
      </c>
      <c r="O46" s="31" t="s">
        <v>8</v>
      </c>
      <c r="P46" s="31" t="s">
        <v>11</v>
      </c>
      <c r="Q46" s="31" t="s">
        <v>17</v>
      </c>
      <c r="R46" s="31" t="s">
        <v>20</v>
      </c>
      <c r="S46" s="31" t="s">
        <v>23</v>
      </c>
      <c r="T46" s="31" t="s">
        <v>26</v>
      </c>
      <c r="U46" s="31" t="s">
        <v>29</v>
      </c>
      <c r="V46" s="31" t="s">
        <v>32</v>
      </c>
      <c r="W46" s="31" t="s">
        <v>35</v>
      </c>
      <c r="X46" s="31" t="s">
        <v>38</v>
      </c>
    </row>
    <row r="47" spans="1:24">
      <c r="A47" s="213" t="str">
        <f>'10.ค่าใช้จ่าย(แยกกลุ่ม)'!B5</f>
        <v>รพ.นิคมน้ำอูน</v>
      </c>
      <c r="B47" s="316">
        <f>'10.ค่าใช้จ่าย(แยกกลุ่ม)'!C5</f>
        <v>14541.744204803283</v>
      </c>
      <c r="C47" s="316">
        <f>'10.ค่าใช้จ่าย(แยกกลุ่ม)'!D5</f>
        <v>36.515768541191775</v>
      </c>
      <c r="D47" s="316">
        <f>'10.ค่าใช้จ่าย(แยกกลุ่ม)'!E5</f>
        <v>1221.7509281834577</v>
      </c>
      <c r="E47" s="316">
        <f>'10.ค่าใช้จ่าย(แยกกลุ่ม)'!F5</f>
        <v>354.71776347452646</v>
      </c>
      <c r="F47" s="316">
        <f>'10.ค่าใช้จ่าย(แยกกลุ่ม)'!G5</f>
        <v>665.89064623781587</v>
      </c>
      <c r="G47" s="316">
        <f>'10.ค่าใช้จ่าย(แยกกลุ่ม)'!H5</f>
        <v>706.16697253528935</v>
      </c>
      <c r="H47" s="316">
        <f>'10.ค่าใช้จ่าย(แยกกลุ่ม)'!I5</f>
        <v>430.31006219622486</v>
      </c>
      <c r="I47" s="316">
        <f>'10.ค่าใช้จ่าย(แยกกลุ่ม)'!J5</f>
        <v>211.4787337567895</v>
      </c>
      <c r="J47" s="316">
        <f>'10.ค่าใช้จ่าย(แยกกลุ่ม)'!K5</f>
        <v>293.32699559443404</v>
      </c>
      <c r="K47" s="316">
        <f>'10.ค่าใช้จ่าย(แยกกลุ่ม)'!L5</f>
        <v>26.527760883017148</v>
      </c>
      <c r="L47" s="316">
        <f>'10.ค่าใช้จ่าย(แยกกลุ่ม)'!M5</f>
        <v>187.29605085704915</v>
      </c>
      <c r="M47" s="9" t="str">
        <f>'10.ค่าใช้จ่าย(แยกกลุ่ม)'!Z5</f>
        <v>รพ.นิคมน้ำอูน</v>
      </c>
      <c r="N47" s="8">
        <f>'10.ค่าใช้จ่าย(แยกกลุ่ม)'!AA5</f>
        <v>5.0417613088306432E-2</v>
      </c>
      <c r="O47" s="8">
        <f>'10.ค่าใช้จ่าย(แยกกลุ่ม)'!AB5</f>
        <v>-0.35614670538492194</v>
      </c>
      <c r="P47" s="8">
        <f>'10.ค่าใช้จ่าย(แยกกลุ่ม)'!AC5</f>
        <v>-8.9264213315403643E-2</v>
      </c>
      <c r="Q47" s="8">
        <f>'10.ค่าใช้จ่าย(แยกกลุ่ม)'!AD5</f>
        <v>-0.37126710491545611</v>
      </c>
      <c r="R47" s="8">
        <f>'10.ค่าใช้จ่าย(แยกกลุ่ม)'!AE5</f>
        <v>-1.7444181629189866E-2</v>
      </c>
      <c r="S47" s="8">
        <f>'10.ค่าใช้จ่าย(แยกกลุ่ม)'!AF5</f>
        <v>-0.24973669670749599</v>
      </c>
      <c r="T47" s="8">
        <f>'10.ค่าใช้จ่าย(แยกกลุ่ม)'!AG5</f>
        <v>-0.28803117188239175</v>
      </c>
      <c r="U47" s="8">
        <f>'10.ค่าใช้จ่าย(แยกกลุ่ม)'!AH5</f>
        <v>-0.18699643474490954</v>
      </c>
      <c r="V47" s="8">
        <f>'10.ค่าใช้จ่าย(แยกกลุ่ม)'!AI5</f>
        <v>-0.1671987314737732</v>
      </c>
      <c r="W47" s="8">
        <f>'10.ค่าใช้จ่าย(แยกกลุ่ม)'!AJ5</f>
        <v>-0.38107462798758751</v>
      </c>
      <c r="X47" s="8">
        <f>'10.ค่าใช้จ่าย(แยกกลุ่ม)'!AK5</f>
        <v>-0.58804578451980605</v>
      </c>
    </row>
    <row r="48" spans="1:24">
      <c r="A48" s="213" t="str">
        <f>'10.ค่าใช้จ่าย(แยกกลุ่ม)'!B18</f>
        <v>รพ.เต่างอย</v>
      </c>
      <c r="B48" s="316">
        <f>'10.ค่าใช้จ่าย(แยกกลุ่ม)'!C18</f>
        <v>11925.212266673136</v>
      </c>
      <c r="C48" s="316">
        <f>'10.ค่าใช้จ่าย(แยกกลุ่ม)'!D18</f>
        <v>14.459848417396955</v>
      </c>
      <c r="D48" s="316">
        <f>'10.ค่าใช้จ่าย(แยกกลุ่ม)'!E18</f>
        <v>1204.4571380681723</v>
      </c>
      <c r="E48" s="316">
        <f>'10.ค่าใช้จ่าย(แยกกลุ่ม)'!F18</f>
        <v>592.38568373233795</v>
      </c>
      <c r="F48" s="316">
        <f>'10.ค่าใช้จ่าย(แยกกลุ่ม)'!G18</f>
        <v>923.04804701850594</v>
      </c>
      <c r="G48" s="316">
        <f>'10.ค่าใช้จ่าย(แยกกลุ่ม)'!H18</f>
        <v>610.71277891509851</v>
      </c>
      <c r="H48" s="316">
        <f>'10.ค่าใช้จ่าย(แยกกลุ่ม)'!I18</f>
        <v>127.35619380618567</v>
      </c>
      <c r="I48" s="316">
        <f>'10.ค่าใช้จ่าย(แยกกลุ่ม)'!J18</f>
        <v>65.91147736149324</v>
      </c>
      <c r="J48" s="316">
        <f>'10.ค่าใช้จ่าย(แยกกลุ่ม)'!K18</f>
        <v>238.79444110039404</v>
      </c>
      <c r="K48" s="316">
        <f>'10.ค่าใช้จ่าย(แยกกลุ่ม)'!L18</f>
        <v>20.556801074161793</v>
      </c>
      <c r="L48" s="316">
        <f>'10.ค่าใช้จ่าย(แยกกลุ่ม)'!M18</f>
        <v>17.783195175582449</v>
      </c>
      <c r="M48" s="9" t="str">
        <f>'10.ค่าใช้จ่าย(แยกกลุ่ม)'!Z18</f>
        <v>รพ.เต่างอย</v>
      </c>
      <c r="N48" s="8">
        <f>'10.ค่าใช้จ่าย(แยกกลุ่ม)'!AA18</f>
        <v>0.14877566859184449</v>
      </c>
      <c r="O48" s="8">
        <f>'10.ค่าใช้จ่าย(แยกกลุ่ม)'!AB18</f>
        <v>-0.63244758985144423</v>
      </c>
      <c r="P48" s="8">
        <f>'10.ค่าใช้จ่าย(แยกกลุ่ม)'!AC18</f>
        <v>1.8441703457200725E-2</v>
      </c>
      <c r="Q48" s="8">
        <f>'10.ค่าใช้จ่าย(แยกกลุ่ม)'!AD18</f>
        <v>0.27877094350421133</v>
      </c>
      <c r="R48" s="8">
        <f>'10.ค่าใช้จ่าย(แยกกลุ่ม)'!AE18</f>
        <v>0.31532627890443604</v>
      </c>
      <c r="S48" s="8">
        <f>'10.ค่าใช้จ่าย(แยกกลุ่ม)'!AF18</f>
        <v>0.24020539989815351</v>
      </c>
      <c r="T48" s="8">
        <f>'10.ค่าใช้จ่าย(แยกกลุ่ม)'!AG18</f>
        <v>-0.7659272881807424</v>
      </c>
      <c r="U48" s="8">
        <f>'10.ค่าใช้จ่าย(แยกกลุ่ม)'!AH18</f>
        <v>-0.57439561957262197</v>
      </c>
      <c r="V48" s="8">
        <f>'10.ค่าใช้จ่าย(แยกกลุ่ม)'!AI18</f>
        <v>-8.8861091613391383E-2</v>
      </c>
      <c r="W48" s="8">
        <f>'10.ค่าใช้จ่าย(แยกกลุ่ม)'!AJ18</f>
        <v>-0.57863362604640778</v>
      </c>
      <c r="X48" s="8">
        <f>'10.ค่าใช้จ่าย(แยกกลุ่ม)'!AK18</f>
        <v>-0.92672001883015054</v>
      </c>
    </row>
    <row r="49" spans="1:24">
      <c r="A49" s="213" t="str">
        <f>'10.ค่าใช้จ่าย(แยกกลุ่ม)'!B38</f>
        <v>รพ.กุดบาก</v>
      </c>
      <c r="B49" s="316">
        <f>'10.ค่าใช้จ่าย(แยกกลุ่ม)'!C38</f>
        <v>9937.7535816533527</v>
      </c>
      <c r="C49" s="316">
        <f>'10.ค่าใช้จ่าย(แยกกลุ่ม)'!D38</f>
        <v>25.158684796341976</v>
      </c>
      <c r="D49" s="316">
        <f>'10.ค่าใช้จ่าย(แยกกลุ่ม)'!E38</f>
        <v>834.78622321387013</v>
      </c>
      <c r="E49" s="316">
        <f>'10.ค่าใช้จ่าย(แยกกลุ่ม)'!F38</f>
        <v>604.45316421712471</v>
      </c>
      <c r="F49" s="316">
        <f>'10.ค่าใช้จ่าย(แยกกลุ่ม)'!G38</f>
        <v>812.23247500036905</v>
      </c>
      <c r="G49" s="316">
        <f>'10.ค่าใช้จ่าย(แยกกลุ่ม)'!H38</f>
        <v>408.67535869035873</v>
      </c>
      <c r="H49" s="316">
        <f>'10.ค่าใช้จ่าย(แยกกลุ่ม)'!I38</f>
        <v>299.03173695926841</v>
      </c>
      <c r="I49" s="316">
        <f>'10.ค่าใช้จ่าย(แยกกลุ่ม)'!J38</f>
        <v>142.24524726051268</v>
      </c>
      <c r="J49" s="316">
        <f>'10.ค่าใช้จ่าย(แยกกลุ่ม)'!K38</f>
        <v>295.61612866423815</v>
      </c>
      <c r="K49" s="316">
        <f>'10.ค่าใช้จ่าย(แยกกลุ่ม)'!L38</f>
        <v>19.028007164158094</v>
      </c>
      <c r="L49" s="316">
        <f>'10.ค่าใช้จ่าย(แยกกลุ่ม)'!M38</f>
        <v>44.732289965070336</v>
      </c>
      <c r="M49" s="9" t="str">
        <f>'10.ค่าใช้จ่าย(แยกกลุ่ม)'!Z38</f>
        <v>รพ.กุดบาก</v>
      </c>
      <c r="N49" s="8">
        <f>'10.ค่าใช้จ่าย(แยกกลุ่ม)'!AA38</f>
        <v>1.7372078506403593E-4</v>
      </c>
      <c r="O49" s="8">
        <f>'10.ค่าใช้จ่าย(แยกกลุ่ม)'!AB38</f>
        <v>-0.4366180689157057</v>
      </c>
      <c r="P49" s="8">
        <f>'10.ค่าใช้จ่าย(แยกกลุ่ม)'!AC38</f>
        <v>-0.34359659918958591</v>
      </c>
      <c r="Q49" s="8">
        <f>'10.ค่าใช้จ่าย(แยกกลุ่ม)'!AD38</f>
        <v>-1.9728274824137262E-2</v>
      </c>
      <c r="R49" s="8">
        <f>'10.ค่าใช้จ่าย(แยกกลุ่ม)'!AE38</f>
        <v>6.2963099973892336E-2</v>
      </c>
      <c r="S49" s="8">
        <f>'10.ค่าใช้จ่าย(แยกกลุ่ม)'!AF38</f>
        <v>-0.22781690114823372</v>
      </c>
      <c r="T49" s="8">
        <f>'10.ค่าใช้จ่าย(แยกกลุ่ม)'!AG38</f>
        <v>-0.35617081349696894</v>
      </c>
      <c r="U49" s="8">
        <f>'10.ค่าใช้จ่าย(แยกกลุ่ม)'!AH38</f>
        <v>-6.1658484962171432E-2</v>
      </c>
      <c r="V49" s="8">
        <f>'10.ค่าใช้จ่าย(แยกกลุ่ม)'!AI38</f>
        <v>-0.12005923202527712</v>
      </c>
      <c r="W49" s="8">
        <f>'10.ค่าใช้จ่าย(แยกกลุ่ม)'!AJ38</f>
        <v>-0.77058704286926683</v>
      </c>
      <c r="X49" s="8">
        <f>'10.ค่าใช้จ่าย(แยกกลุ่ม)'!AK38</f>
        <v>-0.85586838888284644</v>
      </c>
    </row>
    <row r="50" spans="1:24">
      <c r="A50" s="213" t="str">
        <f>'10.ค่าใช้จ่าย(แยกกลุ่ม)'!B47</f>
        <v>รพ.โพนนาแก้ว</v>
      </c>
      <c r="B50" s="316">
        <f>'10.ค่าใช้จ่าย(แยกกลุ่ม)'!C47</f>
        <v>11186.768248418628</v>
      </c>
      <c r="C50" s="316">
        <f>'10.ค่าใช้จ่าย(แยกกลุ่ม)'!D47</f>
        <v>5.9980731328692869</v>
      </c>
      <c r="D50" s="316">
        <f>'10.ค่าใช้จ่าย(แยกกลุ่ม)'!E47</f>
        <v>1359.823321971654</v>
      </c>
      <c r="E50" s="316">
        <f>'10.ค่าใช้จ่าย(แยกกลุ่ม)'!F47</f>
        <v>475.37143321431591</v>
      </c>
      <c r="F50" s="316">
        <f>'10.ค่าใช้จ่าย(แยกกลุ่ม)'!G47</f>
        <v>678.27777168778323</v>
      </c>
      <c r="G50" s="316">
        <f>'10.ค่าใช้จ่าย(แยกกลุ่ม)'!H47</f>
        <v>572.85888543241526</v>
      </c>
      <c r="H50" s="316">
        <f>'10.ค่าใช้จ่าย(แยกกลุ่ม)'!I47</f>
        <v>452.03920213427699</v>
      </c>
      <c r="I50" s="316">
        <f>'10.ค่าใช้จ่าย(แยกกลุ่ม)'!J47</f>
        <v>109.39479527277837</v>
      </c>
      <c r="J50" s="316">
        <f>'10.ค่าใช้จ่าย(แยกกลุ่ม)'!K47</f>
        <v>242.86874543719219</v>
      </c>
      <c r="K50" s="316">
        <f>'10.ค่าใช้จ่าย(แยกกลุ่ม)'!L47</f>
        <v>4.8822965144407346</v>
      </c>
      <c r="L50" s="316">
        <f>'10.ค่าใช้จ่าย(แยกกลุ่ม)'!M47</f>
        <v>85.670508935307865</v>
      </c>
      <c r="M50" s="9" t="str">
        <f>'10.ค่าใช้จ่าย(แยกกลุ่ม)'!Z47</f>
        <v>รพ.โพนนาแก้ว</v>
      </c>
      <c r="N50" s="8">
        <f>'10.ค่าใช้จ่าย(แยกกลุ่ม)'!AA47</f>
        <v>6.8475954754712479E-2</v>
      </c>
      <c r="O50" s="8">
        <f>'10.ค่าใช้จ่าย(แยกกลุ่ม)'!AB47</f>
        <v>-0.76677846876974409</v>
      </c>
      <c r="P50" s="8">
        <f>'10.ค่าใช้จ่าย(แยกกลุ่ม)'!AC47</f>
        <v>-9.0501422855234756E-2</v>
      </c>
      <c r="Q50" s="8">
        <f>'10.ค่าใช้จ่าย(แยกกลุ่ม)'!AD47</f>
        <v>-0.25121953517093137</v>
      </c>
      <c r="R50" s="8">
        <f>'10.ค่าใช้จ่าย(แยกกลุ่ม)'!AE47</f>
        <v>-5.956256420705025E-2</v>
      </c>
      <c r="S50" s="8">
        <f>'10.ค่าใช้จ่าย(แยกกลุ่ม)'!AF47</f>
        <v>-9.3555430915269536E-2</v>
      </c>
      <c r="T50" s="8">
        <f>'10.ค่าใช้จ่าย(แยกกลุ่ม)'!AG47</f>
        <v>-0.33043339993109283</v>
      </c>
      <c r="U50" s="8">
        <f>'10.ค่าใช้จ่าย(แยกกลุ่ม)'!AH47</f>
        <v>-0.54993062852160268</v>
      </c>
      <c r="V50" s="8">
        <f>'10.ค่าใช้จ่าย(แยกกลุ่ม)'!AI47</f>
        <v>-0.11432313693922913</v>
      </c>
      <c r="W50" s="8">
        <f>'10.ค่าใช้จ่าย(แยกกลุ่ม)'!AJ47</f>
        <v>-0.88519669279318802</v>
      </c>
      <c r="X50" s="8">
        <f>'10.ค่าใช้จ่าย(แยกกลุ่ม)'!AK47</f>
        <v>-0.71511402493683551</v>
      </c>
    </row>
    <row r="51" spans="1:24">
      <c r="A51" s="213" t="str">
        <f>'10.ค่าใช้จ่าย(แยกกลุ่ม)'!B50</f>
        <v>รพ.พระอาจารย์แบน  ธนากโร</v>
      </c>
      <c r="B51" s="316">
        <f>'10.ค่าใช้จ่าย(แยกกลุ่ม)'!C50</f>
        <v>11796.91622939453</v>
      </c>
      <c r="C51" s="316">
        <f>'10.ค่าใช้จ่าย(แยกกลุ่ม)'!D50</f>
        <v>28.131902293370338</v>
      </c>
      <c r="D51" s="316">
        <f>'10.ค่าใช้จ่าย(แยกกลุ่ม)'!E50</f>
        <v>1398.200730202645</v>
      </c>
      <c r="E51" s="316">
        <f>'10.ค่าใช้จ่าย(แยกกลุ่ม)'!F50</f>
        <v>664.54802522234729</v>
      </c>
      <c r="F51" s="316">
        <f>'10.ค่าใช้จ่าย(แยกกลุ่ม)'!G50</f>
        <v>822.98562057236074</v>
      </c>
      <c r="G51" s="316">
        <f>'10.ค่าใช้จ่าย(แยกกลุ่ม)'!H50</f>
        <v>682.83976130276801</v>
      </c>
      <c r="H51" s="316">
        <f>'10.ค่าใช้จ่าย(แยกกลุ่ม)'!I50</f>
        <v>536.53390257890271</v>
      </c>
      <c r="I51" s="316">
        <f>'10.ค่าใช้จ่าย(แยกกลุ่ม)'!J50</f>
        <v>138.18051100541976</v>
      </c>
      <c r="J51" s="316">
        <f>'10.ค่าใช้จ่าย(แยกกลุ่ม)'!K50</f>
        <v>345.45725322770909</v>
      </c>
      <c r="K51" s="316">
        <f>'10.ค่าใช้จ่าย(แยกกลุ่ม)'!L50</f>
        <v>13.507580006305099</v>
      </c>
      <c r="L51" s="316">
        <f>'10.ค่าใช้จ่าย(แยกกลุ่ม)'!M50</f>
        <v>358.97397416663296</v>
      </c>
      <c r="M51" s="9" t="str">
        <f>'10.ค่าใช้จ่าย(แยกกลุ่ม)'!Z50</f>
        <v>รพ.พระอาจารย์แบน  ธนากโร</v>
      </c>
      <c r="N51" s="8">
        <f>'10.ค่าใช้จ่าย(แยกกลุ่ม)'!AA50</f>
        <v>0.12675270028459726</v>
      </c>
      <c r="O51" s="8">
        <f>'10.ค่าใช้จ่าย(แยกกลุ่ม)'!AB50</f>
        <v>9.3845504037930946E-2</v>
      </c>
      <c r="P51" s="8">
        <f>'10.ค่าใช้จ่าย(แยกกลุ่ม)'!AC50</f>
        <v>-6.4833236689710444E-2</v>
      </c>
      <c r="Q51" s="8">
        <f>'10.ค่าใช้จ่าย(แยกกลุ่ม)'!AD50</f>
        <v>4.6761636185427113E-2</v>
      </c>
      <c r="R51" s="8">
        <f>'10.ค่าใช้จ่าย(แยกกลุ่ม)'!AE50</f>
        <v>0.14107600014615174</v>
      </c>
      <c r="S51" s="8">
        <f>'10.ค่าใช้จ่าย(แยกกลุ่ม)'!AF50</f>
        <v>8.046922013053244E-2</v>
      </c>
      <c r="T51" s="8">
        <f>'10.ค่าใช้จ่าย(แยกกลุ่ม)'!AG50</f>
        <v>-0.20527870309631824</v>
      </c>
      <c r="U51" s="8">
        <f>'10.ค่าใช้จ่าย(แยกกลุ่ม)'!AH50</f>
        <v>-0.43150114606733497</v>
      </c>
      <c r="V51" s="8">
        <f>'10.ค่าใช้จ่าย(แยกกลุ่ม)'!AI50</f>
        <v>0.25978950403658407</v>
      </c>
      <c r="W51" s="8">
        <f>'10.ค่าใช้จ่าย(แยกกลุ่ม)'!AJ50</f>
        <v>-0.68238003314674334</v>
      </c>
      <c r="X51" s="8">
        <f>'10.ค่าใช้จ่าย(แยกกลุ่ม)'!AK50</f>
        <v>0.19372059211163106</v>
      </c>
    </row>
    <row r="52" spans="1:24">
      <c r="A52" s="213" t="str">
        <f>'10.ค่าใช้จ่าย(แยกกลุ่ม)'!B51</f>
        <v>รพ.พระอาจารย์วัน อุตฺตโม</v>
      </c>
      <c r="B52" s="316">
        <f>'10.ค่าใช้จ่าย(แยกกลุ่ม)'!C51</f>
        <v>10557.328168502096</v>
      </c>
      <c r="C52" s="316">
        <f>'10.ค่าใช้จ่าย(แยกกลุ่ม)'!D51</f>
        <v>48.085832471290502</v>
      </c>
      <c r="D52" s="316">
        <f>'10.ค่าใช้จ่าย(แยกกลุ่ม)'!E51</f>
        <v>1643.6350936654201</v>
      </c>
      <c r="E52" s="316">
        <f>'10.ค่าใช้จ่าย(แยกกลุ่ม)'!F51</f>
        <v>559.13607845161994</v>
      </c>
      <c r="F52" s="316">
        <f>'10.ค่าใช้จ่าย(แยกกลุ่ม)'!G51</f>
        <v>674.40698573128009</v>
      </c>
      <c r="G52" s="316">
        <f>'10.ค่าใช้จ่าย(แยกกลุ่ม)'!H51</f>
        <v>495.37175266259192</v>
      </c>
      <c r="H52" s="316">
        <f>'10.ค่าใช้จ่าย(แยกกลุ่ม)'!I51</f>
        <v>559.20250925882488</v>
      </c>
      <c r="I52" s="316">
        <f>'10.ค่าใช้จ่าย(แยกกลุ่ม)'!J51</f>
        <v>170.76983718463583</v>
      </c>
      <c r="J52" s="316">
        <f>'10.ค่าใช้จ่าย(แยกกลุ่ม)'!K51</f>
        <v>250.33940594132062</v>
      </c>
      <c r="K52" s="316">
        <f>'10.ค่าใช้จ่าย(แยกกลุ่ม)'!L51</f>
        <v>59.101730707691083</v>
      </c>
      <c r="L52" s="316">
        <f>'10.ค่าใช้จ่าย(แยกกลุ่ม)'!M51</f>
        <v>322.97700802689207</v>
      </c>
      <c r="M52" s="9" t="str">
        <f>'10.ค่าใช้จ่าย(แยกกลุ่ม)'!Z51</f>
        <v>รพ.พระอาจารย์วัน อุตฺตโม</v>
      </c>
      <c r="N52" s="8">
        <f>'10.ค่าใช้จ่าย(แยกกลุ่ม)'!AA51</f>
        <v>8.3565730517107598E-3</v>
      </c>
      <c r="O52" s="8">
        <f>'10.ค่าใช้จ่าย(แยกกลุ่ม)'!AB51</f>
        <v>0.86970902671725137</v>
      </c>
      <c r="P52" s="8">
        <f>'10.ค่าใช้จ่าย(แยกกลุ่ม)'!AC51</f>
        <v>9.9322062565024821E-2</v>
      </c>
      <c r="Q52" s="8">
        <f>'10.ค่าใช้จ่าย(แยกกลุ่ม)'!AD51</f>
        <v>-0.1192778036854525</v>
      </c>
      <c r="R52" s="8">
        <f>'10.ค่าใช้จ่าย(แยกกลุ่ม)'!AE51</f>
        <v>-6.4929439212225562E-2</v>
      </c>
      <c r="S52" s="8">
        <f>'10.ค่าใช้จ่าย(แยกกลุ่ม)'!AF51</f>
        <v>-0.21616466760387518</v>
      </c>
      <c r="T52" s="8">
        <f>'10.ค่าใช้จ่าย(แยกกลุ่ม)'!AG51</f>
        <v>-0.1717016552842876</v>
      </c>
      <c r="U52" s="8">
        <f>'10.ค่าใช้จ่าย(แยกกลุ่ม)'!AH51</f>
        <v>-0.2974229432258686</v>
      </c>
      <c r="V52" s="8">
        <f>'10.ค่าใช้จ่าย(แยกกลุ่ม)'!AI51</f>
        <v>-8.7079651375132239E-2</v>
      </c>
      <c r="W52" s="8">
        <f>'10.ค่าใช้จ่าย(แยกกลุ่ม)'!AJ51</f>
        <v>0.38973004339671241</v>
      </c>
      <c r="X52" s="8">
        <f>'10.ค่าใช้จ่าย(แยกกลุ่ม)'!AK51</f>
        <v>7.4017430247848306E-2</v>
      </c>
    </row>
    <row r="53" spans="1:24">
      <c r="A53" s="213" t="str">
        <f>'10.ค่าใช้จ่าย(แยกกลุ่ม)'!B52</f>
        <v>รพ.เจริญศิลป์</v>
      </c>
      <c r="B53" s="316">
        <f>'10.ค่าใช้จ่าย(แยกกลุ่ม)'!C52</f>
        <v>10835.967060085693</v>
      </c>
      <c r="C53" s="316">
        <f>'10.ค่าใช้จ่าย(แยกกลุ่ม)'!D52</f>
        <v>25.767193139264094</v>
      </c>
      <c r="D53" s="316">
        <f>'10.ค่าใช้จ่าย(แยกกลุ่ม)'!E52</f>
        <v>1751.9191603926233</v>
      </c>
      <c r="E53" s="316">
        <f>'10.ค่าใช้จ่าย(แยกกลุ่ม)'!F52</f>
        <v>800.08323240159655</v>
      </c>
      <c r="F53" s="316">
        <f>'10.ค่าใช้จ่าย(แยกกลุ่ม)'!G52</f>
        <v>752.65444115465004</v>
      </c>
      <c r="G53" s="316">
        <f>'10.ค่าใช้จ่าย(แยกกลุ่ม)'!H52</f>
        <v>812.94326262008383</v>
      </c>
      <c r="H53" s="316">
        <f>'10.ค่าใช้จ่าย(แยกกลุ่ม)'!I52</f>
        <v>564.05493810499706</v>
      </c>
      <c r="I53" s="316">
        <f>'10.ค่าใช้จ่าย(แยกกลุ่ม)'!J52</f>
        <v>145.76588538946993</v>
      </c>
      <c r="J53" s="316">
        <f>'10.ค่าใช้จ่าย(แยกกลุ่ม)'!K52</f>
        <v>278.82541174045195</v>
      </c>
      <c r="K53" s="316">
        <f>'10.ค่าใช้จ่าย(แยกกลุ่ม)'!L52</f>
        <v>20.279884768281981</v>
      </c>
      <c r="L53" s="316">
        <f>'10.ค่าใช้จ่าย(แยกกลุ่ม)'!M52</f>
        <v>171.14206622297391</v>
      </c>
      <c r="M53" s="9" t="str">
        <f>'10.ค่าใช้จ่าย(แยกกลุ่ม)'!Z52</f>
        <v>รพ.เจริญศิลป์</v>
      </c>
      <c r="N53" s="8">
        <f>'10.ค่าใช้จ่าย(แยกกลุ่ม)'!AA52</f>
        <v>3.4970064017581563E-2</v>
      </c>
      <c r="O53" s="8">
        <f>'10.ค่าใช้จ่าย(แยกกลุ่ม)'!AB52</f>
        <v>1.8991276570479831E-3</v>
      </c>
      <c r="P53" s="8">
        <f>'10.ค่าใช้จ่าย(แยกกลุ่ม)'!AC52</f>
        <v>0.1717463275592776</v>
      </c>
      <c r="Q53" s="8">
        <f>'10.ค่าใช้จ่าย(แยกกลุ่ม)'!AD52</f>
        <v>0.26024967594028658</v>
      </c>
      <c r="R53" s="8">
        <f>'10.ค่าใช้จ่าย(แยกกลุ่ม)'!AE52</f>
        <v>4.3561269767619641E-2</v>
      </c>
      <c r="S53" s="8">
        <f>'10.ค่าใช้จ่าย(แยกกลุ่ม)'!AF52</f>
        <v>0.28633425109530447</v>
      </c>
      <c r="T53" s="8">
        <f>'10.ค่าใช้จ่าย(แยกกลุ่ม)'!AG52</f>
        <v>-0.16451417183314504</v>
      </c>
      <c r="U53" s="8">
        <f>'10.ค่าใช้จ่าย(แยกกลุ่ม)'!AH52</f>
        <v>-0.40029358566242673</v>
      </c>
      <c r="V53" s="8">
        <f>'10.ค่าใช้จ่าย(แยกกลุ่ม)'!AI52</f>
        <v>1.6801134980846573E-2</v>
      </c>
      <c r="W53" s="8">
        <f>'10.ค่าใช้จ่าย(แยกกลุ่ม)'!AJ52</f>
        <v>-0.52313468993832302</v>
      </c>
      <c r="X53" s="8">
        <f>'10.ค่าใช้จ่าย(แยกกลุ่ม)'!AK52</f>
        <v>-0.43088963733046604</v>
      </c>
    </row>
    <row r="54" spans="1:24">
      <c r="A54" s="213" t="str">
        <f>'10.ค่าใช้จ่าย(แยกกลุ่ม)'!B54</f>
        <v>รพ.โคกศรีสุพรรณ</v>
      </c>
      <c r="B54" s="316">
        <f>'10.ค่าใช้จ่าย(แยกกลุ่ม)'!C54</f>
        <v>10243.220796501808</v>
      </c>
      <c r="C54" s="316">
        <f>'10.ค่าใช้จ่าย(แยกกลุ่ม)'!D54</f>
        <v>36.357298164848309</v>
      </c>
      <c r="D54" s="316">
        <f>'10.ค่าใช้จ่าย(แยกกลุ่ม)'!E54</f>
        <v>1785.4696897897825</v>
      </c>
      <c r="E54" s="316">
        <f>'10.ค่าใช้จ่าย(แยกกลุ่ม)'!F54</f>
        <v>573.2155359794707</v>
      </c>
      <c r="F54" s="316">
        <f>'10.ค่าใช้จ่าย(แยกกลุ่ม)'!G54</f>
        <v>899.25036316007686</v>
      </c>
      <c r="G54" s="316">
        <f>'10.ค่าใช้จ่าย(แยกกลุ่ม)'!H54</f>
        <v>668.33715833227939</v>
      </c>
      <c r="H54" s="316">
        <f>'10.ค่าใช้จ่าย(แยกกลุ่ม)'!I54</f>
        <v>2859.2830784119037</v>
      </c>
      <c r="I54" s="316">
        <f>'10.ค่าใช้จ่าย(แยกกลุ่ม)'!J54</f>
        <v>178.7796477338639</v>
      </c>
      <c r="J54" s="316">
        <f>'10.ค่าใช้จ่าย(แยกกลุ่ม)'!K54</f>
        <v>335.16439201230486</v>
      </c>
      <c r="K54" s="316">
        <f>'10.ค่าใช้จ่าย(แยกกลุ่ม)'!L54</f>
        <v>109.01273395177097</v>
      </c>
      <c r="L54" s="316">
        <f>'10.ค่าใช้จ่าย(แยกกลุ่ม)'!M54</f>
        <v>65.950145660362011</v>
      </c>
      <c r="M54" s="9" t="str">
        <f>'10.ค่าใช้จ่าย(แยกกลุ่ม)'!Z54</f>
        <v>รพ.โคกศรีสุพรรณ</v>
      </c>
      <c r="N54" s="8">
        <f>'10.ค่าใช้จ่าย(แยกกลุ่ม)'!AA54</f>
        <v>-2.1644600365012531E-2</v>
      </c>
      <c r="O54" s="8">
        <f>'10.ค่าใช้จ่าย(แยกกลุ่ม)'!AB54</f>
        <v>0.41367145107559977</v>
      </c>
      <c r="P54" s="8">
        <f>'10.ค่าใช้จ่าย(แยกกลุ่ม)'!AC54</f>
        <v>0.19418612415353398</v>
      </c>
      <c r="Q54" s="8">
        <f>'10.ค่าใช้จ่าย(แยกกลุ่ม)'!AD54</f>
        <v>-9.71005712822334E-2</v>
      </c>
      <c r="R54" s="8">
        <f>'10.ค่าใช้จ่าย(แยกกลุ่ม)'!AE54</f>
        <v>0.24681766227099494</v>
      </c>
      <c r="S54" s="8">
        <f>'10.ค่าใช้จ่าย(แยกกลุ่ม)'!AF54</f>
        <v>5.7521499436161881E-2</v>
      </c>
      <c r="T54" s="8">
        <f>'10.ค่าใช้จ่าย(แยกกลุ่ม)'!AG54</f>
        <v>3.2352088942899373</v>
      </c>
      <c r="U54" s="8">
        <f>'10.ค่าใช้จ่าย(แยกกลุ่ม)'!AH54</f>
        <v>-0.26446917800730374</v>
      </c>
      <c r="V54" s="8">
        <f>'10.ค่าใช้จ่าย(แยกกลุ่ม)'!AI54</f>
        <v>0.22225421304321669</v>
      </c>
      <c r="W54" s="8">
        <f>'10.ค่าใช้จ่าย(แยกกลุ่ม)'!AJ54</f>
        <v>1.5633474632896667</v>
      </c>
      <c r="X54" s="8">
        <f>'10.ค่าใช้จ่าย(แยกกลุ่ม)'!AK54</f>
        <v>-0.78069149132524118</v>
      </c>
    </row>
    <row r="55" spans="1:24">
      <c r="A55" s="213" t="str">
        <f>'10.ค่าใช้จ่าย(แยกกลุ่ม)'!B56</f>
        <v>รพ.คำตากล้า</v>
      </c>
      <c r="B55" s="316">
        <f>'10.ค่าใช้จ่าย(แยกกลุ่ม)'!C56</f>
        <v>10245.578592377764</v>
      </c>
      <c r="C55" s="316">
        <f>'10.ค่าใช้จ่าย(แยกกลุ่ม)'!D56</f>
        <v>30.876674762004978</v>
      </c>
      <c r="D55" s="316">
        <f>'10.ค่าใช้จ่าย(แยกกลุ่ม)'!E56</f>
        <v>1675.9376254481226</v>
      </c>
      <c r="E55" s="316">
        <f>'10.ค่าใช้จ่าย(แยกกลุ่ม)'!F56</f>
        <v>761.51988796263163</v>
      </c>
      <c r="F55" s="316">
        <f>'10.ค่าใช้จ่าย(แยกกลุ่ม)'!G56</f>
        <v>893.87878115249748</v>
      </c>
      <c r="G55" s="316">
        <f>'10.ค่าใช้จ่าย(แยกกลุ่ม)'!H56</f>
        <v>697.98762223879874</v>
      </c>
      <c r="H55" s="316">
        <f>'10.ค่าใช้จ่าย(แยกกลุ่ม)'!I56</f>
        <v>629.8601899612861</v>
      </c>
      <c r="I55" s="316">
        <f>'10.ค่าใช้จ่าย(แยกกลุ่ม)'!J56</f>
        <v>858.40783397234247</v>
      </c>
      <c r="J55" s="316">
        <f>'10.ค่าใช้จ่าย(แยกกลุ่ม)'!K56</f>
        <v>247.90398930464048</v>
      </c>
      <c r="K55" s="316">
        <f>'10.ค่าใช้จ่าย(แยกกลุ่ม)'!L56</f>
        <v>22.452511084953485</v>
      </c>
      <c r="L55" s="316">
        <f>'10.ค่าใช้จ่าย(แยกกลุ่ม)'!M56</f>
        <v>179.6578732897564</v>
      </c>
      <c r="M55" s="9" t="str">
        <f>'10.ค่าใช้จ่าย(แยกกลุ่ม)'!Z56</f>
        <v>รพ.คำตากล้า</v>
      </c>
      <c r="N55" s="8">
        <f>'10.ค่าใช้จ่าย(แยกกลุ่ม)'!AA56</f>
        <v>-2.1419401438590238E-2</v>
      </c>
      <c r="O55" s="8">
        <f>'10.ค่าใช้จ่าย(แยกกลุ่ม)'!AB56</f>
        <v>0.2005697842914792</v>
      </c>
      <c r="P55" s="8">
        <f>'10.ค่าใช้จ่าย(แยกกลุ่ม)'!AC56</f>
        <v>0.12092715362343069</v>
      </c>
      <c r="Q55" s="8">
        <f>'10.ค่าใช้จ่าย(แยกกลุ่ม)'!AD56</f>
        <v>0.1995066927552758</v>
      </c>
      <c r="R55" s="8">
        <f>'10.ค่าใช้จ่าย(แยกกลุ่ม)'!AE56</f>
        <v>0.23936992180208747</v>
      </c>
      <c r="S55" s="8">
        <f>'10.ค่าใช้จ่าย(แยกกลุ่ม)'!AF56</f>
        <v>0.10443794371653628</v>
      </c>
      <c r="T55" s="8">
        <f>'10.ค่าใช้จ่าย(แยกกลุ่ม)'!AG56</f>
        <v>-6.7042539850648564E-2</v>
      </c>
      <c r="U55" s="8">
        <f>'10.ค่าใช้จ่าย(แยกกลุ่ม)'!AH56</f>
        <v>2.5316403613600587</v>
      </c>
      <c r="V55" s="8">
        <f>'10.ค่าใช้จ่าย(แยกกลุ่ม)'!AI56</f>
        <v>-9.5960959520147146E-2</v>
      </c>
      <c r="W55" s="8">
        <f>'10.ค่าใช้จ่าย(แยกกลุ่ม)'!AJ56</f>
        <v>-0.47204711552724382</v>
      </c>
      <c r="X55" s="8">
        <f>'10.ค่าใช้จ่าย(แยกกลุ่ม)'!AK56</f>
        <v>-0.40257144440946824</v>
      </c>
    </row>
    <row r="56" spans="1:24">
      <c r="A56" s="213" t="str">
        <f>'10.ค่าใช้จ่าย(แยกกลุ่ม)'!B63</f>
        <v>รพ.วาริชภูมิ</v>
      </c>
      <c r="B56" s="316">
        <f>'10.ค่าใช้จ่าย(แยกกลุ่ม)'!C63</f>
        <v>11145.433726411637</v>
      </c>
      <c r="C56" s="316">
        <f>'10.ค่าใช้จ่าย(แยกกลุ่ม)'!D63</f>
        <v>97.099986680338006</v>
      </c>
      <c r="D56" s="316">
        <f>'10.ค่าใช้จ่าย(แยกกลุ่ม)'!E63</f>
        <v>1851.1646659815958</v>
      </c>
      <c r="E56" s="316">
        <f>'10.ค่าใช้จ่าย(แยกกลุ่ม)'!F63</f>
        <v>619.16256966978892</v>
      </c>
      <c r="F56" s="316">
        <f>'10.ค่าใช้จ่าย(แยกกลุ่ม)'!G63</f>
        <v>613.44592210967403</v>
      </c>
      <c r="G56" s="316">
        <f>'10.ค่าใช้จ่าย(แยกกลุ่ม)'!H63</f>
        <v>935.56261563076737</v>
      </c>
      <c r="H56" s="316">
        <f>'10.ค่าใช้จ่าย(แยกกลุ่ม)'!I63</f>
        <v>543.53535568321661</v>
      </c>
      <c r="I56" s="316">
        <f>'10.ค่าใช้จ่าย(แยกกลุ่ม)'!J63</f>
        <v>232.00645859508515</v>
      </c>
      <c r="J56" s="316">
        <f>'10.ค่าใช้จ่าย(แยกกลุ่ม)'!K63</f>
        <v>362.48729876878957</v>
      </c>
      <c r="K56" s="316">
        <f>'10.ค่าใช้จ่าย(แยกกลุ่ม)'!L63</f>
        <v>24.567302572975272</v>
      </c>
      <c r="L56" s="316">
        <f>'10.ค่าใช้จ่าย(แยกกลุ่ม)'!M63</f>
        <v>48.998348386973895</v>
      </c>
      <c r="M56" s="9" t="str">
        <f>'10.ค่าใช้จ่าย(แยกกลุ่ม)'!Z63</f>
        <v>รพ.วาริชภูมิ</v>
      </c>
      <c r="N56" s="8">
        <f>'10.ค่าใช้จ่าย(แยกกลุ่ม)'!AA63</f>
        <v>0.17032478730123621</v>
      </c>
      <c r="O56" s="8">
        <f>'10.ค่าใช้จ่าย(แยกกลุ่ม)'!AB63</f>
        <v>1.2421713985214231</v>
      </c>
      <c r="P56" s="8">
        <f>'10.ค่าใช้จ่าย(แยกกลุ่ม)'!AC63</f>
        <v>0.25713731406775653</v>
      </c>
      <c r="Q56" s="8">
        <f>'10.ค่าใช้จ่าย(แยกกลุ่ม)'!AD63</f>
        <v>-3.357780265997494E-2</v>
      </c>
      <c r="R56" s="8">
        <f>'10.ค่าใช้จ่าย(แยกกลุ่ม)'!AE63</f>
        <v>-0.11822223306255016</v>
      </c>
      <c r="S56" s="8">
        <f>'10.ค่าใช้จ่าย(แยกกลุ่ม)'!AF63</f>
        <v>0.48206397130387635</v>
      </c>
      <c r="T56" s="8">
        <f>'10.ค่าใช้จ่าย(แยกกลุ่ม)'!AG63</f>
        <v>-0.17179193760948164</v>
      </c>
      <c r="U56" s="8">
        <f>'10.ค่าใช้จ่าย(แยกกลุ่ม)'!AH63</f>
        <v>-5.6290658693685325E-2</v>
      </c>
      <c r="V56" s="8">
        <f>'10.ค่าใช้จ่าย(แยกกลุ่ม)'!AI63</f>
        <v>0.21278476367362426</v>
      </c>
      <c r="W56" s="8">
        <f>'10.ค่าใช้จ่าย(แยกกลุ่ม)'!AJ63</f>
        <v>-0.47461251115777842</v>
      </c>
      <c r="X56" s="8">
        <f>'10.ค่าใช้จ่าย(แยกกลุ่ม)'!AK63</f>
        <v>-0.90015407025909344</v>
      </c>
    </row>
    <row r="57" spans="1:24">
      <c r="A57" s="213" t="str">
        <f>'10.ค่าใช้จ่าย(แยกกลุ่ม)'!B77</f>
        <v>รพ.กุสุมาลย์</v>
      </c>
      <c r="B57" s="316">
        <f>'10.ค่าใช้จ่าย(แยกกลุ่ม)'!C77</f>
        <v>10972.15796194193</v>
      </c>
      <c r="C57" s="316">
        <f>'10.ค่าใช้จ่าย(แยกกลุ่ม)'!D77</f>
        <v>55.247707171190434</v>
      </c>
      <c r="D57" s="316">
        <f>'10.ค่าใช้จ่าย(แยกกลุ่ม)'!E77</f>
        <v>1564.1853564795092</v>
      </c>
      <c r="E57" s="316">
        <f>'10.ค่าใช้จ่าย(แยกกลุ่ม)'!F77</f>
        <v>1120.7327445613446</v>
      </c>
      <c r="F57" s="316">
        <f>'10.ค่าใช้จ่าย(แยกกลุ่ม)'!G77</f>
        <v>604.7041509349657</v>
      </c>
      <c r="G57" s="316">
        <f>'10.ค่าใช้จ่าย(แยกกลุ่ม)'!H77</f>
        <v>841.20454806331554</v>
      </c>
      <c r="H57" s="316">
        <f>'10.ค่าใช้จ่าย(แยกกลุ่ม)'!I77</f>
        <v>582.19322354974963</v>
      </c>
      <c r="I57" s="316">
        <f>'10.ค่าใช้จ่าย(แยกกลุ่ม)'!J77</f>
        <v>266.20779403868357</v>
      </c>
      <c r="J57" s="316">
        <f>'10.ค่าใช้จ่าย(แยกกลุ่ม)'!K77</f>
        <v>389.73208280915725</v>
      </c>
      <c r="K57" s="316">
        <f>'10.ค่าใช้จ่าย(แยกกลุ่ม)'!L77</f>
        <v>89.154479076227844</v>
      </c>
      <c r="L57" s="316">
        <f>'10.ค่าใช้จ่าย(แยกกลุ่ม)'!M77</f>
        <v>962.73177504431578</v>
      </c>
      <c r="M57" s="9" t="str">
        <f>'10.ค่าใช้จ่าย(แยกกลุ่ม)'!Z77</f>
        <v>รพ.กุสุมาลย์</v>
      </c>
      <c r="N57" s="8">
        <f>'10.ค่าใช้จ่าย(แยกกลุ่ม)'!AA77</f>
        <v>-6.6220212235542392E-2</v>
      </c>
      <c r="O57" s="8">
        <f>'10.ค่าใช้จ่าย(แยกกลุ่ม)'!AB77</f>
        <v>6.386390160819444E-2</v>
      </c>
      <c r="P57" s="8">
        <f>'10.ค่าใช้จ่าย(แยกกลุ่ม)'!AC77</f>
        <v>-0.11511062821041718</v>
      </c>
      <c r="Q57" s="8">
        <f>'10.ค่าใช้จ่าย(แยกกลุ่ม)'!AD77</f>
        <v>0.61403718656033457</v>
      </c>
      <c r="R57" s="8">
        <f>'10.ค่าใช้จ่าย(แยกกลุ่ม)'!AE77</f>
        <v>-0.19502917140750689</v>
      </c>
      <c r="S57" s="8">
        <f>'10.ค่าใช้จ่าย(แยกกลุ่ม)'!AF77</f>
        <v>0.22877508361419796</v>
      </c>
      <c r="T57" s="8">
        <f>'10.ค่าใช้จ่าย(แยกกลุ่ม)'!AG77</f>
        <v>-0.30522147048172033</v>
      </c>
      <c r="U57" s="8">
        <f>'10.ค่าใช้จ่าย(แยกกลุ่ม)'!AH77</f>
        <v>-0.31387463070766403</v>
      </c>
      <c r="V57" s="8">
        <f>'10.ค่าใช้จ่าย(แยกกลุ่ม)'!AI77</f>
        <v>0.1055022777137939</v>
      </c>
      <c r="W57" s="8">
        <f>'10.ค่าใช้จ่าย(แยกกลุ่ม)'!AJ77</f>
        <v>-0.39075681803084861</v>
      </c>
      <c r="X57" s="8">
        <f>'10.ค่าใช้จ่าย(แยกกลุ่ม)'!AK77</f>
        <v>0.95126439116047068</v>
      </c>
    </row>
    <row r="58" spans="1:24">
      <c r="A58" s="213" t="str">
        <f>'10.ค่าใช้จ่าย(แยกกลุ่ม)'!B101</f>
        <v>รพ.พระอาจารย์มั่น ภูริทัตโต</v>
      </c>
      <c r="B58" s="316">
        <f>'10.ค่าใช้จ่าย(แยกกลุ่ม)'!C101</f>
        <v>8206.7543499799012</v>
      </c>
      <c r="C58" s="316">
        <f>'10.ค่าใช้จ่าย(แยกกลุ่ม)'!D101</f>
        <v>27.341768285543214</v>
      </c>
      <c r="D58" s="316">
        <f>'10.ค่าใช้จ่าย(แยกกลุ่ม)'!E101</f>
        <v>1753.1651580697574</v>
      </c>
      <c r="E58" s="316">
        <f>'10.ค่าใช้จ่าย(แยกกลุ่ม)'!F101</f>
        <v>754.00349650809051</v>
      </c>
      <c r="F58" s="316">
        <f>'10.ค่าใช้จ่าย(แยกกลุ่ม)'!G101</f>
        <v>635.85827100766437</v>
      </c>
      <c r="G58" s="316">
        <f>'10.ค่าใช้จ่าย(แยกกลุ่ม)'!H101</f>
        <v>626.92012820838818</v>
      </c>
      <c r="H58" s="316">
        <f>'10.ค่าใช้จ่าย(แยกกลุ่ม)'!I101</f>
        <v>789.38046436626223</v>
      </c>
      <c r="I58" s="316">
        <f>'10.ค่าใช้จ่าย(แยกกลุ่ม)'!J101</f>
        <v>748.90768901760248</v>
      </c>
      <c r="J58" s="316">
        <f>'10.ค่าใช้จ่าย(แยกกลุ่ม)'!K101</f>
        <v>320.79830117934495</v>
      </c>
      <c r="K58" s="316">
        <f>'10.ค่าใช้จ่าย(แยกกลุ่ม)'!L101</f>
        <v>10.719003482828116</v>
      </c>
      <c r="L58" s="316">
        <f>'10.ค่าใช้จ่าย(แยกกลุ่ม)'!M101</f>
        <v>75.927399693151258</v>
      </c>
      <c r="M58" s="9" t="str">
        <f>'10.ค่าใช้จ่าย(แยกกลุ่ม)'!Z101</f>
        <v>รพ.พระอาจารย์มั่น ภูริทัตโต</v>
      </c>
      <c r="N58" s="8">
        <f>'10.ค่าใช้จ่าย(แยกกลุ่ม)'!AA101</f>
        <v>3.1035419849426406E-2</v>
      </c>
      <c r="O58" s="8">
        <f>'10.ค่าใช้จ่าย(แยกกลุ่ม)'!AB101</f>
        <v>-0.35412222232353679</v>
      </c>
      <c r="P58" s="8">
        <f>'10.ค่าใช้จ่าย(แยกกลุ่ม)'!AC101</f>
        <v>3.9806437746669178E-2</v>
      </c>
      <c r="Q58" s="8">
        <f>'10.ค่าใช้จ่าย(แยกกลุ่ม)'!AD101</f>
        <v>0.20214145807390435</v>
      </c>
      <c r="R58" s="8">
        <f>'10.ค่าใช้จ่าย(แยกกลุ่ม)'!AE101</f>
        <v>0.1592419897137726</v>
      </c>
      <c r="S58" s="8">
        <f>'10.ค่าใช้จ่าย(แยกกลุ่ม)'!AF101</f>
        <v>0.23727707498194711</v>
      </c>
      <c r="T58" s="8">
        <f>'10.ค่าใช้จ่าย(แยกกลุ่ม)'!AG101</f>
        <v>-0.31506316026733738</v>
      </c>
      <c r="U58" s="8">
        <f>'10.ค่าใช้จ่าย(แยกกลุ่ม)'!AH101</f>
        <v>0.60423811631909874</v>
      </c>
      <c r="V58" s="8">
        <f>'10.ค่าใช้จ่าย(แยกกลุ่ม)'!AI101</f>
        <v>5.5001451384823381E-2</v>
      </c>
      <c r="W58" s="8">
        <f>'10.ค่าใช้จ่าย(แยกกลุ่ม)'!AJ101</f>
        <v>-0.73480896092812042</v>
      </c>
      <c r="X58" s="8">
        <f>'10.ค่าใช้จ่าย(แยกกลุ่ม)'!AK101</f>
        <v>-0.7099406264188407</v>
      </c>
    </row>
    <row r="59" spans="1:24">
      <c r="A59" s="213" t="str">
        <f>'10.ค่าใช้จ่าย(แยกกลุ่ม)'!B103</f>
        <v>รพ.อากาศอำนวย</v>
      </c>
      <c r="B59" s="316">
        <f>'10.ค่าใช้จ่าย(แยกกลุ่ม)'!C103</f>
        <v>7801.9896716026769</v>
      </c>
      <c r="C59" s="316">
        <f>'10.ค่าใช้จ่าย(แยกกลุ่ม)'!D103</f>
        <v>15.770833592637056</v>
      </c>
      <c r="D59" s="316">
        <f>'10.ค่าใช้จ่าย(แยกกลุ่ม)'!E103</f>
        <v>1608.5209764454155</v>
      </c>
      <c r="E59" s="316">
        <f>'10.ค่าใช้จ่าย(แยกกลุ่ม)'!F103</f>
        <v>645.92595304018994</v>
      </c>
      <c r="F59" s="316">
        <f>'10.ค่าใช้จ่าย(แยกกลุ่ม)'!G103</f>
        <v>575.27908624008091</v>
      </c>
      <c r="G59" s="316">
        <f>'10.ค่าใช้จ่าย(แยกกลุ่ม)'!H103</f>
        <v>490.1208517533268</v>
      </c>
      <c r="H59" s="316">
        <f>'10.ค่าใช้จ่าย(แยกกลุ่ม)'!I103</f>
        <v>1322.4731770571082</v>
      </c>
      <c r="I59" s="316">
        <f>'10.ค่าใช้จ่าย(แยกกลุ่ม)'!J103</f>
        <v>179.0235432693994</v>
      </c>
      <c r="J59" s="316">
        <f>'10.ค่าใช้จ่าย(แยกกลุ่ม)'!K103</f>
        <v>245.61483949005233</v>
      </c>
      <c r="K59" s="316">
        <f>'10.ค่าใช้จ่าย(แยกกลุ่ม)'!L103</f>
        <v>9.7993000496731639</v>
      </c>
      <c r="L59" s="316">
        <f>'10.ค่าใช้จ่าย(แยกกลุ่ม)'!M103</f>
        <v>28.694890226833238</v>
      </c>
      <c r="M59" s="9" t="str">
        <f>'10.ค่าใช้จ่าย(แยกกลุ่ม)'!Z103</f>
        <v>รพ.อากาศอำนวย</v>
      </c>
      <c r="N59" s="8">
        <f>'10.ค่าใช้จ่าย(แยกกลุ่ม)'!AA103</f>
        <v>-1.981619606520147E-2</v>
      </c>
      <c r="O59" s="8">
        <f>'10.ค่าใช้จ่าย(แยกกลุ่ม)'!AB103</f>
        <v>-0.62745529672623512</v>
      </c>
      <c r="P59" s="8">
        <f>'10.ค่าใช้จ่าย(แยกกลุ่ม)'!AC103</f>
        <v>-4.5982371449825657E-2</v>
      </c>
      <c r="Q59" s="8">
        <f>'10.ค่าใช้จ่าย(แยกกลุ่ม)'!AD103</f>
        <v>2.98286023759551E-2</v>
      </c>
      <c r="R59" s="8">
        <f>'10.ค่าใช้จ่าย(แยกกลุ่ม)'!AE103</f>
        <v>4.8799241876392924E-2</v>
      </c>
      <c r="S59" s="8">
        <f>'10.ค่าใช้จ่าย(แยกกลุ่ม)'!AF103</f>
        <v>-3.2707251595143649E-2</v>
      </c>
      <c r="T59" s="8">
        <f>'10.ค่าใช้จ่าย(แยกกลุ่ม)'!AG103</f>
        <v>0.14749558598707022</v>
      </c>
      <c r="U59" s="8">
        <f>'10.ค่าใช้จ่าย(แยกกลุ่ม)'!AH103</f>
        <v>-0.6165129614198398</v>
      </c>
      <c r="V59" s="8">
        <f>'10.ค่าใช้จ่าย(แยกกลุ่ม)'!AI103</f>
        <v>-0.19225254251334012</v>
      </c>
      <c r="W59" s="8">
        <f>'10.ค่าใช้จ่าย(แยกกลุ่ม)'!AJ103</f>
        <v>-0.75756267207926054</v>
      </c>
      <c r="X59" s="8">
        <f>'10.ค่าใช้จ่าย(แยกกลุ่ม)'!AK103</f>
        <v>-0.89037920542765336</v>
      </c>
    </row>
    <row r="60" spans="1:24">
      <c r="A60" s="213" t="str">
        <f>'10.ค่าใช้จ่าย(แยกกลุ่ม)'!B104</f>
        <v>รพ.พังโคน</v>
      </c>
      <c r="B60" s="316">
        <f>'10.ค่าใช้จ่าย(แยกกลุ่ม)'!C104</f>
        <v>8318.1119995018653</v>
      </c>
      <c r="C60" s="316">
        <f>'10.ค่าใช้จ่าย(แยกกลุ่ม)'!D104</f>
        <v>64.899934785598234</v>
      </c>
      <c r="D60" s="316">
        <f>'10.ค่าใช้จ่าย(แยกกลุ่ม)'!E104</f>
        <v>1594.0165951953009</v>
      </c>
      <c r="E60" s="316">
        <f>'10.ค่าใช้จ่าย(แยกกลุ่ม)'!F104</f>
        <v>655.67972106104423</v>
      </c>
      <c r="F60" s="316">
        <f>'10.ค่าใช้จ่าย(แยกกลุ่ม)'!G104</f>
        <v>766.98718956444895</v>
      </c>
      <c r="G60" s="316">
        <f>'10.ค่าใช้จ่าย(แยกกลุ่ม)'!H104</f>
        <v>537.77889538854186</v>
      </c>
      <c r="H60" s="316">
        <f>'10.ค่าใช้จ่าย(แยกกลุ่ม)'!I104</f>
        <v>421.53107858413324</v>
      </c>
      <c r="I60" s="316">
        <f>'10.ค่าใช้จ่าย(แยกกลุ่ม)'!J104</f>
        <v>652.63351519000798</v>
      </c>
      <c r="J60" s="316">
        <f>'10.ค่าใช้จ่าย(แยกกลุ่ม)'!K104</f>
        <v>279.24793997418169</v>
      </c>
      <c r="K60" s="316">
        <f>'10.ค่าใช้จ่าย(แยกกลุ่ม)'!L104</f>
        <v>113.32682355868315</v>
      </c>
      <c r="L60" s="316">
        <f>'10.ค่าใช้จ่าย(แยกกลุ่ม)'!M104</f>
        <v>122.45552805030884</v>
      </c>
      <c r="M60" s="9" t="str">
        <f>'10.ค่าใช้จ่าย(แยกกลุ่ม)'!Z104</f>
        <v>รพ.พังโคน</v>
      </c>
      <c r="N60" s="8">
        <f>'10.ค่าใช้จ่าย(แยกกลุ่ม)'!AA104</f>
        <v>4.5025564556097769E-2</v>
      </c>
      <c r="O60" s="8">
        <f>'10.ค่าใช้จ่าย(แยกกลุ่ม)'!AB104</f>
        <v>0.53309124753402104</v>
      </c>
      <c r="P60" s="8">
        <f>'10.ค่าใช้จ่าย(แยกกลุ่ม)'!AC104</f>
        <v>-5.4584954572117664E-2</v>
      </c>
      <c r="Q60" s="8">
        <f>'10.ค่าใช้จ่าย(แยกกลุ่ม)'!AD104</f>
        <v>4.5379470461589487E-2</v>
      </c>
      <c r="R60" s="8">
        <f>'10.ค่าใช้จ่าย(แยกกลุ่ม)'!AE104</f>
        <v>0.39830493091903052</v>
      </c>
      <c r="S60" s="8">
        <f>'10.ค่าใช้จ่าย(แยกกลุ่ม)'!AF104</f>
        <v>6.1349713838163546E-2</v>
      </c>
      <c r="T60" s="8">
        <f>'10.ค่าใช้จ่าย(แยกกลุ่ม)'!AG104</f>
        <v>-0.6342420697650385</v>
      </c>
      <c r="U60" s="8">
        <f>'10.ค่าใช้จ่าย(แยกกลุ่ม)'!AH104</f>
        <v>0.39800882860280246</v>
      </c>
      <c r="V60" s="8">
        <f>'10.ค่าใช้จ่าย(แยกกลุ่ม)'!AI104</f>
        <v>-8.1644195477577508E-2</v>
      </c>
      <c r="W60" s="8">
        <f>'10.ค่าใช้จ่าย(แยกกลุ่ม)'!AJ104</f>
        <v>1.8037362001410093</v>
      </c>
      <c r="X60" s="8">
        <f>'10.ค่าใช้จ่าย(แยกกลุ่ม)'!AK104</f>
        <v>-0.53219293823614822</v>
      </c>
    </row>
    <row r="61" spans="1:24">
      <c r="A61" s="213" t="str">
        <f>'10.ค่าใช้จ่าย(แยกกลุ่ม)'!B105</f>
        <v>รพ.พระอาจารย์ฝั้นอาจาโร</v>
      </c>
      <c r="B61" s="316">
        <f>'10.ค่าใช้จ่าย(แยกกลุ่ม)'!C105</f>
        <v>7625.3542264473908</v>
      </c>
      <c r="C61" s="316">
        <f>'10.ค่าใช้จ่าย(แยกกลุ่ม)'!D105</f>
        <v>40.544342877595625</v>
      </c>
      <c r="D61" s="316">
        <f>'10.ค่าใช้จ่าย(แยกกลุ่ม)'!E105</f>
        <v>2292.7938392313704</v>
      </c>
      <c r="E61" s="316">
        <f>'10.ค่าใช้จ่าย(แยกกลุ่ม)'!F105</f>
        <v>700.40688444550926</v>
      </c>
      <c r="F61" s="316">
        <f>'10.ค่าใช้จ่าย(แยกกลุ่ม)'!G105</f>
        <v>415.92311316000468</v>
      </c>
      <c r="G61" s="316">
        <f>'10.ค่าใช้จ่าย(แยกกลุ่ม)'!H105</f>
        <v>458.7069682749493</v>
      </c>
      <c r="H61" s="316">
        <f>'10.ค่าใช้จ่าย(แยกกลุ่ม)'!I105</f>
        <v>1758.3684873197642</v>
      </c>
      <c r="I61" s="316">
        <f>'10.ค่าใช้จ่าย(แยกกลุ่ม)'!J105</f>
        <v>321.76601199652276</v>
      </c>
      <c r="J61" s="316">
        <f>'10.ค่าใช้จ่าย(แยกกลุ่ม)'!K105</f>
        <v>320.74362249417538</v>
      </c>
      <c r="K61" s="316">
        <f>'10.ค่าใช้จ่าย(แยกกลุ่ม)'!L105</f>
        <v>7.387775139236771</v>
      </c>
      <c r="L61" s="316">
        <f>'10.ค่าใช้จ่าย(แยกกลุ่ม)'!M105</f>
        <v>32.625866767768613</v>
      </c>
      <c r="M61" s="9" t="str">
        <f>'10.ค่าใช้จ่าย(แยกกลุ่ม)'!Z105</f>
        <v>รพ.พระอาจารย์ฝั้นอาจาโร</v>
      </c>
      <c r="N61" s="8">
        <f>'10.ค่าใช้จ่าย(แยกกลุ่ม)'!AA105</f>
        <v>-4.2007356247352738E-2</v>
      </c>
      <c r="O61" s="8">
        <f>'10.ค่าใช้จ่าย(แยกกลุ่ม)'!AB105</f>
        <v>-4.224592200278255E-2</v>
      </c>
      <c r="P61" s="8">
        <f>'10.ค่าใช้จ่าย(แยกกลุ่ม)'!AC105</f>
        <v>0.35986149592634115</v>
      </c>
      <c r="Q61" s="8">
        <f>'10.ค่าใช้จ่าย(แยกกลุ่ม)'!AD105</f>
        <v>0.11668998514158818</v>
      </c>
      <c r="R61" s="8">
        <f>'10.ค่าใช้จ่าย(แยกกลุ่ม)'!AE105</f>
        <v>-0.24172483200782532</v>
      </c>
      <c r="S61" s="8">
        <f>'10.ค่าใช้จ่าย(แยกกลุ่ม)'!AF105</f>
        <v>-9.4705066173256899E-2</v>
      </c>
      <c r="T61" s="8">
        <f>'10.ค่าใช้จ่าย(แยกกลุ่ม)'!AG105</f>
        <v>0.52571720375320719</v>
      </c>
      <c r="U61" s="8">
        <f>'10.ค่าใช้จ่าย(แยกกลุ่ม)'!AH105</f>
        <v>-0.31074375580529312</v>
      </c>
      <c r="V61" s="8">
        <f>'10.ค่าใช้จ่าย(แยกกลุ่ม)'!AI105</f>
        <v>5.482163094312642E-2</v>
      </c>
      <c r="W61" s="8">
        <f>'10.ค่าใช้จ่าย(แยกกลุ่ม)'!AJ105</f>
        <v>-0.81722444919976001</v>
      </c>
      <c r="X61" s="8">
        <f>'10.ค่าใช้จ่าย(แยกกลุ่ม)'!AK105</f>
        <v>-0.87536201008534009</v>
      </c>
    </row>
    <row r="62" spans="1:24">
      <c r="A62" s="213" t="str">
        <f>'10.ค่าใช้จ่าย(แยกกลุ่ม)'!B132</f>
        <v>รพ.วานรนิวาส</v>
      </c>
      <c r="B62" s="316">
        <f>'10.ค่าใช้จ่าย(แยกกลุ่ม)'!C132</f>
        <v>6585.0598164730727</v>
      </c>
      <c r="C62" s="316">
        <f>'10.ค่าใช้จ่าย(แยกกลุ่ม)'!D132</f>
        <v>44.609598662418051</v>
      </c>
      <c r="D62" s="316">
        <f>'10.ค่าใช้จ่าย(แยกกลุ่ม)'!E132</f>
        <v>1848.8010779025567</v>
      </c>
      <c r="E62" s="316">
        <f>'10.ค่าใช้จ่าย(แยกกลุ่ม)'!F132</f>
        <v>1206.0283758383512</v>
      </c>
      <c r="F62" s="316">
        <f>'10.ค่าใช้จ่าย(แยกกลุ่ม)'!G132</f>
        <v>287.54728974600306</v>
      </c>
      <c r="G62" s="316">
        <f>'10.ค่าใช้จ่าย(แยกกลุ่ม)'!H132</f>
        <v>489.4327311946638</v>
      </c>
      <c r="H62" s="316">
        <f>'10.ค่าใช้จ่าย(แยกกลุ่ม)'!I132</f>
        <v>1355.7015485509739</v>
      </c>
      <c r="I62" s="316">
        <f>'10.ค่าใช้จ่าย(แยกกลุ่ม)'!J132</f>
        <v>1532.9828732560468</v>
      </c>
      <c r="J62" s="316">
        <f>'10.ค่าใช้จ่าย(แยกกลุ่ม)'!K132</f>
        <v>233.79329835662386</v>
      </c>
      <c r="K62" s="316">
        <f>'10.ค่าใช้จ่าย(แยกกลุ่ม)'!L132</f>
        <v>1.9620957298427182</v>
      </c>
      <c r="L62" s="316">
        <f>'10.ค่าใช้จ่าย(แยกกลุ่ม)'!M132</f>
        <v>112.72137951367758</v>
      </c>
      <c r="M62" s="9" t="str">
        <f>'10.ค่าใช้จ่าย(แยกกลุ่ม)'!Z132</f>
        <v>รพ.วานรนิวาส</v>
      </c>
      <c r="N62" s="8">
        <f>'10.ค่าใช้จ่าย(แยกกลุ่ม)'!AA132</f>
        <v>-9.5425830158938144E-2</v>
      </c>
      <c r="O62" s="8">
        <f>'10.ค่าใช้จ่าย(แยกกลุ่ม)'!AB132</f>
        <v>-6.2907088512131573E-2</v>
      </c>
      <c r="P62" s="8">
        <f>'10.ค่าใช้จ่าย(แยกกลุ่ม)'!AC132</f>
        <v>-0.11838911051874013</v>
      </c>
      <c r="Q62" s="8">
        <f>'10.ค่าใช้จ่าย(แยกกลุ่ม)'!AD132</f>
        <v>-2.1436978747046691E-2</v>
      </c>
      <c r="R62" s="8">
        <f>'10.ค่าใช้จ่าย(แยกกลุ่ม)'!AE132</f>
        <v>0.18598395791428235</v>
      </c>
      <c r="S62" s="8">
        <f>'10.ค่าใช้จ่าย(แยกกลุ่ม)'!AF132</f>
        <v>0.26352076131471247</v>
      </c>
      <c r="T62" s="8">
        <f>'10.ค่าใช้จ่าย(แยกกลุ่ม)'!AG132</f>
        <v>0.42956838730744507</v>
      </c>
      <c r="U62" s="8">
        <f>'10.ค่าใช้จ่าย(แยกกลุ่ม)'!AH132</f>
        <v>1.0219143931214851</v>
      </c>
      <c r="V62" s="8">
        <f>'10.ค่าใช้จ่าย(แยกกลุ่ม)'!AI132</f>
        <v>-0.17807894585068504</v>
      </c>
      <c r="W62" s="8">
        <f>'10.ค่าใช้จ่าย(แยกกลุ่ม)'!AJ132</f>
        <v>-0.96276771661096905</v>
      </c>
      <c r="X62" s="8">
        <f>'10.ค่าใช้จ่าย(แยกกลุ่ม)'!AK132</f>
        <v>-0.12234235700489018</v>
      </c>
    </row>
    <row r="63" spans="1:24">
      <c r="A63" s="213" t="str">
        <f>'10.ค่าใช้จ่าย(แยกกลุ่ม)'!B135</f>
        <v>รพ.สมเด็จพระยุพราชสว่างแดนดิน</v>
      </c>
      <c r="B63" s="316">
        <f>'10.ค่าใช้จ่าย(แยกกลุ่ม)'!C135</f>
        <v>7087.3862795190325</v>
      </c>
      <c r="C63" s="316">
        <f>'10.ค่าใช้จ่าย(แยกกลุ่ม)'!D135</f>
        <v>56.095175316243427</v>
      </c>
      <c r="D63" s="316">
        <f>'10.ค่าใช้จ่าย(แยกกลุ่ม)'!E135</f>
        <v>2731.4349863205007</v>
      </c>
      <c r="E63" s="316">
        <f>'10.ค่าใช้จ่าย(แยกกลุ่ม)'!F135</f>
        <v>748.49853384073992</v>
      </c>
      <c r="F63" s="316">
        <f>'10.ค่าใช้จ่าย(แยกกลุ่ม)'!G135</f>
        <v>348.61428616944102</v>
      </c>
      <c r="G63" s="316">
        <f>'10.ค่าใช้จ่าย(แยกกลุ่ม)'!H135</f>
        <v>304.70271369460318</v>
      </c>
      <c r="H63" s="316">
        <f>'10.ค่าใช้จ่าย(แยกกลุ่ม)'!I135</f>
        <v>1016.3323092294123</v>
      </c>
      <c r="I63" s="316">
        <f>'10.ค่าใช้จ่าย(แยกกลุ่ม)'!J135</f>
        <v>557.5041724115539</v>
      </c>
      <c r="J63" s="316">
        <f>'10.ค่าใช้จ่าย(แยกกลุ่ม)'!K135</f>
        <v>303.80002193778768</v>
      </c>
      <c r="K63" s="316">
        <f>'10.ค่าใช้จ่าย(แยกกลุ่ม)'!L135</f>
        <v>4.9507085151449779</v>
      </c>
      <c r="L63" s="316">
        <f>'10.ค่าใช้จ่าย(แยกกลุ่ม)'!M135</f>
        <v>0</v>
      </c>
      <c r="M63" s="9" t="str">
        <f>'10.ค่าใช้จ่าย(แยกกลุ่ม)'!Z135</f>
        <v>รพ.สมเด็จพระยุพราชสว่างแดนดิน</v>
      </c>
      <c r="N63" s="8">
        <f>'10.ค่าใช้จ่าย(แยกกลุ่ม)'!AA135</f>
        <v>-2.6422426095348946E-2</v>
      </c>
      <c r="O63" s="8">
        <f>'10.ค่าใช้จ่าย(แยกกลุ่ม)'!AB135</f>
        <v>0.17836503204872403</v>
      </c>
      <c r="P63" s="8">
        <f>'10.ค่าใช้จ่าย(แยกกลุ่ม)'!AC135</f>
        <v>0.30249968838300806</v>
      </c>
      <c r="Q63" s="8">
        <f>'10.ค่าใช้จ่าย(แยกกลุ่ม)'!AD135</f>
        <v>-0.39267350474283202</v>
      </c>
      <c r="R63" s="8">
        <f>'10.ค่าใช้จ่าย(แยกกลุ่ม)'!AE135</f>
        <v>0.43785375707038093</v>
      </c>
      <c r="S63" s="8">
        <f>'10.ค่าใช้จ่าย(แยกกลุ่ม)'!AF135</f>
        <v>-0.21337871326603783</v>
      </c>
      <c r="T63" s="8">
        <f>'10.ค่าใช้จ่าย(แยกกลุ่ม)'!AG135</f>
        <v>7.1708254539117194E-2</v>
      </c>
      <c r="U63" s="8">
        <f>'10.ค่าใช้จ่าย(แยกกลุ่ม)'!AH135</f>
        <v>-0.26468473321558916</v>
      </c>
      <c r="V63" s="8">
        <f>'10.ค่าใช้จ่าย(แยกกลุ่ม)'!AI135</f>
        <v>6.8035893401890285E-2</v>
      </c>
      <c r="W63" s="8">
        <f>'10.ค่าใช้จ่าย(แยกกลุ่ม)'!AJ135</f>
        <v>-0.9060564784842875</v>
      </c>
      <c r="X63" s="8">
        <f>'10.ค่าใช้จ่าย(แยกกลุ่ม)'!AK135</f>
        <v>-1</v>
      </c>
    </row>
    <row r="64" spans="1:24">
      <c r="A64" s="213" t="str">
        <f>'10.ค่าใช้จ่าย(แยกกลุ่ม)'!B150</f>
        <v>รพ.สกลนคร</v>
      </c>
      <c r="B64" s="316">
        <f>'10.ค่าใช้จ่าย(แยกกลุ่ม)'!C150</f>
        <v>6552.319866516772</v>
      </c>
      <c r="C64" s="316">
        <f>'10.ค่าใช้จ่าย(แยกกลุ่ม)'!D150</f>
        <v>55.742124260689565</v>
      </c>
      <c r="D64" s="316">
        <f>'10.ค่าใช้จ่าย(แยกกลุ่ม)'!E150</f>
        <v>3926.3566358970847</v>
      </c>
      <c r="E64" s="316">
        <f>'10.ค่าใช้จ่าย(แยกกลุ่ม)'!F150</f>
        <v>3623.3128862258063</v>
      </c>
      <c r="F64" s="316">
        <f>'10.ค่าใช้จ่าย(แยกกลุ่ม)'!G150</f>
        <v>126.62351306162471</v>
      </c>
      <c r="G64" s="316">
        <f>'10.ค่าใช้จ่าย(แยกกลุ่ม)'!H150</f>
        <v>358.72386713336641</v>
      </c>
      <c r="H64" s="316">
        <f>'10.ค่าใช้จ่าย(แยกกลุ่ม)'!I150</f>
        <v>1006.1211684428104</v>
      </c>
      <c r="I64" s="316">
        <f>'10.ค่าใช้จ่าย(แยกกลุ่ม)'!J150</f>
        <v>459.5561276616578</v>
      </c>
      <c r="J64" s="316">
        <f>'10.ค่าใช้จ่าย(แยกกลุ่ม)'!K150</f>
        <v>456.28729541784787</v>
      </c>
      <c r="K64" s="316">
        <f>'10.ค่าใช้จ่าย(แยกกลุ่ม)'!L150</f>
        <v>7.6738404491497043</v>
      </c>
      <c r="L64" s="316">
        <f>'10.ค่าใช้จ่าย(แยกกลุ่ม)'!M150</f>
        <v>68.939202547376425</v>
      </c>
      <c r="M64" s="9" t="str">
        <f>'10.ค่าใช้จ่าย(แยกกลุ่ม)'!Z150</f>
        <v>รพ.สกลนคร</v>
      </c>
      <c r="N64" s="8" t="e">
        <f>'10.ค่าใช้จ่าย(แยกกลุ่ม)'!AA150</f>
        <v>#VALUE!</v>
      </c>
      <c r="O64" s="8">
        <f>'10.ค่าใช้จ่าย(แยกกลุ่ม)'!AB150</f>
        <v>0.25300636024896073</v>
      </c>
      <c r="P64" s="8">
        <f>'10.ค่าใช้จ่าย(แยกกลุ่ม)'!AC150</f>
        <v>2.0971578203330475E-2</v>
      </c>
      <c r="Q64" s="8">
        <f>'10.ค่าใช้จ่าย(แยกกลุ่ม)'!AD150</f>
        <v>0.27106075126677043</v>
      </c>
      <c r="R64" s="8">
        <f>'10.ค่าใช้จ่าย(แยกกลุ่ม)'!AE150</f>
        <v>0.18307644784502364</v>
      </c>
      <c r="S64" s="8">
        <f>'10.ค่าใช้จ่าย(แยกกลุ่ม)'!AF150</f>
        <v>-7.5187121764577564E-2</v>
      </c>
      <c r="T64" s="8">
        <f>'10.ค่าใช้จ่าย(แยกกลุ่ม)'!AG150</f>
        <v>0.2196300707933701</v>
      </c>
      <c r="U64" s="8">
        <f>'10.ค่าใช้จ่าย(แยกกลุ่ม)'!AH150</f>
        <v>-8.3028620106721684E-2</v>
      </c>
      <c r="V64" s="8">
        <f>'10.ค่าใช้จ่าย(แยกกลุ่ม)'!AI150</f>
        <v>0.3082664606014266</v>
      </c>
      <c r="W64" s="8">
        <f>'10.ค่าใช้จ่าย(แยกกลุ่ม)'!AJ150</f>
        <v>-0.57193191402594112</v>
      </c>
      <c r="X64" s="8">
        <f>'10.ค่าใช้จ่าย(แยกกลุ่ม)'!AK150</f>
        <v>-0.52481800626364739</v>
      </c>
    </row>
    <row r="66" spans="1:24">
      <c r="A66" s="447" t="s">
        <v>45</v>
      </c>
      <c r="B66" s="460" t="s">
        <v>244</v>
      </c>
      <c r="C66" s="461"/>
      <c r="D66" s="461"/>
      <c r="E66" s="461"/>
      <c r="F66" s="461"/>
      <c r="G66" s="461"/>
      <c r="H66" s="461"/>
      <c r="I66" s="461"/>
      <c r="J66" s="461"/>
      <c r="K66" s="461"/>
      <c r="L66" s="462"/>
      <c r="M66" s="447" t="s">
        <v>45</v>
      </c>
      <c r="N66" s="460" t="s">
        <v>713</v>
      </c>
      <c r="O66" s="461"/>
      <c r="P66" s="461"/>
      <c r="Q66" s="461"/>
      <c r="R66" s="461"/>
      <c r="S66" s="461"/>
      <c r="T66" s="461"/>
      <c r="U66" s="461"/>
      <c r="V66" s="461"/>
      <c r="W66" s="461"/>
      <c r="X66" s="462"/>
    </row>
    <row r="67" spans="1:24">
      <c r="A67" s="447"/>
      <c r="B67" s="31" t="s">
        <v>5</v>
      </c>
      <c r="C67" s="31" t="s">
        <v>8</v>
      </c>
      <c r="D67" s="31" t="s">
        <v>11</v>
      </c>
      <c r="E67" s="31" t="s">
        <v>17</v>
      </c>
      <c r="F67" s="31" t="s">
        <v>20</v>
      </c>
      <c r="G67" s="31" t="s">
        <v>23</v>
      </c>
      <c r="H67" s="31" t="s">
        <v>26</v>
      </c>
      <c r="I67" s="31" t="s">
        <v>29</v>
      </c>
      <c r="J67" s="31" t="s">
        <v>32</v>
      </c>
      <c r="K67" s="31" t="s">
        <v>35</v>
      </c>
      <c r="L67" s="31" t="s">
        <v>38</v>
      </c>
      <c r="M67" s="447"/>
      <c r="N67" s="31" t="s">
        <v>5</v>
      </c>
      <c r="O67" s="31" t="s">
        <v>8</v>
      </c>
      <c r="P67" s="31" t="s">
        <v>11</v>
      </c>
      <c r="Q67" s="31" t="s">
        <v>17</v>
      </c>
      <c r="R67" s="31" t="s">
        <v>20</v>
      </c>
      <c r="S67" s="31" t="s">
        <v>23</v>
      </c>
      <c r="T67" s="31" t="s">
        <v>26</v>
      </c>
      <c r="U67" s="31" t="s">
        <v>29</v>
      </c>
      <c r="V67" s="31" t="s">
        <v>32</v>
      </c>
      <c r="W67" s="31" t="s">
        <v>35</v>
      </c>
      <c r="X67" s="31" t="s">
        <v>38</v>
      </c>
    </row>
    <row r="68" spans="1:24">
      <c r="A68" s="213" t="str">
        <f>'10.ค่าใช้จ่าย(แยกกลุ่ม)'!B8</f>
        <v>รพ.โพธิ์ตาก</v>
      </c>
      <c r="B68" s="316">
        <f>'10.ค่าใช้จ่าย(แยกกลุ่ม)'!C8</f>
        <v>12999.44213928198</v>
      </c>
      <c r="C68" s="316">
        <f>'10.ค่าใช้จ่าย(แยกกลุ่ม)'!D8</f>
        <v>41.786908050743833</v>
      </c>
      <c r="D68" s="316">
        <f>'10.ค่าใช้จ่าย(แยกกลุ่ม)'!E8</f>
        <v>1507.9160877915272</v>
      </c>
      <c r="E68" s="316">
        <f>'10.ค่าใช้จ่าย(แยกกลุ่ม)'!F8</f>
        <v>671.71829537833105</v>
      </c>
      <c r="F68" s="316">
        <f>'10.ค่าใช้จ่าย(แยกกลุ่ม)'!G8</f>
        <v>836.10333297452496</v>
      </c>
      <c r="G68" s="316">
        <f>'10.ค่าใช้จ่าย(แยกกลุ่ม)'!H8</f>
        <v>867.65816971004551</v>
      </c>
      <c r="H68" s="316">
        <f>'10.ค่าใช้จ่าย(แยกกลุ่ม)'!I8</f>
        <v>940.21071483897094</v>
      </c>
      <c r="I68" s="316">
        <f>'10.ค่าใช้จ่าย(แยกกลุ่ม)'!J8</f>
        <v>402.72233517338788</v>
      </c>
      <c r="J68" s="316">
        <f>'10.ค่าใช้จ่าย(แยกกลุ่ม)'!K8</f>
        <v>293.45224080400033</v>
      </c>
      <c r="K68" s="316">
        <f>'10.ค่าใช้จ่าย(แยกกลุ่ม)'!L8</f>
        <v>3.7928276106194265</v>
      </c>
      <c r="L68" s="316">
        <f>'10.ค่าใช้จ่าย(แยกกลุ่ม)'!M8</f>
        <v>31.167562460924248</v>
      </c>
      <c r="M68" s="9" t="str">
        <f>'10.ค่าใช้จ่าย(แยกกลุ่ม)'!Z8</f>
        <v>รพ.โพธิ์ตาก</v>
      </c>
      <c r="N68" s="9">
        <f>'10.ค่าใช้จ่าย(แยกกลุ่ม)'!AA8</f>
        <v>-6.099001666431491E-2</v>
      </c>
      <c r="O68" s="9">
        <f>'10.ค่าใช้จ่าย(แยกกลุ่ม)'!AB8</f>
        <v>-0.26320492502030046</v>
      </c>
      <c r="P68" s="9">
        <f>'10.ค่าใช้จ่าย(แยกกลุ่ม)'!AC8</f>
        <v>0.12405328515777407</v>
      </c>
      <c r="Q68" s="9">
        <f>'10.ค่าใช้จ่าย(แยกกลุ่ม)'!AD8</f>
        <v>0.19061245875497856</v>
      </c>
      <c r="R68" s="9">
        <f>'10.ค่าใช้จ่าย(แยกกลุ่ม)'!AE8</f>
        <v>0.23371337203008211</v>
      </c>
      <c r="S68" s="9">
        <f>'10.ค่าใช้จ่าย(แยกกลุ่ม)'!AF8</f>
        <v>-7.8161242519939972E-2</v>
      </c>
      <c r="T68" s="9">
        <f>'10.ค่าใช้จ่าย(แยกกลุ่ม)'!AG8</f>
        <v>0.55562414090672307</v>
      </c>
      <c r="U68" s="9">
        <f>'10.ค่าใช้จ่าย(แยกกลุ่ม)'!AH8</f>
        <v>0.54821569283823202</v>
      </c>
      <c r="V68" s="9">
        <f>'10.ค่าใช้จ่าย(แยกกลุ่ม)'!AI8</f>
        <v>-0.1668431407133924</v>
      </c>
      <c r="W68" s="9">
        <f>'10.ค่าใช้จ่าย(แยกกลุ่ม)'!AJ8</f>
        <v>-0.91150865501865952</v>
      </c>
      <c r="X68" s="9">
        <f>'10.ค่าใช้จ่าย(แยกกลุ่ม)'!AK8</f>
        <v>-0.93144752020521959</v>
      </c>
    </row>
    <row r="69" spans="1:24">
      <c r="A69" s="213" t="str">
        <f>'10.ค่าใช้จ่าย(แยกกลุ่ม)'!B21</f>
        <v>รพ.สระใคร</v>
      </c>
      <c r="B69" s="316">
        <f>'10.ค่าใช้จ่าย(แยกกลุ่ม)'!C21</f>
        <v>10020.89358474007</v>
      </c>
      <c r="C69" s="316">
        <f>'10.ค่าใช้จ่าย(แยกกลุ่ม)'!D21</f>
        <v>16.492222040559074</v>
      </c>
      <c r="D69" s="316">
        <f>'10.ค่าใช้จ่าย(แยกกลุ่ม)'!E21</f>
        <v>1106.211112871267</v>
      </c>
      <c r="E69" s="316">
        <f>'10.ค่าใช้จ่าย(แยกกลุ่ม)'!F21</f>
        <v>411.64274891545693</v>
      </c>
      <c r="F69" s="316">
        <f>'10.ค่าใช้จ่าย(แยกกลุ่ม)'!G21</f>
        <v>540.77013361842216</v>
      </c>
      <c r="G69" s="316">
        <f>'10.ค่าใช้จ่าย(แยกกลุ่ม)'!H21</f>
        <v>439.47494355970724</v>
      </c>
      <c r="H69" s="316">
        <f>'10.ค่าใช้จ่าย(แยกกลุ่ม)'!I21</f>
        <v>331.32876214260483</v>
      </c>
      <c r="I69" s="316">
        <f>'10.ค่าใช้จ่าย(แยกกลุ่ม)'!J21</f>
        <v>172.72340825667479</v>
      </c>
      <c r="J69" s="316">
        <f>'10.ค่าใช้จ่าย(แยกกลุ่ม)'!K21</f>
        <v>141.10278444425055</v>
      </c>
      <c r="K69" s="316">
        <f>'10.ค่าใช้จ่าย(แยกกลุ่ม)'!L21</f>
        <v>26.547542591772132</v>
      </c>
      <c r="L69" s="316">
        <f>'10.ค่าใช้จ่าย(แยกกลุ่ม)'!M21</f>
        <v>181.42333735157158</v>
      </c>
      <c r="M69" s="9" t="str">
        <f>'10.ค่าใช้จ่าย(แยกกลุ่ม)'!Z21</f>
        <v>รพ.สระใคร</v>
      </c>
      <c r="N69" s="9">
        <f>'10.ค่าใช้จ่าย(แยกกลุ่ม)'!AA21</f>
        <v>-3.4670539167767842E-2</v>
      </c>
      <c r="O69" s="9">
        <f>'10.ค่าใช้จ่าย(แยกกลุ่ม)'!AB21</f>
        <v>-0.58078703284194932</v>
      </c>
      <c r="P69" s="9">
        <f>'10.ค่าใช้จ่าย(แยกกลุ่ม)'!AC21</f>
        <v>-6.4631281123984113E-2</v>
      </c>
      <c r="Q69" s="9">
        <f>'10.ค่าใช้จ่าย(แยกกลุ่ม)'!AD21</f>
        <v>-0.11139515880817295</v>
      </c>
      <c r="R69" s="9">
        <f>'10.ค่าใช้จ่าย(แยกกลุ่ม)'!AE21</f>
        <v>-0.22941262928568501</v>
      </c>
      <c r="S69" s="9">
        <f>'10.ค่าใช้จ่าย(แยกกลุ่ม)'!AF21</f>
        <v>-0.10753595316783655</v>
      </c>
      <c r="T69" s="9">
        <f>'10.ค่าใช้จ่าย(แยกกลุ่ม)'!AG21</f>
        <v>-0.39103847609906789</v>
      </c>
      <c r="U69" s="9">
        <f>'10.ค่าใช้จ่าย(แยกกลุ่ม)'!AH21</f>
        <v>0.11531165889681884</v>
      </c>
      <c r="V69" s="9">
        <f>'10.ค่าใช้จ่าย(แยกกลุ่ม)'!AI21</f>
        <v>-0.46161126533596997</v>
      </c>
      <c r="W69" s="9">
        <f>'10.ค่าใช้จ่าย(แยกกลุ่ม)'!AJ21</f>
        <v>-0.45583742728659482</v>
      </c>
      <c r="X69" s="9">
        <f>'10.ค่าใช้จ่าย(แยกกลุ่ม)'!AK21</f>
        <v>-0.25240101041296875</v>
      </c>
    </row>
    <row r="70" spans="1:24">
      <c r="A70" s="213" t="str">
        <f>'10.ค่าใช้จ่าย(แยกกลุ่ม)'!B25</f>
        <v>รพ.ศรีเชียงใหม่</v>
      </c>
      <c r="B70" s="316">
        <f>'10.ค่าใช้จ่าย(แยกกลุ่ม)'!C25</f>
        <v>11227.644139928976</v>
      </c>
      <c r="C70" s="316">
        <f>'10.ค่าใช้จ่าย(แยกกลุ่ม)'!D25</f>
        <v>10.22387620816068</v>
      </c>
      <c r="D70" s="316">
        <f>'10.ค่าใช้จ่าย(แยกกลุ่ม)'!E25</f>
        <v>1217.6814268251287</v>
      </c>
      <c r="E70" s="316">
        <f>'10.ค่าใช้จ่าย(แยกกลุ่ม)'!F25</f>
        <v>323.82866046216975</v>
      </c>
      <c r="F70" s="316">
        <f>'10.ค่าใช้จ่าย(แยกกลุ่ม)'!G25</f>
        <v>893.9079186092182</v>
      </c>
      <c r="G70" s="316">
        <f>'10.ค่าใช้จ่าย(แยกกลุ่ม)'!H25</f>
        <v>266.30564240067901</v>
      </c>
      <c r="H70" s="316">
        <f>'10.ค่าใช้จ่าย(แยกกลุ่ม)'!I25</f>
        <v>588.92294670036802</v>
      </c>
      <c r="I70" s="316">
        <f>'10.ค่าใช้จ่าย(แยกกลุ่ม)'!J25</f>
        <v>311.30938200100945</v>
      </c>
      <c r="J70" s="316">
        <f>'10.ค่าใช้จ่าย(แยกกลุ่ม)'!K25</f>
        <v>271.27322512069196</v>
      </c>
      <c r="K70" s="316">
        <f>'10.ค่าใช้จ่าย(แยกกลุ่ม)'!L25</f>
        <v>20.716411434240317</v>
      </c>
      <c r="L70" s="316">
        <f>'10.ค่าใช้จ่าย(แยกกลุ่ม)'!M25</f>
        <v>511.55935090074109</v>
      </c>
      <c r="M70" s="9" t="str">
        <f>'10.ค่าใช้จ่าย(แยกกลุ่ม)'!Z25</f>
        <v>รพ.ศรีเชียงใหม่</v>
      </c>
      <c r="N70" s="9">
        <f>'10.ค่าใช้จ่าย(แยกกลุ่ม)'!AA25</f>
        <v>8.1577762737507803E-2</v>
      </c>
      <c r="O70" s="9">
        <f>'10.ค่าใช้จ่าย(แยกกลุ่ม)'!AB25</f>
        <v>-0.74012104187421257</v>
      </c>
      <c r="P70" s="9">
        <f>'10.ค่าใช้จ่าย(แยกกลุ่ม)'!AC25</f>
        <v>2.96236432232319E-2</v>
      </c>
      <c r="Q70" s="9">
        <f>'10.ค่าใช้จ่าย(แยกกลุ่ม)'!AD25</f>
        <v>-0.30095764795689961</v>
      </c>
      <c r="R70" s="9">
        <f>'10.ค่าใช้จ่าย(แยกกลุ่ม)'!AE25</f>
        <v>0.27380213854013991</v>
      </c>
      <c r="S70" s="9">
        <f>'10.ค่าใช้จ่าย(แยกกลุ่ม)'!AF25</f>
        <v>-0.45919963175589046</v>
      </c>
      <c r="T70" s="9">
        <f>'10.ค่าใช้จ่าย(แยกกลุ่ม)'!AG25</f>
        <v>8.2403509926879212E-2</v>
      </c>
      <c r="U70" s="9">
        <f>'10.ค่าใช้จ่าย(แยกกลุ่ม)'!AH25</f>
        <v>1.0101906671140026</v>
      </c>
      <c r="V70" s="9">
        <f>'10.ค่าใช้จ่าย(แยกกลุ่ม)'!AI25</f>
        <v>3.5064254728893497E-2</v>
      </c>
      <c r="W70" s="9">
        <f>'10.ค่าใช้จ่าย(แยกกลุ่ม)'!AJ25</f>
        <v>-0.57536198672718275</v>
      </c>
      <c r="X70" s="9">
        <f>'10.ค่าใช้จ่าย(แยกกลุ่ม)'!AK25</f>
        <v>1.1080047331842271</v>
      </c>
    </row>
    <row r="71" spans="1:24">
      <c r="A71" s="213" t="str">
        <f>'10.ค่าใช้จ่าย(แยกกลุ่ม)'!B33</f>
        <v>รพ.รัตนวาปี</v>
      </c>
      <c r="B71" s="316">
        <f>'10.ค่าใช้จ่าย(แยกกลุ่ม)'!C33</f>
        <v>8571.5438018130462</v>
      </c>
      <c r="C71" s="316">
        <f>'10.ค่าใช้จ่าย(แยกกลุ่ม)'!D33</f>
        <v>71.780456186706743</v>
      </c>
      <c r="D71" s="316">
        <f>'10.ค่าใช้จ่าย(แยกกลุ่ม)'!E33</f>
        <v>1694.198476714236</v>
      </c>
      <c r="E71" s="316">
        <f>'10.ค่าใช้จ่าย(แยกกลุ่ม)'!F33</f>
        <v>733.12521875535265</v>
      </c>
      <c r="F71" s="316">
        <f>'10.ค่าใช้จ่าย(แยกกลุ่ม)'!G33</f>
        <v>836.32667802747994</v>
      </c>
      <c r="G71" s="316">
        <f>'10.ค่าใช้จ่าย(แยกกลุ่ม)'!H33</f>
        <v>386.22840515580708</v>
      </c>
      <c r="H71" s="316">
        <f>'10.ค่าใช้จ่าย(แยกกลุ่ม)'!I33</f>
        <v>788.20616661638326</v>
      </c>
      <c r="I71" s="316">
        <f>'10.ค่าใช้จ่าย(แยกกลุ่ม)'!J33</f>
        <v>250.96720747627845</v>
      </c>
      <c r="J71" s="316">
        <f>'10.ค่าใช้จ่าย(แยกกลุ่ม)'!K33</f>
        <v>230.06866220224356</v>
      </c>
      <c r="K71" s="316">
        <f>'10.ค่าใช้จ่าย(แยกกลุ่ม)'!L33</f>
        <v>147.16361913080132</v>
      </c>
      <c r="L71" s="316">
        <f>'10.ค่าใช้จ่าย(แยกกลุ่ม)'!M33</f>
        <v>6.7503619709403804</v>
      </c>
      <c r="M71" s="9" t="str">
        <f>'10.ค่าใช้จ่าย(แยกกลุ่ม)'!Z33</f>
        <v>รพ.รัตนวาปี</v>
      </c>
      <c r="N71" s="9">
        <f>'10.ค่าใช้จ่าย(แยกกลุ่ม)'!AA33</f>
        <v>-0.137326883113839</v>
      </c>
      <c r="O71" s="9">
        <f>'10.ค่าใช้จ่าย(แยกกลุ่ม)'!AB33</f>
        <v>0.60738974822953762</v>
      </c>
      <c r="P71" s="9">
        <f>'10.ค่าใช้จ่าย(แยกกลุ่ม)'!AC33</f>
        <v>0.33217057354112106</v>
      </c>
      <c r="Q71" s="9">
        <f>'10.ค่าใช้จ่าย(แยกกลุ่ม)'!AD33</f>
        <v>0.18894558834849914</v>
      </c>
      <c r="R71" s="9">
        <f>'10.ค่าใช้จ่าย(แยกกลุ่ม)'!AE33</f>
        <v>9.4495019134212169E-2</v>
      </c>
      <c r="S71" s="9">
        <f>'10.ค่าใช้จ่าย(แยกกลุ่ม)'!AF33</f>
        <v>-0.27022992598936324</v>
      </c>
      <c r="T71" s="9">
        <f>'10.ค่าใช้จ่าย(แยกกลุ่ม)'!AG33</f>
        <v>0.69704440140553348</v>
      </c>
      <c r="U71" s="9">
        <f>'10.ค่าใช้จ่าย(แยกกลุ่ม)'!AH33</f>
        <v>0.65554177888850329</v>
      </c>
      <c r="V71" s="9">
        <f>'10.ค่าใช้จ่าย(แยกกลุ่ม)'!AI33</f>
        <v>-0.31516999353205422</v>
      </c>
      <c r="W71" s="9">
        <f>'10.ค่าใช้จ่าย(แยกกลุ่ม)'!AJ33</f>
        <v>0.7742920083849909</v>
      </c>
      <c r="X71" s="9">
        <f>'10.ค่าใช้จ่าย(แยกกลุ่ม)'!AK33</f>
        <v>-0.97824970402241118</v>
      </c>
    </row>
    <row r="72" spans="1:24">
      <c r="A72" s="213" t="str">
        <f>'10.ค่าใช้จ่าย(แยกกลุ่ม)'!B34</f>
        <v>รพ.สังคม</v>
      </c>
      <c r="B72" s="316">
        <f>'10.ค่าใช้จ่าย(แยกกลุ่ม)'!C34</f>
        <v>12126.800250071457</v>
      </c>
      <c r="C72" s="316">
        <f>'10.ค่าใช้จ่าย(แยกกลุ่ม)'!D34</f>
        <v>31.649099824668326</v>
      </c>
      <c r="D72" s="316">
        <f>'10.ค่าใช้จ่าย(แยกกลุ่ม)'!E34</f>
        <v>1384.0242926557426</v>
      </c>
      <c r="E72" s="316">
        <f>'10.ค่าใช้จ่าย(แยกกลุ่ม)'!F34</f>
        <v>684.77319932959813</v>
      </c>
      <c r="F72" s="316">
        <f>'10.ค่าใช้จ่าย(แยกกลุ่ม)'!G34</f>
        <v>847.662567642662</v>
      </c>
      <c r="G72" s="316">
        <f>'10.ค่าใช้จ่าย(แยกกลุ่ม)'!H34</f>
        <v>620.8338229045163</v>
      </c>
      <c r="H72" s="316">
        <f>'10.ค่าใช้จ่าย(แยกกลุ่ม)'!I34</f>
        <v>494.99536041430071</v>
      </c>
      <c r="I72" s="316">
        <f>'10.ค่าใช้จ่าย(แยกกลุ่ม)'!J34</f>
        <v>82.597968244862528</v>
      </c>
      <c r="J72" s="316">
        <f>'10.ค่าใช้จ่าย(แยกกลุ่ม)'!K34</f>
        <v>460.44070991438048</v>
      </c>
      <c r="K72" s="316">
        <f>'10.ค่าใช้จ่าย(แยกกลุ่ม)'!L34</f>
        <v>1.4787008872636433E-2</v>
      </c>
      <c r="L72" s="316">
        <f>'10.ค่าใช้จ่าย(แยกกลุ่ม)'!M34</f>
        <v>866.71133128921019</v>
      </c>
      <c r="M72" s="9" t="str">
        <f>'10.ค่าใช้จ่าย(แยกกลุ่ม)'!Z34</f>
        <v>รพ.สังคม</v>
      </c>
      <c r="N72" s="9">
        <f>'10.ค่าใช้จ่าย(แยกกลุ่ม)'!AA34</f>
        <v>0.22048779210254049</v>
      </c>
      <c r="O72" s="9">
        <f>'10.ค่าใช้จ่าย(แยกกลุ่ม)'!AB34</f>
        <v>-0.29127730163010085</v>
      </c>
      <c r="P72" s="9">
        <f>'10.ค่าใช้จ่าย(แยกกลุ่ม)'!AC34</f>
        <v>8.8276527858686768E-2</v>
      </c>
      <c r="Q72" s="9">
        <f>'10.ค่าใช้จ่าย(แยกกลุ่ม)'!AD34</f>
        <v>0.11053071635488441</v>
      </c>
      <c r="R72" s="9">
        <f>'10.ค่าใช้จ่าย(แยกกลุ่ม)'!AE34</f>
        <v>0.10933022055399079</v>
      </c>
      <c r="S72" s="9">
        <f>'10.ค่าใช้จ่าย(แยกกลุ่ม)'!AF34</f>
        <v>0.17305184922006348</v>
      </c>
      <c r="T72" s="9">
        <f>'10.ค่าใช้จ่าย(แยกกลุ่ม)'!AG34</f>
        <v>6.5747948558796232E-2</v>
      </c>
      <c r="U72" s="9">
        <f>'10.ค่าใช้จ่าย(แยกกลุ่ม)'!AH34</f>
        <v>-0.45513045845401545</v>
      </c>
      <c r="V72" s="9">
        <f>'10.ค่าใช้จ่าย(แยกกลุ่ม)'!AI34</f>
        <v>0.37056308030158042</v>
      </c>
      <c r="W72" s="9">
        <f>'10.ค่าใช้จ่าย(แยกกลุ่ม)'!AJ34</f>
        <v>-0.99982171903745243</v>
      </c>
      <c r="X72" s="9">
        <f>'10.ค่าใช้จ่าย(แยกกลุ่ม)'!AK34</f>
        <v>1.7926247605421581</v>
      </c>
    </row>
    <row r="73" spans="1:24">
      <c r="A73" s="213" t="str">
        <f>'10.ค่าใช้จ่าย(แยกกลุ่ม)'!B48</f>
        <v>รพ.เฝ้าไร่</v>
      </c>
      <c r="B73" s="316">
        <f>'10.ค่าใช้จ่าย(แยกกลุ่ม)'!C48</f>
        <v>9933.5108567952539</v>
      </c>
      <c r="C73" s="316">
        <f>'10.ค่าใช้จ่าย(แยกกลุ่ม)'!D48</f>
        <v>13.595977482150646</v>
      </c>
      <c r="D73" s="316">
        <f>'10.ค่าใช้จ่าย(แยกกลุ่ม)'!E48</f>
        <v>1882.6894805704451</v>
      </c>
      <c r="E73" s="316">
        <f>'10.ค่าใช้จ่าย(แยกกลุ่ม)'!F48</f>
        <v>725.28217249525642</v>
      </c>
      <c r="F73" s="316">
        <f>'10.ค่าใช้จ่าย(แยกกลุ่ม)'!G48</f>
        <v>820.51426768482361</v>
      </c>
      <c r="G73" s="316">
        <f>'10.ค่าใช้จ่าย(แยกกลุ่ม)'!H48</f>
        <v>512.31337602553492</v>
      </c>
      <c r="H73" s="316">
        <f>'10.ค่าใช้จ่าย(แยกกลุ่ม)'!I48</f>
        <v>539.31985554455275</v>
      </c>
      <c r="I73" s="316">
        <f>'10.ค่าใช้จ่าย(แยกกลุ่ม)'!J48</f>
        <v>238.48022870947133</v>
      </c>
      <c r="J73" s="316">
        <f>'10.ค่าใช้จ่าย(แยกกลุ่ม)'!K48</f>
        <v>157.68170735011481</v>
      </c>
      <c r="K73" s="316">
        <f>'10.ค่าใช้จ่าย(แยกกลุ่ม)'!L48</f>
        <v>48.040842050798879</v>
      </c>
      <c r="L73" s="316">
        <f>'10.ค่าใช้จ่าย(แยกกลุ่ม)'!M48</f>
        <v>13.214946524040801</v>
      </c>
      <c r="M73" s="9" t="str">
        <f>'10.ค่าใช้จ่าย(แยกกลุ่ม)'!Z48</f>
        <v>รพ.เฝ้าไร่</v>
      </c>
      <c r="N73" s="9">
        <f>'10.ค่าใช้จ่าย(แยกกลุ่ม)'!AA48</f>
        <v>-5.1225764127099366E-2</v>
      </c>
      <c r="O73" s="9">
        <f>'10.ค่าใช้จ่าย(แยกกลุ่ม)'!AB48</f>
        <v>-0.47135111281272307</v>
      </c>
      <c r="P73" s="9">
        <f>'10.ค่าใช้จ่าย(แยกกลุ่ม)'!AC48</f>
        <v>0.2592102048238959</v>
      </c>
      <c r="Q73" s="9">
        <f>'10.ค่าใช้จ่าย(แยกกลุ่ม)'!AD48</f>
        <v>0.14242691989527809</v>
      </c>
      <c r="R73" s="9">
        <f>'10.ค่าใช้จ่าย(แยกกลุ่ม)'!AE48</f>
        <v>0.13764945003717255</v>
      </c>
      <c r="S73" s="9">
        <f>'10.ค่าใช้จ่าย(แยกกลุ่ม)'!AF48</f>
        <v>-0.18935764255925722</v>
      </c>
      <c r="T73" s="9">
        <f>'10.ค่าใช้จ่าย(แยกกลุ่ม)'!AG48</f>
        <v>-0.20115211176009143</v>
      </c>
      <c r="U73" s="9">
        <f>'10.ค่าใช้จ่าย(แยกกลุ่ม)'!AH48</f>
        <v>-1.8850518640673476E-2</v>
      </c>
      <c r="V73" s="9">
        <f>'10.ค่าใช้จ่าย(แยกกลุ่ม)'!AI48</f>
        <v>-0.42497730748960405</v>
      </c>
      <c r="W73" s="9">
        <f>'10.ค่าใช้จ่าย(แยกกลุ่ม)'!AJ48</f>
        <v>0.12964207153722429</v>
      </c>
      <c r="X73" s="9">
        <f>'10.ค่าใช้จ่าย(แยกกลุ่ม)'!AK48</f>
        <v>-0.95605543876537724</v>
      </c>
    </row>
    <row r="74" spans="1:24">
      <c r="A74" s="213" t="str">
        <f>'10.ค่าใช้จ่าย(แยกกลุ่ม)'!B114</f>
        <v>รพ.โพนพิสัย</v>
      </c>
      <c r="B74" s="316">
        <f>'10.ค่าใช้จ่าย(แยกกลุ่ม)'!C114</f>
        <v>8608.0881709092773</v>
      </c>
      <c r="C74" s="316">
        <f>'10.ค่าใช้จ่าย(แยกกลุ่ม)'!D114</f>
        <v>15.00678840322202</v>
      </c>
      <c r="D74" s="316">
        <f>'10.ค่าใช้จ่าย(แยกกลุ่ม)'!E114</f>
        <v>2031.9461778866939</v>
      </c>
      <c r="E74" s="316">
        <f>'10.ค่าใช้จ่าย(แยกกลุ่ม)'!F114</f>
        <v>466.06861894219901</v>
      </c>
      <c r="F74" s="316">
        <f>'10.ค่าใช้จ่าย(แยกกลุ่ม)'!G114</f>
        <v>631.63438519262104</v>
      </c>
      <c r="G74" s="316">
        <f>'10.ค่าใช้จ่าย(แยกกลุ่ม)'!H114</f>
        <v>342.45291269392078</v>
      </c>
      <c r="H74" s="316">
        <f>'10.ค่าใช้จ่าย(แยกกลุ่ม)'!I114</f>
        <v>164.47656824313597</v>
      </c>
      <c r="I74" s="316">
        <f>'10.ค่าใช้จ่าย(แยกกลุ่ม)'!J114</f>
        <v>556.95751074404143</v>
      </c>
      <c r="J74" s="316">
        <f>'10.ค่าใช้จ่าย(แยกกลุ่ม)'!K114</f>
        <v>294.67726838443065</v>
      </c>
      <c r="K74" s="316">
        <f>'10.ค่าใช้จ่าย(แยกกลุ่ม)'!L114</f>
        <v>37.106608513073724</v>
      </c>
      <c r="L74" s="316">
        <f>'10.ค่าใช้จ่าย(แยกกลุ่ม)'!M114</f>
        <v>0</v>
      </c>
      <c r="M74" s="9" t="str">
        <f>'10.ค่าใช้จ่าย(แยกกลุ่ม)'!Z114</f>
        <v>รพ.โพนพิสัย</v>
      </c>
      <c r="N74" s="9">
        <f>'10.ค่าใช้จ่าย(แยกกลุ่ม)'!AA114</f>
        <v>7.1955779491975347E-2</v>
      </c>
      <c r="O74" s="9">
        <f>'10.ค่าใช้จ่าย(แยกกลุ่ม)'!AB114</f>
        <v>-0.38835767079821365</v>
      </c>
      <c r="P74" s="9">
        <f>'10.ค่าใช้จ่าย(แยกกลุ่ม)'!AC114</f>
        <v>0.11706949552368555</v>
      </c>
      <c r="Q74" s="9">
        <f>'10.ค่าใช้จ่าย(แยกกลุ่ม)'!AD114</f>
        <v>-0.30600167573742371</v>
      </c>
      <c r="R74" s="9">
        <f>'10.ค่าใช้จ่าย(แยกกลุ่ม)'!AE114</f>
        <v>0.36095504351924779</v>
      </c>
      <c r="S74" s="9">
        <f>'10.ค่าใช้จ่าย(แยกกลุ่ม)'!AF114</f>
        <v>-0.3210088651129091</v>
      </c>
      <c r="T74" s="9">
        <f>'10.ค่าใช้จ่าย(แยกกลุ่ม)'!AG114</f>
        <v>-0.59571352178444448</v>
      </c>
      <c r="U74" s="9">
        <f>'10.ค่าใช้จ่าย(แยกกลุ่ม)'!AH114</f>
        <v>-0.16431938919135725</v>
      </c>
      <c r="V74" s="9">
        <f>'10.ค่าใช้จ่าย(แยกกลุ่ม)'!AI114</f>
        <v>0.11601149903311324</v>
      </c>
      <c r="W74" s="9">
        <f>'10.ค่าใช้จ่าย(แยกกลุ่ม)'!AJ114</f>
        <v>0.38418966471973559</v>
      </c>
      <c r="X74" s="9">
        <f>'10.ค่าใช้จ่าย(แยกกลุ่ม)'!AK114</f>
        <v>-1</v>
      </c>
    </row>
    <row r="75" spans="1:24">
      <c r="A75" s="213" t="str">
        <f>'10.ค่าใช้จ่าย(แยกกลุ่ม)'!B131</f>
        <v>รพ.สมเด็จพระยุพราชท่าบ่อ</v>
      </c>
      <c r="B75" s="316">
        <f>'10.ค่าใช้จ่าย(แยกกลุ่ม)'!C131</f>
        <v>9013.2705930553548</v>
      </c>
      <c r="C75" s="316">
        <f>'10.ค่าใช้จ่าย(แยกกลุ่ม)'!D131</f>
        <v>30.792799283080285</v>
      </c>
      <c r="D75" s="316">
        <f>'10.ค่าใช้จ่าย(แยกกลุ่ม)'!E131</f>
        <v>2108.0233894027733</v>
      </c>
      <c r="E75" s="316">
        <f>'10.ค่าใช้จ่าย(แยกกลุ่ม)'!F131</f>
        <v>1680.5788382758906</v>
      </c>
      <c r="F75" s="316">
        <f>'10.ค่าใช้จ่าย(แยกกลุ่ม)'!G131</f>
        <v>175.55110710533364</v>
      </c>
      <c r="G75" s="316">
        <f>'10.ค่าใช้จ่าย(แยกกลุ่ม)'!H131</f>
        <v>391.11536051997285</v>
      </c>
      <c r="H75" s="316">
        <f>'10.ค่าใช้จ่าย(แยกกลุ่ม)'!I131</f>
        <v>759.14973679466846</v>
      </c>
      <c r="I75" s="316">
        <f>'10.ค่าใช้จ่าย(แยกกลุ่ม)'!J131</f>
        <v>410.52456531591849</v>
      </c>
      <c r="J75" s="316">
        <f>'10.ค่าใช้จ่าย(แยกกลุ่ม)'!K131</f>
        <v>304.14468032178991</v>
      </c>
      <c r="K75" s="316">
        <f>'10.ค่าใช้จ่าย(แยกกลุ่ม)'!L131</f>
        <v>5.6449304453966755</v>
      </c>
      <c r="L75" s="316">
        <f>'10.ค่าใช้จ่าย(แยกกลุ่ม)'!M131</f>
        <v>7.0985489071094543</v>
      </c>
      <c r="M75" s="9" t="str">
        <f>'10.ค่าใช้จ่าย(แยกกลุ่ม)'!Z131</f>
        <v>รพ.สมเด็จพระยุพราชท่าบ่อ</v>
      </c>
      <c r="N75" s="9">
        <f>'10.ค่าใช้จ่าย(แยกกลุ่ม)'!AA131</f>
        <v>0.23813176971757616</v>
      </c>
      <c r="O75" s="9">
        <f>'10.ค่าใช้จ่าย(แยกกลุ่ม)'!AB131</f>
        <v>-0.35315011122587997</v>
      </c>
      <c r="P75" s="9">
        <f>'10.ค่าใช้จ่าย(แยกกลุ่ม)'!AC131</f>
        <v>5.2224642183118942E-3</v>
      </c>
      <c r="Q75" s="9">
        <f>'10.ค่าใช้จ่าย(แยกกลุ่ม)'!AD131</f>
        <v>0.36360996008394075</v>
      </c>
      <c r="R75" s="9">
        <f>'10.ค่าใช้จ่าย(แยกกลุ่ม)'!AE131</f>
        <v>-0.27594241279434034</v>
      </c>
      <c r="S75" s="9">
        <f>'10.ค่าใช้จ่าย(แยกกลุ่ม)'!AF131</f>
        <v>9.7043916123407872E-3</v>
      </c>
      <c r="T75" s="9">
        <f>'10.ค่าใช้จ่าย(แยกกลุ่ม)'!AG131</f>
        <v>-0.19948718350702666</v>
      </c>
      <c r="U75" s="9">
        <f>'10.ค่าใช้จ่าย(แยกกลุ่ม)'!AH131</f>
        <v>-0.45854220433710075</v>
      </c>
      <c r="V75" s="9">
        <f>'10.ค่าใช้จ่าย(แยกกลุ่ม)'!AI131</f>
        <v>6.9247570487126486E-2</v>
      </c>
      <c r="W75" s="9">
        <f>'10.ค่าใช้จ่าย(แยกกลุ่ม)'!AJ131</f>
        <v>-0.89288308064804467</v>
      </c>
      <c r="X75" s="9">
        <f>'10.ค่าใช้จ่าย(แยกกลุ่ม)'!AK131</f>
        <v>-0.9447301325677685</v>
      </c>
    </row>
    <row r="76" spans="1:24">
      <c r="A76" s="213" t="str">
        <f>'10.ค่าใช้จ่าย(แยกกลุ่ม)'!B143</f>
        <v>รพ.หนองคาย</v>
      </c>
      <c r="B76" s="316">
        <f>'10.ค่าใช้จ่าย(แยกกลุ่ม)'!C143</f>
        <v>7014.952465080768</v>
      </c>
      <c r="C76" s="316">
        <f>'10.ค่าใช้จ่าย(แยกกลุ่ม)'!D143</f>
        <v>51.659735113078753</v>
      </c>
      <c r="D76" s="316">
        <f>'10.ค่าใช้จ่าย(แยกกลุ่ม)'!E143</f>
        <v>2818.833192284611</v>
      </c>
      <c r="E76" s="316">
        <f>'10.ค่าใช้จ่าย(แยกกลุ่ม)'!F143</f>
        <v>1306.237526917713</v>
      </c>
      <c r="F76" s="316">
        <f>'10.ค่าใช้จ่าย(แยกกลุ่ม)'!G143</f>
        <v>82.735726461580967</v>
      </c>
      <c r="G76" s="316">
        <f>'10.ค่าใช้จ่าย(แยกกลุ่ม)'!H143</f>
        <v>260.98929516143176</v>
      </c>
      <c r="H76" s="316">
        <f>'10.ค่าใช้จ่าย(แยกกลุ่ม)'!I143</f>
        <v>571.22786307889919</v>
      </c>
      <c r="I76" s="316">
        <f>'10.ค่าใช้จ่าย(แยกกลุ่ม)'!J143</f>
        <v>437.56530594055374</v>
      </c>
      <c r="J76" s="316">
        <f>'10.ค่าใช้จ่าย(แยกกลุ่ม)'!K143</f>
        <v>218.55681109138749</v>
      </c>
      <c r="K76" s="316">
        <f>'10.ค่าใช้จ่าย(แยกกลุ่ม)'!L143</f>
        <v>439.43673003303195</v>
      </c>
      <c r="L76" s="316">
        <f>'10.ค่าใช้จ่าย(แยกกลุ่ม)'!M143</f>
        <v>206.4931860427393</v>
      </c>
      <c r="M76" s="9" t="str">
        <f>'10.ค่าใช้จ่าย(แยกกลุ่ม)'!Z143</f>
        <v>รพ.หนองคาย</v>
      </c>
      <c r="N76" s="9">
        <f>'10.ค่าใช้จ่าย(แยกกลุ่ม)'!AA143</f>
        <v>-1.7664224320907002E-2</v>
      </c>
      <c r="O76" s="9">
        <f>'10.ค่าใช้จ่าย(แยกกลุ่ม)'!AB143</f>
        <v>0.61137022676525865</v>
      </c>
      <c r="P76" s="9">
        <f>'10.ค่าใช้จ่าย(แยกกลุ่ม)'!AC143</f>
        <v>0.26783740524481353</v>
      </c>
      <c r="Q76" s="9">
        <f>'10.ค่าใช้จ่าย(แยกกลุ่ม)'!AD143</f>
        <v>0.16046294290253671</v>
      </c>
      <c r="R76" s="9">
        <f>'10.ค่าใช้จ่าย(แยกกลุ่ม)'!AE143</f>
        <v>-0.40507052182477854</v>
      </c>
      <c r="S76" s="9">
        <f>'10.ค่าใช้จ่าย(แยกกลุ่ม)'!AF143</f>
        <v>-0.30363091456267832</v>
      </c>
      <c r="T76" s="9">
        <f>'10.ค่าใช้จ่าย(แยกกลุ่ม)'!AG143</f>
        <v>0.5694973036431602</v>
      </c>
      <c r="U76" s="9">
        <f>'10.ค่าใช้จ่าย(แยกกลุ่ม)'!AH143</f>
        <v>-0.3913488262318372</v>
      </c>
      <c r="V76" s="9">
        <f>'10.ค่าใช้จ่าย(แยกกลุ่ม)'!AI143</f>
        <v>-0.18532575821467126</v>
      </c>
      <c r="W76" s="9">
        <f>'10.ค่าใช้จ่าย(แยกกลุ่ม)'!AJ143</f>
        <v>0.3697607824454231</v>
      </c>
      <c r="X76" s="9">
        <f>'10.ค่าใช้จ่าย(แยกกลุ่ม)'!AK143</f>
        <v>0.47869713084853588</v>
      </c>
    </row>
    <row r="78" spans="1:24">
      <c r="A78" s="447" t="s">
        <v>85</v>
      </c>
      <c r="B78" s="460" t="s">
        <v>244</v>
      </c>
      <c r="C78" s="461"/>
      <c r="D78" s="461"/>
      <c r="E78" s="461"/>
      <c r="F78" s="461"/>
      <c r="G78" s="461"/>
      <c r="H78" s="461"/>
      <c r="I78" s="461"/>
      <c r="J78" s="461"/>
      <c r="K78" s="461"/>
      <c r="L78" s="462"/>
      <c r="M78" s="447" t="s">
        <v>85</v>
      </c>
      <c r="N78" s="460" t="s">
        <v>713</v>
      </c>
      <c r="O78" s="461"/>
      <c r="P78" s="461"/>
      <c r="Q78" s="461"/>
      <c r="R78" s="461"/>
      <c r="S78" s="461"/>
      <c r="T78" s="461"/>
      <c r="U78" s="461"/>
      <c r="V78" s="461"/>
      <c r="W78" s="461"/>
      <c r="X78" s="462"/>
    </row>
    <row r="79" spans="1:24">
      <c r="A79" s="447"/>
      <c r="B79" s="31" t="s">
        <v>5</v>
      </c>
      <c r="C79" s="31" t="s">
        <v>8</v>
      </c>
      <c r="D79" s="31" t="s">
        <v>11</v>
      </c>
      <c r="E79" s="31" t="s">
        <v>17</v>
      </c>
      <c r="F79" s="31" t="s">
        <v>20</v>
      </c>
      <c r="G79" s="31" t="s">
        <v>23</v>
      </c>
      <c r="H79" s="31" t="s">
        <v>26</v>
      </c>
      <c r="I79" s="31" t="s">
        <v>29</v>
      </c>
      <c r="J79" s="31" t="s">
        <v>32</v>
      </c>
      <c r="K79" s="31" t="s">
        <v>35</v>
      </c>
      <c r="L79" s="31" t="s">
        <v>38</v>
      </c>
      <c r="M79" s="447"/>
      <c r="N79" s="31" t="s">
        <v>5</v>
      </c>
      <c r="O79" s="31" t="s">
        <v>8</v>
      </c>
      <c r="P79" s="31" t="s">
        <v>11</v>
      </c>
      <c r="Q79" s="31" t="s">
        <v>17</v>
      </c>
      <c r="R79" s="31" t="s">
        <v>20</v>
      </c>
      <c r="S79" s="31" t="s">
        <v>23</v>
      </c>
      <c r="T79" s="31" t="s">
        <v>26</v>
      </c>
      <c r="U79" s="31" t="s">
        <v>29</v>
      </c>
      <c r="V79" s="31" t="s">
        <v>32</v>
      </c>
      <c r="W79" s="31" t="s">
        <v>35</v>
      </c>
      <c r="X79" s="31" t="s">
        <v>38</v>
      </c>
    </row>
    <row r="80" spans="1:24">
      <c r="A80" s="213" t="str">
        <f>'10.ค่าใช้จ่าย(แยกกลุ่ม)'!B37</f>
        <v>รพ.นาวังเฉลิมพระเกียรติ ๘๐ พรรษา</v>
      </c>
      <c r="B80" s="316">
        <f>'10.ค่าใช้จ่าย(แยกกลุ่ม)'!C37</f>
        <v>10893.962721242153</v>
      </c>
      <c r="C80" s="316">
        <f>'10.ค่าใช้จ่าย(แยกกลุ่ม)'!D37</f>
        <v>117.76327153649748</v>
      </c>
      <c r="D80" s="316">
        <f>'10.ค่าใช้จ่าย(แยกกลุ่ม)'!E37</f>
        <v>1825.639887689448</v>
      </c>
      <c r="E80" s="316">
        <f>'10.ค่าใช้จ่าย(แยกกลุ่ม)'!F37</f>
        <v>694.85904760628932</v>
      </c>
      <c r="F80" s="316">
        <f>'10.ค่าใช้จ่าย(แยกกลุ่ม)'!G37</f>
        <v>1493.0139610076824</v>
      </c>
      <c r="G80" s="316">
        <f>'10.ค่าใช้จ่าย(แยกกลุ่ม)'!H37</f>
        <v>877.836084710043</v>
      </c>
      <c r="H80" s="316">
        <f>'10.ค่าใช้จ่าย(แยกกลุ่ม)'!I37</f>
        <v>736.00564274732733</v>
      </c>
      <c r="I80" s="316">
        <f>'10.ค่าใช้จ่าย(แยกกลุ่ม)'!J37</f>
        <v>276.31294951725619</v>
      </c>
      <c r="J80" s="316">
        <f>'10.ค่าใช้จ่าย(แยกกลุ่ม)'!K37</f>
        <v>374.79192520648513</v>
      </c>
      <c r="K80" s="316">
        <f>'10.ค่าใช้จ่าย(แยกกลุ่ม)'!L37</f>
        <v>80.480569111576898</v>
      </c>
      <c r="L80" s="316">
        <f>'10.ค่าใช้จ่าย(แยกกลุ่ม)'!M37</f>
        <v>246.35968335059624</v>
      </c>
      <c r="M80" s="9" t="str">
        <f>'10.ค่าใช้จ่าย(แยกกลุ่ม)'!Z37</f>
        <v>รพ.นาวังเฉลิมพระเกียรติ ๘๐ พรรษา</v>
      </c>
      <c r="N80" s="9">
        <f>'10.ค่าใช้จ่าย(แยกกลุ่ม)'!AA37</f>
        <v>9.6410284222985573E-2</v>
      </c>
      <c r="O80" s="9">
        <f>'10.ค่าใช้จ่าย(แยกกลุ่ม)'!AB37</f>
        <v>1.6370893338066146</v>
      </c>
      <c r="P80" s="9">
        <f>'10.ค่าใช้จ่าย(แยกกลุ่ม)'!AC37</f>
        <v>0.43552468597398047</v>
      </c>
      <c r="Q80" s="9">
        <f>'10.ค่าใช้จ่าย(แยกกลุ่ม)'!AD37</f>
        <v>0.12688743756232379</v>
      </c>
      <c r="R80" s="9">
        <f>'10.ค่าใช้จ่าย(แยกกลุ่ม)'!AE37</f>
        <v>0.95389718725086059</v>
      </c>
      <c r="S80" s="9">
        <f>'10.ค่าใช้จ่าย(แยกกลุ่ม)'!AF37</f>
        <v>0.65865196851491514</v>
      </c>
      <c r="T80" s="9">
        <f>'10.ค่าใช้จ่าย(แยกกลุ่ม)'!AG37</f>
        <v>0.58465425459571785</v>
      </c>
      <c r="U80" s="9">
        <f>'10.ค่าใช้จ่าย(แยกกลุ่ม)'!AH37</f>
        <v>0.82273866204996404</v>
      </c>
      <c r="V80" s="9">
        <f>'10.ค่าใช้จ่าย(แยกกลุ่ม)'!AI37</f>
        <v>0.11561806856452485</v>
      </c>
      <c r="W80" s="9">
        <f>'10.ค่าใช้จ่าย(แยกกลุ่ม)'!AJ37</f>
        <v>-2.9678452810898301E-2</v>
      </c>
      <c r="X80" s="9">
        <f>'10.ค่าใช้จ่าย(แยกกลุ่ม)'!AK37</f>
        <v>-0.20620611859218052</v>
      </c>
    </row>
    <row r="81" spans="1:24">
      <c r="A81" s="213" t="str">
        <f>'10.ค่าใช้จ่าย(แยกกลุ่ม)'!B79</f>
        <v>รพ.โนนสัง</v>
      </c>
      <c r="B81" s="316">
        <f>'10.ค่าใช้จ่าย(แยกกลุ่ม)'!C79</f>
        <v>12195.666812511185</v>
      </c>
      <c r="C81" s="316">
        <f>'10.ค่าใช้จ่าย(แยกกลุ่ม)'!D79</f>
        <v>105.07147266059832</v>
      </c>
      <c r="D81" s="316">
        <f>'10.ค่าใช้จ่าย(แยกกลุ่ม)'!E79</f>
        <v>2212.0422041681704</v>
      </c>
      <c r="E81" s="316">
        <f>'10.ค่าใช้จ่าย(แยกกลุ่ม)'!F79</f>
        <v>822.57048005847935</v>
      </c>
      <c r="F81" s="316">
        <f>'10.ค่าใช้จ่าย(แยกกลุ่ม)'!G79</f>
        <v>913.25531030759282</v>
      </c>
      <c r="G81" s="316">
        <f>'10.ค่าใช้จ่าย(แยกกลุ่ม)'!H79</f>
        <v>647.73701958512413</v>
      </c>
      <c r="H81" s="316">
        <f>'10.ค่าใช้จ่าย(แยกกลุ่ม)'!I79</f>
        <v>1218.2221942497322</v>
      </c>
      <c r="I81" s="316">
        <f>'10.ค่าใช้จ่าย(แยกกลุ่ม)'!J79</f>
        <v>380.56020219054926</v>
      </c>
      <c r="J81" s="316">
        <f>'10.ค่าใช้จ่าย(แยกกลุ่ม)'!K79</f>
        <v>477.23009942703567</v>
      </c>
      <c r="K81" s="316">
        <f>'10.ค่าใช้จ่าย(แยกกลุ่ม)'!L79</f>
        <v>100.4878775906991</v>
      </c>
      <c r="L81" s="316">
        <f>'10.ค่าใช้จ่าย(แยกกลุ่ม)'!M79</f>
        <v>205.65123495172722</v>
      </c>
      <c r="M81" s="9" t="str">
        <f>'10.ค่าใช้จ่าย(แยกกลุ่ม)'!Z79</f>
        <v>รพ.โนนสัง</v>
      </c>
      <c r="N81" s="9">
        <f>'10.ค่าใช้จ่าย(แยกกลุ่ม)'!AA79</f>
        <v>3.7905871145259444E-2</v>
      </c>
      <c r="O81" s="9">
        <f>'10.ค่าใช้จ่าย(แยกกลุ่ม)'!AB79</f>
        <v>1.0232830026059936</v>
      </c>
      <c r="P81" s="9">
        <f>'10.ค่าใช้จ่าย(แยกกลุ่ม)'!AC79</f>
        <v>0.25139429819490094</v>
      </c>
      <c r="Q81" s="9">
        <f>'10.ค่าใช้จ่าย(แยกกลุ่ม)'!AD79</f>
        <v>0.18463509683641696</v>
      </c>
      <c r="R81" s="9">
        <f>'10.ค่าใช้จ่าย(แยกกลุ่ม)'!AE79</f>
        <v>0.2157083471614207</v>
      </c>
      <c r="S81" s="9">
        <f>'10.ค่าใช้จ่าย(แยกกลุ่ม)'!AF79</f>
        <v>-5.3829282980986728E-2</v>
      </c>
      <c r="T81" s="9">
        <f>'10.ค่าใช้จ่าย(แยกกลุ่ม)'!AG79</f>
        <v>0.45380363513460714</v>
      </c>
      <c r="U81" s="9">
        <f>'10.ค่าใช้จ่าย(แยกกลุ่ม)'!AH79</f>
        <v>-1.9142132149543391E-2</v>
      </c>
      <c r="V81" s="9">
        <f>'10.ค่าใช้จ่าย(แยกกลุ่ม)'!AI79</f>
        <v>0.35369651404478142</v>
      </c>
      <c r="W81" s="9">
        <f>'10.ค่าใช้จ่าย(แยกกลุ่ม)'!AJ79</f>
        <v>-0.31330927030217803</v>
      </c>
      <c r="X81" s="9">
        <f>'10.ค่าใช้จ่าย(แยกกลุ่ม)'!AK79</f>
        <v>-0.58318615614301339</v>
      </c>
    </row>
    <row r="82" spans="1:24">
      <c r="A82" s="213" t="str">
        <f>'10.ค่าใช้จ่าย(แยกกลุ่ม)'!B82</f>
        <v>รพ.สุวรรณคูหา</v>
      </c>
      <c r="B82" s="316">
        <f>'10.ค่าใช้จ่าย(แยกกลุ่ม)'!C82</f>
        <v>12933.704230404346</v>
      </c>
      <c r="C82" s="316">
        <f>'10.ค่าใช้จ่าย(แยกกลุ่ม)'!D82</f>
        <v>26.915567003016662</v>
      </c>
      <c r="D82" s="316">
        <f>'10.ค่าใช้จ่าย(แยกกลุ่ม)'!E82</f>
        <v>2170.2910054177551</v>
      </c>
      <c r="E82" s="316">
        <f>'10.ค่าใช้จ่าย(แยกกลุ่ม)'!F82</f>
        <v>789.96487752983671</v>
      </c>
      <c r="F82" s="316">
        <f>'10.ค่าใช้จ่าย(แยกกลุ่ม)'!G82</f>
        <v>236.27290154174489</v>
      </c>
      <c r="G82" s="316">
        <f>'10.ค่าใช้จ่าย(แยกกลุ่ม)'!H82</f>
        <v>1021.5702657604797</v>
      </c>
      <c r="H82" s="316">
        <f>'10.ค่าใช้จ่าย(แยกกลุ่ม)'!I82</f>
        <v>591.77806958045119</v>
      </c>
      <c r="I82" s="316">
        <f>'10.ค่าใช้จ่าย(แยกกลุ่ม)'!J82</f>
        <v>167.85447314726972</v>
      </c>
      <c r="J82" s="316">
        <f>'10.ค่าใช้จ่าย(แยกกลุ่ม)'!K82</f>
        <v>375.03356948738769</v>
      </c>
      <c r="K82" s="316">
        <f>'10.ค่าใช้จ่าย(แยกกลุ่ม)'!L82</f>
        <v>546.93662696455704</v>
      </c>
      <c r="L82" s="316">
        <f>'10.ค่าใช้จ่าย(แยกกลุ่ม)'!M82</f>
        <v>344.194695777422</v>
      </c>
      <c r="M82" s="9" t="str">
        <f>'10.ค่าใช้จ่าย(แยกกลุ่ม)'!Z82</f>
        <v>รพ.สุวรรณคูหา</v>
      </c>
      <c r="N82" s="9">
        <f>'10.ค่าใช้จ่าย(แยกกลุ่ม)'!AA82</f>
        <v>0.10071616113861745</v>
      </c>
      <c r="O82" s="9">
        <f>'10.ค่าใช้จ่าย(แยกกลุ่ม)'!AB82</f>
        <v>-0.48170699578356663</v>
      </c>
      <c r="P82" s="9">
        <f>'10.ค่าใช้จ่าย(แยกกลุ่ม)'!AC82</f>
        <v>0.22777485189291724</v>
      </c>
      <c r="Q82" s="9">
        <f>'10.ค่าใช้จ่าย(แยกกลุ่ม)'!AD82</f>
        <v>0.13767773324833604</v>
      </c>
      <c r="R82" s="9">
        <f>'10.ค่าใช้จ่าย(แยกกลุ่ม)'!AE82</f>
        <v>-0.68547794316618538</v>
      </c>
      <c r="S82" s="9">
        <f>'10.ค่าใช้จ่าย(แยกกลุ่ม)'!AF82</f>
        <v>0.4922412053258774</v>
      </c>
      <c r="T82" s="9">
        <f>'10.ค่าใช้จ่าย(แยกกลุ่ม)'!AG82</f>
        <v>-0.29378309407763481</v>
      </c>
      <c r="U82" s="9">
        <f>'10.ค่าใช้จ่าย(แยกกลุ่ม)'!AH82</f>
        <v>-0.56737099756438658</v>
      </c>
      <c r="V82" s="9">
        <f>'10.ค่าใช้จ่าย(แยกกลุ่ม)'!AI82</f>
        <v>6.3808917908515395E-2</v>
      </c>
      <c r="W82" s="9">
        <f>'10.ค่าใช้จ่าย(แยกกลุ่ม)'!AJ82</f>
        <v>2.7375285504439746</v>
      </c>
      <c r="X82" s="9">
        <f>'10.ค่าใช้จ่าย(แยกกลุ่ม)'!AK82</f>
        <v>-0.30238632305879848</v>
      </c>
    </row>
    <row r="83" spans="1:24">
      <c r="A83" s="213" t="str">
        <f>'10.ค่าใช้จ่าย(แยกกลุ่ม)'!B102</f>
        <v>รพ.นากลาง</v>
      </c>
      <c r="B83" s="316">
        <f>'10.ค่าใช้จ่าย(แยกกลุ่ม)'!C102</f>
        <v>8509.2138105313788</v>
      </c>
      <c r="C83" s="316">
        <f>'10.ค่าใช้จ่าย(แยกกลุ่ม)'!D102</f>
        <v>36.340294491534308</v>
      </c>
      <c r="D83" s="316">
        <f>'10.ค่าใช้จ่าย(แยกกลุ่ม)'!E102</f>
        <v>1652.3571014022541</v>
      </c>
      <c r="E83" s="316">
        <f>'10.ค่าใช้จ่าย(แยกกลุ่ม)'!F102</f>
        <v>541.10136729211274</v>
      </c>
      <c r="F83" s="316">
        <f>'10.ค่าใช้จ่าย(แยกกลุ่ม)'!G102</f>
        <v>364.30967341339158</v>
      </c>
      <c r="G83" s="316">
        <f>'10.ค่าใช้จ่าย(แยกกลุ่ม)'!H102</f>
        <v>527.05166677621412</v>
      </c>
      <c r="H83" s="316">
        <f>'10.ค่าใช้จ่าย(แยกกลุ่ม)'!I102</f>
        <v>485.073478840326</v>
      </c>
      <c r="I83" s="316">
        <f>'10.ค่าใช้จ่าย(แยกกลุ่ม)'!J102</f>
        <v>390.60679968058759</v>
      </c>
      <c r="J83" s="316">
        <f>'10.ค่าใช้จ่าย(แยกกลุ่ม)'!K102</f>
        <v>365.85255844589915</v>
      </c>
      <c r="K83" s="316">
        <f>'10.ค่าใช้จ่าย(แยกกลุ่ม)'!L102</f>
        <v>54.918465925379998</v>
      </c>
      <c r="L83" s="316">
        <f>'10.ค่าใช้จ่าย(แยกกลุ่ม)'!M102</f>
        <v>100.02671093316253</v>
      </c>
      <c r="M83" s="9" t="str">
        <f>'10.ค่าใช้จ่าย(แยกกลุ่ม)'!Z102</f>
        <v>รพ.นากลาง</v>
      </c>
      <c r="N83" s="9">
        <f>'10.ค่าใช้จ่าย(แยกกลุ่ม)'!AA102</f>
        <v>6.9034171072909475E-2</v>
      </c>
      <c r="O83" s="9">
        <f>'10.ค่าใช้จ่าย(แยกกลุ่ม)'!AB102</f>
        <v>-0.14155557163759799</v>
      </c>
      <c r="P83" s="9">
        <f>'10.ค่าใช้จ่าย(แยกกลุ่ม)'!AC102</f>
        <v>-1.9983061158847036E-2</v>
      </c>
      <c r="Q83" s="9">
        <f>'10.ค่าใช้จ่าย(แยกกลุ่ม)'!AD102</f>
        <v>-0.13729791750993031</v>
      </c>
      <c r="R83" s="9">
        <f>'10.ค่าใช้จ่าย(แยกกลุ่ม)'!AE102</f>
        <v>-0.33582200635615506</v>
      </c>
      <c r="S83" s="9">
        <f>'10.ค่าใช้จ่าย(แยกกลุ่ม)'!AF102</f>
        <v>4.0178669166087359E-2</v>
      </c>
      <c r="T83" s="9">
        <f>'10.ค่าใช้จ่าย(แยกกลุ่ม)'!AG102</f>
        <v>-0.57910702046350071</v>
      </c>
      <c r="U83" s="9">
        <f>'10.ค่าใช้จ่าย(แยกกลุ่ม)'!AH102</f>
        <v>-0.16327963281695054</v>
      </c>
      <c r="V83" s="9">
        <f>'10.ค่าใช้จ่าย(แยกกลุ่ม)'!AI102</f>
        <v>0.20317027470008955</v>
      </c>
      <c r="W83" s="9">
        <f>'10.ค่าใช้จ่าย(แยกกลุ่ม)'!AJ102</f>
        <v>0.35869766870740682</v>
      </c>
      <c r="X83" s="9">
        <f>'10.ค่าใช้จ่าย(แยกกลุ่ม)'!AK102</f>
        <v>-0.61787595476848789</v>
      </c>
    </row>
    <row r="84" spans="1:24">
      <c r="A84" s="213" t="str">
        <f>'10.ค่าใช้จ่าย(แยกกลุ่ม)'!B113</f>
        <v>รพ.ศรีบุญเรือง</v>
      </c>
      <c r="B84" s="316">
        <f>'10.ค่าใช้จ่าย(แยกกลุ่ม)'!C113</f>
        <v>8422.9286072524574</v>
      </c>
      <c r="C84" s="316">
        <f>'10.ค่าใช้จ่าย(แยกกลุ่ม)'!D113</f>
        <v>19.053163829248128</v>
      </c>
      <c r="D84" s="316">
        <f>'10.ค่าใช้จ่าย(แยกกลุ่ม)'!E113</f>
        <v>1613.8833387406714</v>
      </c>
      <c r="E84" s="316">
        <f>'10.ค่าใช้จ่าย(แยกกลุ่ม)'!F113</f>
        <v>855.70230670287219</v>
      </c>
      <c r="F84" s="316">
        <f>'10.ค่าใช้จ่าย(แยกกลุ่ม)'!G113</f>
        <v>785.33499591854536</v>
      </c>
      <c r="G84" s="316">
        <f>'10.ค่าใช้จ่าย(แยกกลุ่ม)'!H113</f>
        <v>441.2053390735415</v>
      </c>
      <c r="H84" s="316">
        <f>'10.ค่าใช้จ่าย(แยกกลุ่ม)'!I113</f>
        <v>419.55811845811655</v>
      </c>
      <c r="I84" s="316">
        <f>'10.ค่าใช้จ่าย(แยกกลุ่ม)'!J113</f>
        <v>615.17445823801404</v>
      </c>
      <c r="J84" s="316">
        <f>'10.ค่าใช้จ่าย(แยกกลุ่ม)'!K113</f>
        <v>252.20039339691209</v>
      </c>
      <c r="K84" s="316">
        <f>'10.ค่าใช้จ่าย(แยกกลุ่ม)'!L113</f>
        <v>36.447915977977075</v>
      </c>
      <c r="L84" s="316">
        <f>'10.ค่าใช้จ่าย(แยกกลุ่ม)'!M113</f>
        <v>59.937225646095627</v>
      </c>
      <c r="M84" s="9" t="str">
        <f>'10.ค่าใช้จ่าย(แยกกลุ่ม)'!Z113</f>
        <v>รพ.ศรีบุญเรือง</v>
      </c>
      <c r="N84" s="9">
        <f>'10.ค่าใช้จ่าย(แยกกลุ่ม)'!AA141</f>
        <v>0.1116444833201099</v>
      </c>
      <c r="O84" s="9">
        <f>'10.ค่าใช้จ่าย(แยกกลุ่ม)'!AB141</f>
        <v>2.5162425348819649E-2</v>
      </c>
      <c r="P84" s="9">
        <f>'10.ค่าใช้จ่าย(แยกกลุ่ม)'!AC141</f>
        <v>-0.15449045456927071</v>
      </c>
      <c r="Q84" s="9">
        <f>'10.ค่าใช้จ่าย(แยกกลุ่ม)'!AD141</f>
        <v>8.2251517963635775E-3</v>
      </c>
      <c r="R84" s="9">
        <f>'10.ค่าใช้จ่าย(แยกกลุ่ม)'!AE141</f>
        <v>0.44327693857362938</v>
      </c>
      <c r="S84" s="9">
        <f>'10.ค่าใช้จ่าย(แยกกลุ่ม)'!AF141</f>
        <v>0.52320168002847911</v>
      </c>
      <c r="T84" s="9">
        <f>'10.ค่าใช้จ่าย(แยกกลุ่ม)'!AG141</f>
        <v>0.20351222291378673</v>
      </c>
      <c r="U84" s="9">
        <f>'10.ค่าใช้จ่าย(แยกกลุ่ม)'!AH141</f>
        <v>0.5608785097364658</v>
      </c>
      <c r="V84" s="9">
        <f>'10.ค่าใช้จ่าย(แยกกลุ่ม)'!AI141</f>
        <v>0.28378543336198325</v>
      </c>
      <c r="W84" s="9">
        <f>'10.ค่าใช้จ่าย(แยกกลุ่ม)'!AJ141</f>
        <v>-0.9887899516875811</v>
      </c>
      <c r="X84" s="9">
        <f>'10.ค่าใช้จ่าย(แยกกลุ่ม)'!AK141</f>
        <v>-0.88354156862709277</v>
      </c>
    </row>
    <row r="85" spans="1:24">
      <c r="A85" s="213" t="str">
        <f>'10.ค่าใช้จ่าย(แยกกลุ่ม)'!B141</f>
        <v>รพ.หนองบัวลำภู</v>
      </c>
      <c r="B85" s="316">
        <f>'10.ค่าใช้จ่าย(แยกกลุ่ม)'!C141</f>
        <v>7938.3581476190848</v>
      </c>
      <c r="C85" s="316">
        <f>'10.ค่าใช้จ่าย(แยกกลุ่ม)'!D141</f>
        <v>32.866201982467466</v>
      </c>
      <c r="D85" s="316">
        <f>'10.ค่าใช้จ่าย(แยกกลุ่ม)'!E141</f>
        <v>1879.8549097811158</v>
      </c>
      <c r="E85" s="316">
        <f>'10.ค่าใช้จ่าย(แยกกลุ่ม)'!F141</f>
        <v>1134.875987995531</v>
      </c>
      <c r="F85" s="316">
        <f>'10.ค่าใช้จ่าย(แยกกลุ่ม)'!G141</f>
        <v>200.71381630709251</v>
      </c>
      <c r="G85" s="316">
        <f>'10.ค่าใช้จ่าย(แยกกลุ่ม)'!H141</f>
        <v>570.87447041059511</v>
      </c>
      <c r="H85" s="316">
        <f>'10.ค่าใช้จ่าย(แยกกลุ่ม)'!I141</f>
        <v>438.02541978796739</v>
      </c>
      <c r="I85" s="316">
        <f>'10.ค่าใช้จ่าย(แยกกลุ่ม)'!J141</f>
        <v>1122.1308888973308</v>
      </c>
      <c r="J85" s="316">
        <f>'10.ค่าใช้จ่าย(แยกกลุ่ม)'!K141</f>
        <v>344.40766143076905</v>
      </c>
      <c r="K85" s="316">
        <f>'10.ค่าใช้จ่าย(แยกกลุ่ม)'!L141</f>
        <v>3.596326480545831</v>
      </c>
      <c r="L85" s="316">
        <f>'10.ค่าใช้จ่าย(แยกกลุ่ม)'!M141</f>
        <v>16.262879012912997</v>
      </c>
      <c r="M85" s="9" t="str">
        <f>'10.ค่าใช้จ่าย(แยกกลุ่ม)'!Z141</f>
        <v>รพ.หนองบัวลำภู</v>
      </c>
      <c r="N85" s="9">
        <f>'10.ค่าใช้จ่าย(แยกกลุ่ม)'!AA141</f>
        <v>0.1116444833201099</v>
      </c>
      <c r="O85" s="9">
        <f>'10.ค่าใช้จ่าย(แยกกลุ่ม)'!AB141</f>
        <v>2.5162425348819649E-2</v>
      </c>
      <c r="P85" s="9">
        <f>'10.ค่าใช้จ่าย(แยกกลุ่ม)'!AC141</f>
        <v>-0.15449045456927071</v>
      </c>
      <c r="Q85" s="9">
        <f>'10.ค่าใช้จ่าย(แยกกลุ่ม)'!AD141</f>
        <v>8.2251517963635775E-3</v>
      </c>
      <c r="R85" s="9">
        <f>'10.ค่าใช้จ่าย(แยกกลุ่ม)'!AE141</f>
        <v>0.44327693857362938</v>
      </c>
      <c r="S85" s="9">
        <f>'10.ค่าใช้จ่าย(แยกกลุ่ม)'!AF141</f>
        <v>0.52320168002847911</v>
      </c>
      <c r="T85" s="9">
        <f>'10.ค่าใช้จ่าย(แยกกลุ่ม)'!AG141</f>
        <v>0.20351222291378673</v>
      </c>
      <c r="U85" s="9">
        <f>'10.ค่าใช้จ่าย(แยกกลุ่ม)'!AH141</f>
        <v>0.5608785097364658</v>
      </c>
      <c r="V85" s="9">
        <f>'10.ค่าใช้จ่าย(แยกกลุ่ม)'!AI141</f>
        <v>0.28378543336198325</v>
      </c>
      <c r="W85" s="9">
        <f>'10.ค่าใช้จ่าย(แยกกลุ่ม)'!AJ141</f>
        <v>-0.9887899516875811</v>
      </c>
      <c r="X85" s="9">
        <f>'10.ค่าใช้จ่าย(แยกกลุ่ม)'!AK141</f>
        <v>-0.88354156862709277</v>
      </c>
    </row>
    <row r="87" spans="1:24">
      <c r="A87" s="469" t="s">
        <v>43</v>
      </c>
      <c r="B87" s="470" t="s">
        <v>244</v>
      </c>
      <c r="C87" s="471"/>
      <c r="D87" s="471"/>
      <c r="E87" s="471"/>
      <c r="F87" s="471"/>
      <c r="G87" s="471"/>
      <c r="H87" s="471"/>
      <c r="I87" s="471"/>
      <c r="J87" s="471"/>
      <c r="K87" s="471"/>
      <c r="L87" s="472"/>
      <c r="M87" s="447" t="s">
        <v>43</v>
      </c>
      <c r="N87" s="460" t="s">
        <v>713</v>
      </c>
      <c r="O87" s="461"/>
      <c r="P87" s="461"/>
      <c r="Q87" s="461"/>
      <c r="R87" s="461"/>
      <c r="S87" s="461"/>
      <c r="T87" s="461"/>
      <c r="U87" s="461"/>
      <c r="V87" s="461"/>
      <c r="W87" s="461"/>
      <c r="X87" s="462"/>
    </row>
    <row r="88" spans="1:24">
      <c r="A88" s="469"/>
      <c r="B88" s="318" t="s">
        <v>5</v>
      </c>
      <c r="C88" s="318" t="s">
        <v>8</v>
      </c>
      <c r="D88" s="318" t="s">
        <v>11</v>
      </c>
      <c r="E88" s="318" t="s">
        <v>17</v>
      </c>
      <c r="F88" s="318" t="s">
        <v>20</v>
      </c>
      <c r="G88" s="318" t="s">
        <v>23</v>
      </c>
      <c r="H88" s="318" t="s">
        <v>26</v>
      </c>
      <c r="I88" s="318" t="s">
        <v>29</v>
      </c>
      <c r="J88" s="318" t="s">
        <v>32</v>
      </c>
      <c r="K88" s="318" t="s">
        <v>35</v>
      </c>
      <c r="L88" s="318" t="s">
        <v>38</v>
      </c>
      <c r="M88" s="447"/>
      <c r="N88" s="31" t="s">
        <v>5</v>
      </c>
      <c r="O88" s="31" t="s">
        <v>8</v>
      </c>
      <c r="P88" s="31" t="s">
        <v>11</v>
      </c>
      <c r="Q88" s="31" t="s">
        <v>17</v>
      </c>
      <c r="R88" s="31" t="s">
        <v>20</v>
      </c>
      <c r="S88" s="31" t="s">
        <v>23</v>
      </c>
      <c r="T88" s="31" t="s">
        <v>26</v>
      </c>
      <c r="U88" s="31" t="s">
        <v>29</v>
      </c>
      <c r="V88" s="31" t="s">
        <v>32</v>
      </c>
      <c r="W88" s="31" t="s">
        <v>35</v>
      </c>
      <c r="X88" s="31" t="s">
        <v>38</v>
      </c>
    </row>
    <row r="89" spans="1:24">
      <c r="A89" s="319" t="str">
        <f>'10.ค่าใช้จ่าย(แยกกลุ่ม)'!B4</f>
        <v>รพ.ห้วยเกิ้ง</v>
      </c>
      <c r="B89" s="325">
        <f>'10.ค่าใช้จ่าย(แยกกลุ่ม)'!C4</f>
        <v>12684.066608902875</v>
      </c>
      <c r="C89" s="325">
        <f>'10.ค่าใช้จ่าย(แยกกลุ่ม)'!D4</f>
        <v>77.244110902313338</v>
      </c>
      <c r="D89" s="325">
        <f>'10.ค่าใช้จ่าย(แยกกลุ่ม)'!E4</f>
        <v>1232.9409074162249</v>
      </c>
      <c r="E89" s="325">
        <f>'10.ค่าใช้จ่าย(แยกกลุ่ม)'!F4</f>
        <v>498.2787739062075</v>
      </c>
      <c r="F89" s="325">
        <f>'10.ค่าใช้จ่าย(แยกกลุ่ม)'!G4</f>
        <v>15.017129975184439</v>
      </c>
      <c r="G89" s="325">
        <f>'10.ค่าใช้จ่าย(แยกกลุ่ม)'!H4</f>
        <v>2309.8864605673157</v>
      </c>
      <c r="H89" s="325">
        <f>'10.ค่าใช้จ่าย(แยกกลุ่ม)'!I4</f>
        <v>1013.7930221969567</v>
      </c>
      <c r="I89" s="325">
        <f>'10.ค่าใช้จ่าย(แยกกลุ่ม)'!J4</f>
        <v>271.35857089033476</v>
      </c>
      <c r="J89" s="325">
        <f>'10.ค่าใช้จ่าย(แยกกลุ่ม)'!K4</f>
        <v>532.1916105558829</v>
      </c>
      <c r="K89" s="325">
        <f>'10.ค่าใช้จ่าย(แยกกลุ่ม)'!L4</f>
        <v>1.0098378240527501E-2</v>
      </c>
      <c r="L89" s="325">
        <f>'10.ค่าใช้จ่าย(แยกกลุ่ม)'!M4</f>
        <v>0</v>
      </c>
      <c r="M89" s="9" t="str">
        <f>'10.ค่าใช้จ่าย(แยกกลุ่ม)'!Z4</f>
        <v>รพ.ห้วยเกิ้ง</v>
      </c>
      <c r="N89" s="8">
        <f>'10.ค่าใช้จ่าย(แยกกลุ่ม)'!AA4</f>
        <v>-8.3771053600575629E-2</v>
      </c>
      <c r="O89" s="8">
        <f>'10.ค่าใช้จ่าย(แยกกลุ่ม)'!AB4</f>
        <v>0.3619835287860475</v>
      </c>
      <c r="P89" s="8">
        <f>'10.ค่าใช้จ่าย(แยกกลุ่ม)'!AC4</f>
        <v>-8.0922812212732856E-2</v>
      </c>
      <c r="Q89" s="8">
        <f>'10.ค่าใช้จ่าย(แยกกลุ่ม)'!AD4</f>
        <v>-0.11680697067846507</v>
      </c>
      <c r="R89" s="8">
        <f>'10.ค่าใช้จ่าย(แยกกลุ่ม)'!AE4</f>
        <v>-0.97784145412506884</v>
      </c>
      <c r="S89" s="8">
        <f>'10.ค่าใช้จ่าย(แยกกลุ่ม)'!AF4</f>
        <v>1.4541264510204208</v>
      </c>
      <c r="T89" s="8">
        <f>'10.ค่าใช้จ่าย(แยกกลุ่ม)'!AG4</f>
        <v>0.67736963036256881</v>
      </c>
      <c r="U89" s="8">
        <f>'10.ค่าใช้จ่าย(แยกกลุ่ม)'!AH4</f>
        <v>4.3204116448354403E-2</v>
      </c>
      <c r="V89" s="8">
        <f>'10.ค่าใช้จ่าย(แยกกลุ่ม)'!AI4</f>
        <v>0.51097531092145065</v>
      </c>
      <c r="W89" s="8">
        <f>'10.ค่าใช้จ่าย(แยกกลุ่ม)'!AJ4</f>
        <v>-0.99976439238363157</v>
      </c>
      <c r="X89" s="8">
        <f>'10.ค่าใช้จ่าย(แยกกลุ่ม)'!AK4</f>
        <v>-1</v>
      </c>
    </row>
    <row r="90" spans="1:24">
      <c r="A90" s="319" t="str">
        <f>'10.ค่าใช้จ่าย(แยกกลุ่ม)'!B15</f>
        <v>รพ.ประจักษ์ศิลปาคม</v>
      </c>
      <c r="B90" s="325">
        <f>'10.ค่าใช้จ่าย(แยกกลุ่ม)'!C15</f>
        <v>8542.8610859143482</v>
      </c>
      <c r="C90" s="325">
        <f>'10.ค่าใช้จ่าย(แยกกลุ่ม)'!D15</f>
        <v>70.148753121952083</v>
      </c>
      <c r="D90" s="325">
        <f>'10.ค่าใช้จ่าย(แยกกลุ่ม)'!E15</f>
        <v>997.67804663127561</v>
      </c>
      <c r="E90" s="325">
        <f>'10.ค่าใช้จ่าย(แยกกลุ่ม)'!F15</f>
        <v>513.06718939357268</v>
      </c>
      <c r="F90" s="325">
        <f>'10.ค่าใช้จ่าย(แยกกลุ่ม)'!G15</f>
        <v>701.38835413384072</v>
      </c>
      <c r="G90" s="325">
        <f>'10.ค่าใช้จ่าย(แยกกลุ่ม)'!H15</f>
        <v>379.04021796685248</v>
      </c>
      <c r="H90" s="325">
        <f>'10.ค่าใช้จ่าย(แยกกลุ่ม)'!I15</f>
        <v>818.34448532107069</v>
      </c>
      <c r="I90" s="325">
        <f>'10.ค่าใช้จ่าย(แยกกลุ่ม)'!J15</f>
        <v>112.08469781481072</v>
      </c>
      <c r="J90" s="325">
        <f>'10.ค่าใช้จ่าย(แยกกลุ่ม)'!K15</f>
        <v>345.80340854009222</v>
      </c>
      <c r="K90" s="325">
        <f>'10.ค่าใช้จ่าย(แยกกลุ่ม)'!L15</f>
        <v>15.101264193689342</v>
      </c>
      <c r="L90" s="325">
        <f>'10.ค่าใช้จ่าย(แยกกลุ่ม)'!M15</f>
        <v>320.31522685991581</v>
      </c>
      <c r="M90" s="9" t="str">
        <f>'10.ค่าใช้จ่าย(แยกกลุ่ม)'!Z15</f>
        <v>รพ.ประจักษ์ศิลปาคม</v>
      </c>
      <c r="N90" s="8">
        <f>'10.ค่าใช้จ่าย(แยกกลุ่ม)'!AA15</f>
        <v>-0.17705188501467717</v>
      </c>
      <c r="O90" s="8">
        <f>'10.ค่าใช้จ่าย(แยกกลุ่ม)'!AB15</f>
        <v>0.78309914008981063</v>
      </c>
      <c r="P90" s="8">
        <f>'10.ค่าใช้จ่าย(แยกกลุ่ม)'!AC15</f>
        <v>-0.15640258403657789</v>
      </c>
      <c r="Q90" s="8">
        <f>'10.ค่าใช้จ่าย(แยกกลุ่ม)'!AD15</f>
        <v>0.1075477208161589</v>
      </c>
      <c r="R90" s="8">
        <f>'10.ค่าใช้จ่าย(แยกกลุ่ม)'!AE15</f>
        <v>-5.3465592644767355E-4</v>
      </c>
      <c r="S90" s="8">
        <f>'10.ค่าใช้จ่าย(แยกกลุ่ม)'!AF15</f>
        <v>-0.23026381413509722</v>
      </c>
      <c r="T90" s="8">
        <f>'10.ค่าใช้จ่าย(แยกกลุ่ม)'!AG15</f>
        <v>0.50406593630575347</v>
      </c>
      <c r="U90" s="8">
        <f>'10.ค่าใช้จ่าย(แยกกลุ่ม)'!AH15</f>
        <v>-0.27624534787424049</v>
      </c>
      <c r="V90" s="8">
        <f>'10.ค่าใช้จ่าย(แยกกลุ่ม)'!AI15</f>
        <v>0.31944001175942016</v>
      </c>
      <c r="W90" s="8">
        <f>'10.ค่าใช้จ่าย(แยกกลุ่ม)'!AJ15</f>
        <v>-0.69045938069576063</v>
      </c>
      <c r="X90" s="8">
        <f>'10.ค่าใช้จ่าย(แยกกลุ่ม)'!AK15</f>
        <v>0.31993680331081936</v>
      </c>
    </row>
    <row r="91" spans="1:24">
      <c r="A91" s="319" t="str">
        <f>'10.ค่าใช้จ่าย(แยกกลุ่ม)'!B16</f>
        <v>รพ.กู่แก้ว</v>
      </c>
      <c r="B91" s="325">
        <f>'10.ค่าใช้จ่าย(แยกกลุ่ม)'!C16</f>
        <v>9328.7391531681878</v>
      </c>
      <c r="C91" s="325">
        <f>'10.ค่าใช้จ่าย(แยกกลุ่ม)'!D16</f>
        <v>75.922671768965301</v>
      </c>
      <c r="D91" s="325">
        <f>'10.ค่าใช้จ่าย(แยกกลุ่ม)'!E16</f>
        <v>1141.567308818918</v>
      </c>
      <c r="E91" s="325">
        <f>'10.ค่าใช้จ่าย(แยกกลุ่ม)'!F16</f>
        <v>440.0349610874257</v>
      </c>
      <c r="F91" s="325">
        <f>'10.ค่าใช้จ่าย(แยกกลุ่ม)'!G16</f>
        <v>550.90239495673779</v>
      </c>
      <c r="G91" s="325">
        <f>'10.ค่าใช้จ่าย(แยกกลุ่ม)'!H16</f>
        <v>293.29081805606234</v>
      </c>
      <c r="H91" s="325">
        <f>'10.ค่าใช้จ่าย(แยกกลุ่ม)'!I16</f>
        <v>369.68942277368245</v>
      </c>
      <c r="I91" s="325">
        <f>'10.ค่าใช้จ่าย(แยกกลุ่ม)'!J16</f>
        <v>86.223371950984529</v>
      </c>
      <c r="J91" s="325">
        <f>'10.ค่าใช้จ่าย(แยกกลุ่ม)'!K16</f>
        <v>153.10501525881003</v>
      </c>
      <c r="K91" s="325">
        <f>'10.ค่าใช้จ่าย(แยกกลุ่ม)'!L16</f>
        <v>259.49319480020824</v>
      </c>
      <c r="L91" s="325">
        <f>'10.ค่าใช้จ่าย(แยกกลุ่ม)'!M16</f>
        <v>39.09332578040938</v>
      </c>
      <c r="M91" s="9" t="str">
        <f>'10.ค่าใช้จ่าย(แยกกลุ่ม)'!Z16</f>
        <v>รพ.กู่แก้ว</v>
      </c>
      <c r="N91" s="8">
        <f>'10.ค่าใช้จ่าย(แยกกลุ่ม)'!AA16</f>
        <v>-0.10134693469993895</v>
      </c>
      <c r="O91" s="8">
        <f>'10.ค่าใช้จ่าย(แยกกลุ่ม)'!AB16</f>
        <v>0.92986538918534833</v>
      </c>
      <c r="P91" s="8">
        <f>'10.ค่าใช้จ่าย(แยกกลุ่ม)'!AC16</f>
        <v>-3.4735468902350505E-2</v>
      </c>
      <c r="Q91" s="8">
        <f>'10.ค่าใช้จ่าย(แยกกลุ่ม)'!AD16</f>
        <v>-5.0105467067875636E-2</v>
      </c>
      <c r="R91" s="8">
        <f>'10.ค่าใช้จ่าย(แยกกลุ่ม)'!AE16</f>
        <v>-0.21497434555163494</v>
      </c>
      <c r="S91" s="8">
        <f>'10.ค่าใช้จ่าย(แยกกลุ่ม)'!AF16</f>
        <v>-0.40439946755356376</v>
      </c>
      <c r="T91" s="8">
        <f>'10.ค่าใช้จ่าย(แยกกลุ่ม)'!AG16</f>
        <v>-0.32053398320601423</v>
      </c>
      <c r="U91" s="8">
        <f>'10.ค่าใช้จ่าย(แยกกลุ่ม)'!AH16</f>
        <v>-0.44323741074271139</v>
      </c>
      <c r="V91" s="8">
        <f>'10.ค่าใช้จ่าย(แยกกลุ่ม)'!AI16</f>
        <v>-0.4158158128447445</v>
      </c>
      <c r="W91" s="8">
        <f>'10.ค่าใช้จ่าย(แยกกลุ่ม)'!AJ16</f>
        <v>4.3190039716846034</v>
      </c>
      <c r="X91" s="8">
        <f>'10.ค่าใช้จ่าย(แยกกลุ่ม)'!AK16</f>
        <v>-0.83890644235920564</v>
      </c>
    </row>
    <row r="92" spans="1:24">
      <c r="A92" s="319" t="str">
        <f>'10.ค่าใช้จ่าย(แยกกลุ่ม)'!B20</f>
        <v>รพ.พิบูลย์รักษ์</v>
      </c>
      <c r="B92" s="325">
        <f>'10.ค่าใช้จ่าย(แยกกลุ่ม)'!C20</f>
        <v>10072.625353512847</v>
      </c>
      <c r="C92" s="325">
        <f>'10.ค่าใช้จ่าย(แยกกลุ่ม)'!D20</f>
        <v>11.61595049963149</v>
      </c>
      <c r="D92" s="325">
        <f>'10.ค่าใช้จ่าย(แยกกลุ่ม)'!E20</f>
        <v>1019.4016283015957</v>
      </c>
      <c r="E92" s="325">
        <f>'10.ค่าใช้จ่าย(แยกกลุ่ม)'!F20</f>
        <v>514.46132698010047</v>
      </c>
      <c r="F92" s="325">
        <f>'10.ค่าใช้จ่าย(แยกกลุ่ม)'!G20</f>
        <v>670.62538779288002</v>
      </c>
      <c r="G92" s="325">
        <f>'10.ค่าใช้จ่าย(แยกกลุ่ม)'!H20</f>
        <v>666.62006067565937</v>
      </c>
      <c r="H92" s="325">
        <f>'10.ค่าใช้จ่าย(แยกกลุ่ม)'!I20</f>
        <v>375.65682601168947</v>
      </c>
      <c r="I92" s="325">
        <f>'10.ค่าใช้จ่าย(แยกกลุ่ม)'!J20</f>
        <v>109.67951596592563</v>
      </c>
      <c r="J92" s="325">
        <f>'10.ค่าใช้จ่าย(แยกกลุ่ม)'!K20</f>
        <v>319.53701729427689</v>
      </c>
      <c r="K92" s="325">
        <f>'10.ค่าใช้จ่าย(แยกกลุ่ม)'!L20</f>
        <v>11.378139622576828</v>
      </c>
      <c r="L92" s="325">
        <f>'10.ค่าใช้จ่าย(แยกกลุ่ม)'!M20</f>
        <v>296.16582966251309</v>
      </c>
      <c r="M92" s="9" t="str">
        <f>'10.ค่าใช้จ่าย(แยกกลุ่ม)'!Z20</f>
        <v>รพ.พิบูลย์รักษ์</v>
      </c>
      <c r="N92" s="8">
        <f>'10.ค่าใช้จ่าย(แยกกลุ่ม)'!AA20</f>
        <v>-2.9687131247602996E-2</v>
      </c>
      <c r="O92" s="8">
        <f>'10.ค่าใช้จ่าย(แยกกลุ่ม)'!AB20</f>
        <v>-0.70473614390250572</v>
      </c>
      <c r="P92" s="8">
        <f>'10.ค่าใช้จ่าย(แยกกลุ่ม)'!AC20</f>
        <v>-0.13803397562183814</v>
      </c>
      <c r="Q92" s="8">
        <f>'10.ค่าใช้จ่าย(แยกกลุ่ม)'!AD20</f>
        <v>0.11055721730781341</v>
      </c>
      <c r="R92" s="8">
        <f>'10.ค่าใช้จ่าย(แยกกลุ่ม)'!AE20</f>
        <v>-4.4371310124478834E-2</v>
      </c>
      <c r="S92" s="8">
        <f>'10.ค่าใช้จ่าย(แยกกลุ่ม)'!AF20</f>
        <v>0.35373915115884935</v>
      </c>
      <c r="T92" s="8">
        <f>'10.ค่าใช้จ่าย(แยกกลุ่ม)'!AG20</f>
        <v>-0.30956626960925726</v>
      </c>
      <c r="U92" s="8">
        <f>'10.ค่าใช้จ่าย(แยกกลุ่ม)'!AH20</f>
        <v>-0.29177611689335453</v>
      </c>
      <c r="V92" s="8">
        <f>'10.ค่าใช้จ่าย(แยกกลุ่ม)'!AI20</f>
        <v>0.21921853701869909</v>
      </c>
      <c r="W92" s="8">
        <f>'10.ค่าใช้จ่าย(แยกกลุ่ม)'!AJ20</f>
        <v>-0.7667747322257733</v>
      </c>
      <c r="X92" s="8">
        <f>'10.ค่าใช้จ่าย(แยกกลุ่ม)'!AK20</f>
        <v>0.22042333824359897</v>
      </c>
    </row>
    <row r="93" spans="1:24">
      <c r="A93" s="319" t="str">
        <f>'10.ค่าใช้จ่าย(แยกกลุ่ม)'!B23</f>
        <v>รพ.หนองแสง</v>
      </c>
      <c r="B93" s="325">
        <f>'10.ค่าใช้จ่าย(แยกกลุ่ม)'!C23</f>
        <v>10836.267407185926</v>
      </c>
      <c r="C93" s="325">
        <f>'10.ค่าใช้จ่าย(แยกกลุ่ม)'!D23</f>
        <v>19.219878407335425</v>
      </c>
      <c r="D93" s="325">
        <f>'10.ค่าใช้จ่าย(แยกกลุ่ม)'!E23</f>
        <v>985.77512732346645</v>
      </c>
      <c r="E93" s="325">
        <f>'10.ค่าใช้จ่าย(แยกกลุ่ม)'!F23</f>
        <v>545.2815328649026</v>
      </c>
      <c r="F93" s="325">
        <f>'10.ค่าใช้จ่าย(แยกกลุ่ม)'!G23</f>
        <v>628.97321473065233</v>
      </c>
      <c r="G93" s="325">
        <f>'10.ค่าใช้จ่าย(แยกกลุ่ม)'!H23</f>
        <v>386.38964319529572</v>
      </c>
      <c r="H93" s="325">
        <f>'10.ค่าใช้จ่าย(แยกกลุ่ม)'!I23</f>
        <v>308.73094134648926</v>
      </c>
      <c r="I93" s="325">
        <f>'10.ค่าใช้จ่าย(แยกกลุ่ม)'!J23</f>
        <v>39.496436936263514</v>
      </c>
      <c r="J93" s="325">
        <f>'10.ค่าใช้จ่าย(แยกกลุ่ม)'!K23</f>
        <v>348.50951661932527</v>
      </c>
      <c r="K93" s="325">
        <f>'10.ค่าใช้จ่าย(แยกกลุ่ม)'!L23</f>
        <v>18.939710968256342</v>
      </c>
      <c r="L93" s="325">
        <f>'10.ค่าใช้จ่าย(แยกกลุ่ม)'!M23</f>
        <v>345.0785468679922</v>
      </c>
      <c r="M93" s="9" t="str">
        <f>'10.ค่าใช้จ่าย(แยกกลุ่ม)'!Z23</f>
        <v>รพ.หนองแสง</v>
      </c>
      <c r="N93" s="8">
        <f>'10.ค่าใช้จ่าย(แยกกลุ่ม)'!AA23</f>
        <v>4.3875786640639652E-2</v>
      </c>
      <c r="O93" s="8">
        <f>'10.ค่าใช้จ่าย(แยกกลุ่ม)'!AB23</f>
        <v>-0.51145320286490026</v>
      </c>
      <c r="P93" s="8">
        <f>'10.ค่าใช้จ่าย(แยกกลุ่ม)'!AC23</f>
        <v>-0.16646722563553254</v>
      </c>
      <c r="Q93" s="8">
        <f>'10.ค่าใช้จ่าย(แยกกลุ่ม)'!AD23</f>
        <v>0.17708816976092887</v>
      </c>
      <c r="R93" s="8">
        <f>'10.ค่าใช้จ่าย(แยกกลุ่ม)'!AE23</f>
        <v>-0.10372488113216999</v>
      </c>
      <c r="S93" s="8">
        <f>'10.ค่าใช้จ่าย(แยกกลุ่ม)'!AF23</f>
        <v>-0.21533896374854561</v>
      </c>
      <c r="T93" s="8">
        <f>'10.ค่าใช้จ่าย(แยกกลุ่ม)'!AG23</f>
        <v>-0.43257185611670679</v>
      </c>
      <c r="U93" s="8">
        <f>'10.ค่าใช้จ่าย(แยกกลุ่ม)'!AH23</f>
        <v>-0.74496313473367726</v>
      </c>
      <c r="V93" s="8">
        <f>'10.ค่าใช้จ่าย(แยกกลุ่ม)'!AI23</f>
        <v>0.32976537925929422</v>
      </c>
      <c r="W93" s="8">
        <f>'10.ค่าใช้จ่าย(แยกกลุ่ม)'!AJ23</f>
        <v>-0.61178019354119462</v>
      </c>
      <c r="X93" s="8">
        <f>'10.ค่าใช้จ่าย(แยกกลุ่ม)'!AK23</f>
        <v>0.42198008664532616</v>
      </c>
    </row>
    <row r="94" spans="1:24">
      <c r="A94" s="319" t="str">
        <f>'10.ค่าใช้จ่าย(แยกกลุ่ม)'!B24</f>
        <v>รพ.นายูง</v>
      </c>
      <c r="B94" s="325">
        <f>'10.ค่าใช้จ่าย(แยกกลุ่ม)'!C24</f>
        <v>9399.0412051297044</v>
      </c>
      <c r="C94" s="325">
        <f>'10.ค่าใช้จ่าย(แยกกลุ่ม)'!D24</f>
        <v>8.9281639017233054</v>
      </c>
      <c r="D94" s="325">
        <f>'10.ค่าใช้จ่าย(แยกกลุ่ม)'!E24</f>
        <v>876.24593983491957</v>
      </c>
      <c r="E94" s="325">
        <f>'10.ค่าใช้จ่าย(แยกกลุ่ม)'!F24</f>
        <v>308.85519088303198</v>
      </c>
      <c r="F94" s="325">
        <f>'10.ค่าใช้จ่าย(แยกกลุ่ม)'!G24</f>
        <v>636.83217054459112</v>
      </c>
      <c r="G94" s="325">
        <f>'10.ค่าใช้จ่าย(แยกกลุ่ม)'!H24</f>
        <v>636.37122276666071</v>
      </c>
      <c r="H94" s="325">
        <f>'10.ค่าใช้จ่าย(แยกกลุ่ม)'!I24</f>
        <v>128.58919869220023</v>
      </c>
      <c r="I94" s="325">
        <f>'10.ค่าใช้จ่าย(แยกกลุ่ม)'!J24</f>
        <v>23.220953998199803</v>
      </c>
      <c r="J94" s="325">
        <f>'10.ค่าใช้จ่าย(แยกกลุ่ม)'!K24</f>
        <v>261.65167797404405</v>
      </c>
      <c r="K94" s="325">
        <f>'10.ค่าใช้จ่าย(แยกกลุ่ม)'!L24</f>
        <v>11.404193161917826</v>
      </c>
      <c r="L94" s="325">
        <f>'10.ค่าใช้จ่าย(แยกกลุ่ม)'!M24</f>
        <v>8.7804621814449018</v>
      </c>
      <c r="M94" s="9" t="str">
        <f>'10.ค่าใช้จ่าย(แยกกลุ่ม)'!Z24</f>
        <v>รพ.นายูง</v>
      </c>
      <c r="N94" s="8">
        <f>'10.ค่าใช้จ่าย(แยกกลุ่ม)'!AA24</f>
        <v>-9.4574620300876239E-2</v>
      </c>
      <c r="O94" s="8">
        <f>'10.ค่าใช้จ่าย(แยกกลุ่ม)'!AB24</f>
        <v>-0.77305653105383798</v>
      </c>
      <c r="P94" s="8">
        <f>'10.ค่าใช้จ่าย(แยกกลุ่ม)'!AC24</f>
        <v>-0.25908080959671215</v>
      </c>
      <c r="Q94" s="8">
        <f>'10.ค่าใช้จ่าย(แยกกลุ่ม)'!AD24</f>
        <v>-0.33328057261065813</v>
      </c>
      <c r="R94" s="8">
        <f>'10.ค่าใช้จ่าย(แยกกลุ่ม)'!AE24</f>
        <v>-9.2526015439087339E-2</v>
      </c>
      <c r="S94" s="8">
        <f>'10.ค่าใช้จ่าย(แยกกลุ่ม)'!AF24</f>
        <v>0.29231130256850663</v>
      </c>
      <c r="T94" s="8">
        <f>'10.ค่าใช้จ่าย(แยกกลุ่ม)'!AG24</f>
        <v>-0.76366110238537355</v>
      </c>
      <c r="U94" s="8">
        <f>'10.ค่าใช้จ่าย(แยกกลุ่ม)'!AH24</f>
        <v>-0.85005737794142844</v>
      </c>
      <c r="V94" s="8">
        <f>'10.ค่าใช้จ่าย(แยกกลุ่ม)'!AI24</f>
        <v>-1.6475126128823762E-3</v>
      </c>
      <c r="W94" s="8">
        <f>'10.ค่าใช้จ่าย(แยกกลุ่ม)'!AJ24</f>
        <v>-0.76624069556505148</v>
      </c>
      <c r="X94" s="8">
        <f>'10.ค่าใช้จ่าย(แยกกลุ่ม)'!AK24</f>
        <v>-0.96381796988865465</v>
      </c>
    </row>
    <row r="95" spans="1:24">
      <c r="A95" s="319" t="str">
        <f>'10.ค่าใช้จ่าย(แยกกลุ่ม)'!B31</f>
        <v>รพ.สร้างคอม</v>
      </c>
      <c r="B95" s="325">
        <f>'10.ค่าใช้จ่าย(แยกกลุ่ม)'!C31</f>
        <v>9046.4402406370828</v>
      </c>
      <c r="C95" s="325">
        <f>'10.ค่าใช้จ่าย(แยกกลุ่ม)'!D31</f>
        <v>9.7444168734491328</v>
      </c>
      <c r="D95" s="325">
        <f>'10.ค่าใช้จ่าย(แยกกลุ่ม)'!E31</f>
        <v>988.89108156846908</v>
      </c>
      <c r="E95" s="325">
        <f>'10.ค่าใช้จ่าย(แยกกลุ่ม)'!F31</f>
        <v>811.5286068151654</v>
      </c>
      <c r="F95" s="325">
        <f>'10.ค่าใช้จ่าย(แยกกลุ่ม)'!G31</f>
        <v>237.77761700040398</v>
      </c>
      <c r="G95" s="325">
        <f>'10.ค่าใช้จ่าย(แยกกลุ่ม)'!H31</f>
        <v>318.56511021986267</v>
      </c>
      <c r="H95" s="325">
        <f>'10.ค่าใช้จ่าย(แยกกลุ่ม)'!I31</f>
        <v>589.88902143805183</v>
      </c>
      <c r="I95" s="325">
        <f>'10.ค่าใช้จ่าย(แยกกลุ่ม)'!J31</f>
        <v>97.604737722892267</v>
      </c>
      <c r="J95" s="325">
        <f>'10.ค่าใช้จ่าย(แยกกลุ่ม)'!K31</f>
        <v>317.31455652374638</v>
      </c>
      <c r="K95" s="325">
        <f>'10.ค่าใช้จ่าย(แยกกลุ่ม)'!L31</f>
        <v>38.64751947602285</v>
      </c>
      <c r="L95" s="325">
        <f>'10.ค่าใช้จ่าย(แยกกลุ่ม)'!M31</f>
        <v>183.89829606440071</v>
      </c>
      <c r="M95" s="9" t="str">
        <f>'10.ค่าใช้จ่าย(แยกกลุ่ม)'!Z31</f>
        <v>รพ.สร้างคอม</v>
      </c>
      <c r="N95" s="8">
        <f>'10.ค่าใช้จ่าย(แยกกลุ่ม)'!AA31</f>
        <v>-8.9531480027662799E-2</v>
      </c>
      <c r="O95" s="8">
        <f>'10.ค่าใช้จ่าย(แยกกลุ่ม)'!AB31</f>
        <v>-0.78179191639412071</v>
      </c>
      <c r="P95" s="8">
        <f>'10.ค่าใช้จ่าย(แยกกลุ่ม)'!AC31</f>
        <v>-0.22242191962201199</v>
      </c>
      <c r="Q95" s="8">
        <f>'10.ค่าใช้จ่าย(แยกกลุ่ม)'!AD31</f>
        <v>0.3160962577846802</v>
      </c>
      <c r="R95" s="8">
        <f>'10.ค่าใช้จ่าย(แยกกลุ่ม)'!AE31</f>
        <v>-0.68882205446040612</v>
      </c>
      <c r="S95" s="8">
        <f>'10.ค่าใช้จ่าย(แยกกลุ่ม)'!AF31</f>
        <v>-0.39807823308963469</v>
      </c>
      <c r="T95" s="8">
        <f>'10.ค่าใช้จ่าย(แยกกลุ่ม)'!AG31</f>
        <v>0.27005839801967724</v>
      </c>
      <c r="U95" s="8">
        <f>'10.ค่าใช้จ่าย(แยกกลุ่ม)'!AH31</f>
        <v>-0.35613611538082585</v>
      </c>
      <c r="V95" s="8">
        <f>'10.ค่าใช้จ่าย(แยกกลุ่ม)'!AI31</f>
        <v>-5.5470972376474019E-2</v>
      </c>
      <c r="W95" s="8">
        <f>'10.ค่าใช้จ่าย(แยกกลุ่ม)'!AJ31</f>
        <v>-0.53404254831988884</v>
      </c>
      <c r="X95" s="8">
        <f>'10.ค่าใช้จ่าย(แยกกลุ่ม)'!AK31</f>
        <v>-0.40746253513606134</v>
      </c>
    </row>
    <row r="96" spans="1:24">
      <c r="A96" s="403" t="str">
        <f>'10.ค่าใช้จ่าย(แยกกลุ่ม)'!B36</f>
        <v>รพ.ทุ่งฝน</v>
      </c>
      <c r="B96" s="325">
        <f>'10.ค่าใช้จ่าย(แยกกลุ่ม)'!C36</f>
        <v>9752.9589870629461</v>
      </c>
      <c r="C96" s="325">
        <f>'10.ค่าใช้จ่าย(แยกกลุ่ม)'!D36</f>
        <v>29.030066380687124</v>
      </c>
      <c r="D96" s="325">
        <f>'10.ค่าใช้จ่าย(แยกกลุ่ม)'!E36</f>
        <v>1235.401913658277</v>
      </c>
      <c r="E96" s="325">
        <f>'10.ค่าใช้จ่าย(แยกกลุ่ม)'!F36</f>
        <v>355.34352361899806</v>
      </c>
      <c r="F96" s="325">
        <f>'10.ค่าใช้จ่าย(แยกกลุ่ม)'!G36</f>
        <v>483.9024570549077</v>
      </c>
      <c r="G96" s="325">
        <f>'10.ค่าใช้จ่าย(แยกกลุ่ม)'!H36</f>
        <v>689.41159988529068</v>
      </c>
      <c r="H96" s="325">
        <f>'10.ค่าใช้จ่าย(แยกกลุ่ม)'!I36</f>
        <v>180.57955729189098</v>
      </c>
      <c r="I96" s="325">
        <f>'10.ค่าใช้จ่าย(แยกกลุ่ม)'!J36</f>
        <v>195.06811369871659</v>
      </c>
      <c r="J96" s="325">
        <f>'10.ค่าใช้จ่าย(แยกกลุ่ม)'!K36</f>
        <v>338.22780590082226</v>
      </c>
      <c r="K96" s="325">
        <f>'10.ค่าใช้จ่าย(แยกกลุ่ม)'!L36</f>
        <v>123.25333465730301</v>
      </c>
      <c r="L96" s="325">
        <f>'10.ค่าใช้จ่าย(แยกกลุ่ม)'!M36</f>
        <v>106.49789195937439</v>
      </c>
      <c r="M96" s="9" t="str">
        <f>'10.ค่าใช้จ่าย(แยกกลุ่ม)'!Z36</f>
        <v>รพ.ทุ่งฝน</v>
      </c>
      <c r="N96" s="8">
        <f>'10.ค่าใช้จ่าย(แยกกลุ่ม)'!AA36</f>
        <v>-1.8424717557548268E-2</v>
      </c>
      <c r="O96" s="8">
        <f>'10.ค่าใช้จ่าย(แยกกลุ่ม)'!AB36</f>
        <v>-0.34992568214715464</v>
      </c>
      <c r="P96" s="8">
        <f>'10.ค่าใช้จ่าย(แยกกลุ่ม)'!AC36</f>
        <v>-2.8587205990304912E-2</v>
      </c>
      <c r="Q96" s="8">
        <f>'10.ค่าใช้จ่าย(แยกกลุ่ม)'!AD36</f>
        <v>-0.42372175455608846</v>
      </c>
      <c r="R96" s="8">
        <f>'10.ค่าใช้จ่าย(แยกกลุ่ม)'!AE36</f>
        <v>-0.36672015504448491</v>
      </c>
      <c r="S96" s="8">
        <f>'10.ค่าใช้จ่าย(แยกกลุ่ม)'!AF36</f>
        <v>0.30262805002423732</v>
      </c>
      <c r="T96" s="8">
        <f>'10.ค่าใช้จ่าย(แยกกลุ่ม)'!AG36</f>
        <v>-0.61120384527562055</v>
      </c>
      <c r="U96" s="8">
        <f>'10.ค่าใช้จ่าย(แยกกลุ่ม)'!AH36</f>
        <v>0.28679525586115817</v>
      </c>
      <c r="V96" s="8">
        <f>'10.ค่าใช้จ่าย(แยกกลุ่ม)'!AI36</f>
        <v>6.7800989736030368E-3</v>
      </c>
      <c r="W96" s="8">
        <f>'10.ค่าใช้จ่าย(แยกกลุ่ม)'!AJ36</f>
        <v>0.48601541590847097</v>
      </c>
      <c r="X96" s="8">
        <f>'10.ค่าใช้จ่าย(แยกกลุ่ม)'!AK36</f>
        <v>-0.65685385745574021</v>
      </c>
    </row>
    <row r="97" spans="1:24">
      <c r="A97" s="404" t="str">
        <f>'10.ค่าใช้จ่าย(แยกกลุ่ม)'!B39</f>
        <v>รพ.ไชยวาน</v>
      </c>
      <c r="B97" s="325">
        <f>'10.ค่าใช้จ่าย(แยกกลุ่ม)'!C39</f>
        <v>10263.063797433217</v>
      </c>
      <c r="C97" s="325">
        <f>'10.ค่าใช้จ่าย(แยกกลุ่ม)'!D39</f>
        <v>25.125381697048212</v>
      </c>
      <c r="D97" s="325">
        <f>'10.ค่าใช้จ่าย(แยกกลุ่ม)'!E39</f>
        <v>1024.1292193116744</v>
      </c>
      <c r="E97" s="325">
        <f>'10.ค่าใช้จ่าย(แยกกลุ่ม)'!F39</f>
        <v>538.56278850557487</v>
      </c>
      <c r="F97" s="325">
        <f>'10.ค่าใช้จ่าย(แยกกลุ่ม)'!G39</f>
        <v>774.69425729689976</v>
      </c>
      <c r="G97" s="325">
        <f>'10.ค่าใช้จ่าย(แยกกลุ่ม)'!H39</f>
        <v>403.53263575647765</v>
      </c>
      <c r="H97" s="325">
        <f>'10.ค่าใช้จ่าย(แยกกลุ่ม)'!I39</f>
        <v>447.06833914492842</v>
      </c>
      <c r="I97" s="325">
        <f>'10.ค่าใช้จ่าย(แยกกลุ่ม)'!J39</f>
        <v>92.031023609873117</v>
      </c>
      <c r="J97" s="325">
        <f>'10.ค่าใช้จ่าย(แยกกลุ่ม)'!K39</f>
        <v>269.06553930117963</v>
      </c>
      <c r="K97" s="325">
        <f>'10.ค่าใช้จ่าย(แยกกลุ่ม)'!L39</f>
        <v>188.56830854474305</v>
      </c>
      <c r="L97" s="325">
        <f>'10.ค่าใช้จ่าย(แยกกลุ่ม)'!M39</f>
        <v>441.4648332128848</v>
      </c>
      <c r="M97" s="9" t="str">
        <f>'10.ค่าใช้จ่าย(แยกกลุ่ม)'!Z39</f>
        <v>รพ.ไชยวาน</v>
      </c>
      <c r="N97" s="8">
        <f>'10.ค่าใช้จ่าย(แยกกลุ่ม)'!AA39</f>
        <v>3.2914191380613557E-2</v>
      </c>
      <c r="O97" s="8">
        <f>'10.ค่าใช้จ่าย(แยกกลุ่ม)'!AB39</f>
        <v>-0.43736382985444683</v>
      </c>
      <c r="P97" s="8">
        <f>'10.ค่าใช้จ่าย(แยกกลุ่ม)'!AC39</f>
        <v>-0.19471370785515368</v>
      </c>
      <c r="Q97" s="8">
        <f>'10.ค่าใช้จ่าย(แยกกลุ่ม)'!AD39</f>
        <v>-0.12658597049838025</v>
      </c>
      <c r="R97" s="8">
        <f>'10.ค่าใช้จ่าย(แยกกลุ่ม)'!AE39</f>
        <v>1.3837090505289853E-2</v>
      </c>
      <c r="S97" s="8">
        <f>'10.ค่าใช้จ่าย(แยกกลุ่ม)'!AF39</f>
        <v>-0.23753396298515536</v>
      </c>
      <c r="T97" s="8">
        <f>'10.ค่าใช้จ่าย(แยกกลุ่ม)'!AG39</f>
        <v>-3.7441149124091112E-2</v>
      </c>
      <c r="U97" s="8">
        <f>'10.ค่าใช้จ่าย(แยกกลุ่ม)'!AH39</f>
        <v>-0.39290393325821077</v>
      </c>
      <c r="V97" s="8">
        <f>'10.ค่าใช้จ่าย(แยกกลุ่ม)'!AI39</f>
        <v>-0.19909059645007457</v>
      </c>
      <c r="W97" s="8">
        <f>'10.ค่าใช้จ่าย(แยกกลุ่ม)'!AJ39</f>
        <v>1.273491538613474</v>
      </c>
      <c r="X97" s="8">
        <f>'10.ค่าใช้จ่าย(แยกกลุ่ม)'!AK39</f>
        <v>0.42244087463941521</v>
      </c>
    </row>
    <row r="98" spans="1:24">
      <c r="A98" s="319" t="str">
        <f>'10.ค่าใช้จ่าย(แยกกลุ่ม)'!B53</f>
        <v>รพ.ศรีธาตุ</v>
      </c>
      <c r="B98" s="325">
        <f>'10.ค่าใช้จ่าย(แยกกลุ่ม)'!C53</f>
        <v>9548.0071051380037</v>
      </c>
      <c r="C98" s="325">
        <f>'10.ค่าใช้จ่าย(แยกกลุ่ม)'!D53</f>
        <v>15.650576446857013</v>
      </c>
      <c r="D98" s="325">
        <f>'10.ค่าใช้จ่าย(แยกกลุ่ม)'!E53</f>
        <v>1357.0244977614509</v>
      </c>
      <c r="E98" s="325">
        <f>'10.ค่าใช้จ่าย(แยกกลุ่ม)'!F53</f>
        <v>573.2000524788034</v>
      </c>
      <c r="F98" s="325">
        <f>'10.ค่าใช้จ่าย(แยกกลุ่ม)'!G53</f>
        <v>662.08775685914361</v>
      </c>
      <c r="G98" s="325">
        <f>'10.ค่าใช้จ่าย(แยกกลุ่ม)'!H53</f>
        <v>421.47579415189335</v>
      </c>
      <c r="H98" s="325">
        <f>'10.ค่าใช้จ่าย(แยกกลุ่ม)'!I53</f>
        <v>286.3206430293389</v>
      </c>
      <c r="I98" s="325">
        <f>'10.ค่าใช้จ่าย(แยกกลุ่ม)'!J53</f>
        <v>220.78488610459681</v>
      </c>
      <c r="J98" s="325">
        <f>'10.ค่าใช้จ่าย(แยกกลุ่ม)'!K53</f>
        <v>264.95418026468997</v>
      </c>
      <c r="K98" s="325">
        <f>'10.ค่าใช้จ่าย(แยกกลุ่ม)'!L53</f>
        <v>12.455045344966134</v>
      </c>
      <c r="L98" s="325">
        <f>'10.ค่าใช้จ่าย(แยกกลุ่ม)'!M53</f>
        <v>547.3031306886204</v>
      </c>
      <c r="M98" s="9" t="str">
        <f>'10.ค่าใช้จ่าย(แยกกลุ่ม)'!Z53</f>
        <v>รพ.ศรีธาตุ</v>
      </c>
      <c r="N98" s="8">
        <f>'10.ค่าใช้จ่าย(แยกกลุ่ม)'!AA53</f>
        <v>-8.804618267574775E-2</v>
      </c>
      <c r="O98" s="8">
        <f>'10.ค่าใช้จ่าย(แยกกลุ่ม)'!AB53</f>
        <v>-0.39146267097512011</v>
      </c>
      <c r="P98" s="8">
        <f>'10.ค่าใช้จ่าย(แยกกลุ่ม)'!AC53</f>
        <v>-9.2373376803757401E-2</v>
      </c>
      <c r="Q98" s="8">
        <f>'10.ค่าใช้จ่าย(แยกกลุ่ม)'!AD53</f>
        <v>-9.7124960090682513E-2</v>
      </c>
      <c r="R98" s="8">
        <f>'10.ค่าใช้จ่าย(แยกกลุ่ม)'!AE53</f>
        <v>-8.2010146401892095E-2</v>
      </c>
      <c r="S98" s="8">
        <f>'10.ค่าใช้จ่าย(แยกกลุ่ม)'!AF53</f>
        <v>-0.33309152685782967</v>
      </c>
      <c r="T98" s="8">
        <f>'10.ค่าใช้จ่าย(แยกกลุ่ม)'!AG53</f>
        <v>-0.5758979783665964</v>
      </c>
      <c r="U98" s="8">
        <f>'10.ค่าใช้จ่าย(แยกกลุ่ม)'!AH53</f>
        <v>-9.1652261213636302E-2</v>
      </c>
      <c r="V98" s="8">
        <f>'10.ค่าใช้จ่าย(แยกกลุ่ม)'!AI53</f>
        <v>-3.3783508004513664E-2</v>
      </c>
      <c r="W98" s="8">
        <f>'10.ค่าใช้จ่าย(แยกกลุ่ม)'!AJ53</f>
        <v>-0.70712954594550792</v>
      </c>
      <c r="X98" s="8">
        <f>'10.ค่าใช้จ่าย(แยกกลุ่ม)'!AK53</f>
        <v>0.8199843560995872</v>
      </c>
    </row>
    <row r="99" spans="1:24">
      <c r="A99" s="319" t="str">
        <f>'10.ค่าใช้จ่าย(แยกกลุ่ม)'!B70</f>
        <v>รพ.โนนสะอาด</v>
      </c>
      <c r="B99" s="325">
        <f>'10.ค่าใช้จ่าย(แยกกลุ่ม)'!C70</f>
        <v>9470.9759697445988</v>
      </c>
      <c r="C99" s="325">
        <f>'10.ค่าใช้จ่าย(แยกกลุ่ม)'!D70</f>
        <v>9.4967740950401645</v>
      </c>
      <c r="D99" s="325">
        <f>'10.ค่าใช้จ่าย(แยกกลุ่ม)'!E70</f>
        <v>1331.848519455752</v>
      </c>
      <c r="E99" s="325">
        <f>'10.ค่าใช้จ่าย(แยกกลุ่ม)'!F70</f>
        <v>500.31520126932975</v>
      </c>
      <c r="F99" s="325">
        <f>'10.ค่าใช้จ่าย(แยกกลุ่ม)'!G70</f>
        <v>618.88502462251188</v>
      </c>
      <c r="G99" s="325">
        <f>'10.ค่าใช้จ่าย(แยกกลุ่ม)'!H70</f>
        <v>498.34165614160651</v>
      </c>
      <c r="H99" s="325">
        <f>'10.ค่าใช้จ่าย(แยกกลุ่ม)'!I70</f>
        <v>702.11226291195317</v>
      </c>
      <c r="I99" s="325">
        <f>'10.ค่าใช้จ่าย(แยกกลุ่ม)'!J70</f>
        <v>53.055335544223212</v>
      </c>
      <c r="J99" s="325">
        <f>'10.ค่าใช้จ่าย(แยกกลุ่ม)'!K70</f>
        <v>321.95414862281035</v>
      </c>
      <c r="K99" s="325">
        <f>'10.ค่าใช้จ่าย(แยกกลุ่ม)'!L70</f>
        <v>50.33604185622707</v>
      </c>
      <c r="L99" s="325">
        <f>'10.ค่าใช้จ่าย(แยกกลุ่ม)'!M70</f>
        <v>464.05896069537869</v>
      </c>
      <c r="M99" s="9" t="str">
        <f>'10.ค่าใช้จ่าย(แยกกลุ่ม)'!Z70</f>
        <v>รพ.โนนสะอาด</v>
      </c>
      <c r="N99" s="8">
        <f>'10.ค่าใช้จ่าย(แยกกลุ่ม)'!AA70</f>
        <v>-5.5014269152996497E-3</v>
      </c>
      <c r="O99" s="8">
        <f>'10.ค่าใช้จ่าย(แยกกลุ่ม)'!AB70</f>
        <v>-0.78070650695125199</v>
      </c>
      <c r="P99" s="8">
        <f>'10.ค่าใช้จ่าย(แยกกลุ่ม)'!AC70</f>
        <v>-9.5533476161127076E-2</v>
      </c>
      <c r="Q99" s="8">
        <f>'10.ค่าใช้จ่าย(แยกกลุ่ม)'!AD70</f>
        <v>-0.21908115919993257</v>
      </c>
      <c r="R99" s="8">
        <f>'10.ค่าใช้จ่าย(แยกกลุ่ม)'!AE70</f>
        <v>-0.11040397313929555</v>
      </c>
      <c r="S99" s="8">
        <f>'10.ค่าใช้จ่าย(แยกกลุ่ม)'!AF70</f>
        <v>-0.21055608504683071</v>
      </c>
      <c r="T99" s="8">
        <f>'10.ค่าใช้จ่าย(แยกกลุ่ม)'!AG70</f>
        <v>6.983847649799993E-2</v>
      </c>
      <c r="U99" s="8">
        <f>'10.ค่าใช้จ่าย(แยกกลุ่ม)'!AH70</f>
        <v>-0.78419214679446414</v>
      </c>
      <c r="V99" s="8">
        <f>'10.ค่าใช้จ่าย(แยกกลุ่ม)'!AI70</f>
        <v>7.7171772300665617E-2</v>
      </c>
      <c r="W99" s="8">
        <f>'10.ค่าใช้จ่าย(แยกกลุ่ม)'!AJ70</f>
        <v>7.6468470665207039E-2</v>
      </c>
      <c r="X99" s="8">
        <f>'10.ค่าใช้จ่าย(แยกกลุ่ม)'!AK70</f>
        <v>-5.4368159120505251E-2</v>
      </c>
    </row>
    <row r="100" spans="1:24">
      <c r="A100" s="319" t="str">
        <f>'10.ค่าใช้จ่าย(แยกกลุ่ม)'!B88</f>
        <v>รพ.วังสามหมอ</v>
      </c>
      <c r="B100" s="325">
        <f>'10.ค่าใช้จ่าย(แยกกลุ่ม)'!C88</f>
        <v>8869.7177505250238</v>
      </c>
      <c r="C100" s="325">
        <f>'10.ค่าใช้จ่าย(แยกกลุ่ม)'!D88</f>
        <v>1.9476472242468763</v>
      </c>
      <c r="D100" s="325">
        <f>'10.ค่าใช้จ่าย(แยกกลุ่ม)'!E88</f>
        <v>1559.5636886664047</v>
      </c>
      <c r="E100" s="325">
        <f>'10.ค่าใช้จ่าย(แยกกลุ่ม)'!F88</f>
        <v>563.16289763117663</v>
      </c>
      <c r="F100" s="325">
        <f>'10.ค่าใช้จ่าย(แยกกลุ่ม)'!G88</f>
        <v>872.85987180443703</v>
      </c>
      <c r="G100" s="325">
        <f>'10.ค่าใช้จ่าย(แยกกลุ่ม)'!H88</f>
        <v>1388.5414867912832</v>
      </c>
      <c r="H100" s="325">
        <f>'10.ค่าใช้จ่าย(แยกกลุ่ม)'!I88</f>
        <v>2099.8947947868842</v>
      </c>
      <c r="I100" s="325">
        <f>'10.ค่าใช้จ่าย(แยกกลุ่ม)'!J88</f>
        <v>193.266578607084</v>
      </c>
      <c r="J100" s="325">
        <f>'10.ค่าใช้จ่าย(แยกกลุ่ม)'!K88</f>
        <v>350.13293409261178</v>
      </c>
      <c r="K100" s="325">
        <f>'10.ค่าใช้จ่าย(แยกกลุ่ม)'!L88</f>
        <v>10.739194034081001</v>
      </c>
      <c r="L100" s="325">
        <f>'10.ค่าใช้จ่าย(แยกกลุ่ม)'!M88</f>
        <v>483.90324365059354</v>
      </c>
      <c r="M100" s="9" t="str">
        <f>'10.ค่าใช้จ่าย(แยกกลุ่ม)'!Z88</f>
        <v>รพ.วังสามหมอ</v>
      </c>
      <c r="N100" s="8">
        <f>'10.ค่าใช้จ่าย(แยกกลุ่ม)'!AA88</f>
        <v>-4.674942065914528E-2</v>
      </c>
      <c r="O100" s="8">
        <f>'10.ค่าใช้จ่าย(แยกกลุ่ม)'!AB88</f>
        <v>-0.93625220658821073</v>
      </c>
      <c r="P100" s="8">
        <f>'10.ค่าใช้จ่าย(แยกกลุ่ม)'!AC88</f>
        <v>3.5232588910361086E-3</v>
      </c>
      <c r="Q100" s="8">
        <f>'10.ค่าใช้จ่าย(แยกกลุ่ม)'!AD88</f>
        <v>1.7061984809044643E-2</v>
      </c>
      <c r="R100" s="8">
        <f>'10.ค่าใช้จ่าย(แยกกลุ่ม)'!AE88</f>
        <v>0.4093990922756035</v>
      </c>
      <c r="S100" s="8">
        <f>'10.ค่าใช้จ่าย(แยกกลุ่ม)'!AF88</f>
        <v>1.1356240269827562</v>
      </c>
      <c r="T100" s="8">
        <f>'10.ค่าใช้จ่าย(แยกกลุ่ม)'!AG88</f>
        <v>1.2775992596106833</v>
      </c>
      <c r="U100" s="8">
        <f>'10.ค่าใช้จ่าย(แยกกลุ่ม)'!AH88</f>
        <v>-0.32658598923476512</v>
      </c>
      <c r="V100" s="8">
        <f>'10.ค่าใช้จ่าย(แยกกลุ่ม)'!AI88</f>
        <v>0.30816780531544802</v>
      </c>
      <c r="W100" s="8">
        <f>'10.ค่าใช้จ่าย(แยกกลุ่ม)'!AJ88</f>
        <v>-0.8450486161991424</v>
      </c>
      <c r="X100" s="8">
        <f>'10.ค่าใช้จ่าย(แยกกลุ่ม)'!AK88</f>
        <v>-0.13032949494298532</v>
      </c>
    </row>
    <row r="101" spans="1:24">
      <c r="A101" s="319" t="str">
        <f>'10.ค่าใช้จ่าย(แยกกลุ่ม)'!B89</f>
        <v>รพ.หนองวัวซอ</v>
      </c>
      <c r="B101" s="325">
        <f>'10.ค่าใช้จ่าย(แยกกลุ่ม)'!C89</f>
        <v>9660.9887642590365</v>
      </c>
      <c r="C101" s="325">
        <f>'10.ค่าใช้จ่าย(แยกกลุ่ม)'!D89</f>
        <v>16.170647827049919</v>
      </c>
      <c r="D101" s="325">
        <f>'10.ค่าใช้จ่าย(แยกกลุ่ม)'!E89</f>
        <v>1251.5814197402067</v>
      </c>
      <c r="E101" s="325">
        <f>'10.ค่าใช้จ่าย(แยกกลุ่ม)'!F89</f>
        <v>470.82272933592975</v>
      </c>
      <c r="F101" s="325">
        <f>'10.ค่าใช้จ่าย(แยกกลุ่ม)'!G89</f>
        <v>648.88027399911789</v>
      </c>
      <c r="G101" s="325">
        <f>'10.ค่าใช้จ่าย(แยกกลุ่ม)'!H89</f>
        <v>569.31279644814981</v>
      </c>
      <c r="H101" s="325">
        <f>'10.ค่าใช้จ่าย(แยกกลุ่ม)'!I89</f>
        <v>274.92100410249714</v>
      </c>
      <c r="I101" s="325">
        <f>'10.ค่าใช้จ่าย(แยกกลุ่ม)'!J89</f>
        <v>117.3106948286199</v>
      </c>
      <c r="J101" s="325">
        <f>'10.ค่าใช้จ่าย(แยกกลุ่ม)'!K89</f>
        <v>199.38215149620598</v>
      </c>
      <c r="K101" s="325">
        <f>'10.ค่าใช้จ่าย(แยกกลุ่ม)'!L89</f>
        <v>6.4876559094183115</v>
      </c>
      <c r="L101" s="325">
        <f>'10.ค่าใช้จ่าย(แยกกลุ่ม)'!M89</f>
        <v>140.20669824252539</v>
      </c>
      <c r="M101" s="9" t="str">
        <f>'10.ค่าใช้จ่าย(แยกกลุ่ม)'!Z89</f>
        <v>รพ.หนองวัวซอ</v>
      </c>
      <c r="N101" s="8">
        <f>'10.ค่าใช้จ่าย(แยกกลุ่ม)'!AA89</f>
        <v>3.8290438947765557E-2</v>
      </c>
      <c r="O101" s="8">
        <f>'10.ค่าใช้จ่าย(แยกกลุ่ม)'!AB89</f>
        <v>-0.47072390514037415</v>
      </c>
      <c r="P101" s="8">
        <f>'10.ค่าใช้จ่าย(แยกกลุ่ม)'!AC89</f>
        <v>-0.19465227727944223</v>
      </c>
      <c r="Q101" s="8">
        <f>'10.ค่าใช้จ่าย(แยกกลุ่ม)'!AD89</f>
        <v>-0.14970268530505745</v>
      </c>
      <c r="R101" s="8">
        <f>'10.ค่าใช้จ่าย(แยกกลุ่ม)'!AE89</f>
        <v>4.7741222516414439E-2</v>
      </c>
      <c r="S101" s="8">
        <f>'10.ค่าใช้จ่าย(แยกกลุ่ม)'!AF89</f>
        <v>-0.12437755837383271</v>
      </c>
      <c r="T101" s="8">
        <f>'10.ค่าใช้จ่าย(แยกกลุ่ม)'!AG89</f>
        <v>-0.70181369230984669</v>
      </c>
      <c r="U101" s="8">
        <f>'10.ค่าใช้จ่าย(แยกกลุ่ม)'!AH89</f>
        <v>-0.59124507672480831</v>
      </c>
      <c r="V101" s="8">
        <f>'10.ค่าใช้จ่าย(แยกกลุ่ม)'!AI89</f>
        <v>-0.2550677581421848</v>
      </c>
      <c r="W101" s="8">
        <f>'10.ค่าใช้จ่าย(แยกกลุ่ม)'!AJ89</f>
        <v>-0.90639229931055043</v>
      </c>
      <c r="X101" s="8">
        <f>'10.ค่าใช้จ่าย(แยกกลุ่ม)'!AK89</f>
        <v>-0.74802063909909078</v>
      </c>
    </row>
    <row r="102" spans="1:24">
      <c r="A102" s="319" t="str">
        <f>'10.ค่าใช้จ่าย(แยกกลุ่ม)'!B91</f>
        <v>รพ.กุดจับ</v>
      </c>
      <c r="B102" s="325">
        <f>'10.ค่าใช้จ่าย(แยกกลุ่ม)'!C91</f>
        <v>8323.120613919793</v>
      </c>
      <c r="C102" s="325">
        <f>'10.ค่าใช้จ่าย(แยกกลุ่ม)'!D91</f>
        <v>11.498214143596844</v>
      </c>
      <c r="D102" s="325">
        <f>'10.ค่าใช้จ่าย(แยกกลุ่ม)'!E91</f>
        <v>1433.4747688998114</v>
      </c>
      <c r="E102" s="325">
        <f>'10.ค่าใช้จ่าย(แยกกลุ่ม)'!F91</f>
        <v>400.80819251073802</v>
      </c>
      <c r="F102" s="325">
        <f>'10.ค่าใช้จ่าย(แยกกลุ่ม)'!G91</f>
        <v>530.15596398864579</v>
      </c>
      <c r="G102" s="325">
        <f>'10.ค่าใช้จ่าย(แยกกลุ่ม)'!H91</f>
        <v>486.00239287876195</v>
      </c>
      <c r="H102" s="325">
        <f>'10.ค่าใช้จ่าย(แยกกลุ่ม)'!I91</f>
        <v>1364.9769411089435</v>
      </c>
      <c r="I102" s="325">
        <f>'10.ค่าใช้จ่าย(แยกกลุ่ม)'!J91</f>
        <v>113.52741729712262</v>
      </c>
      <c r="J102" s="325">
        <f>'10.ค่าใช้จ่าย(แยกกลุ่ม)'!K91</f>
        <v>269.97086630314465</v>
      </c>
      <c r="K102" s="325">
        <f>'10.ค่าใช้จ่าย(แยกกลุ่ม)'!L91</f>
        <v>88.563766287950969</v>
      </c>
      <c r="L102" s="325">
        <f>'10.ค่าใช้จ่าย(แยกกลุ่ม)'!M91</f>
        <v>104.57120828077861</v>
      </c>
      <c r="M102" s="9" t="str">
        <f>'10.ค่าใช้จ่าย(แยกกลุ่ม)'!Z91</f>
        <v>รพ.กุดจับ</v>
      </c>
      <c r="N102" s="8">
        <f>'10.ค่าใช้จ่าย(แยกกลุ่ม)'!AA91</f>
        <v>-0.105493571464186</v>
      </c>
      <c r="O102" s="8">
        <f>'10.ค่าใช้จ่าย(แยกกลุ่ม)'!AB91</f>
        <v>-0.62365577774796543</v>
      </c>
      <c r="P102" s="8">
        <f>'10.ค่าใช้จ่าย(แยกกลุ่ม)'!AC91</f>
        <v>-7.7610435483716642E-2</v>
      </c>
      <c r="Q102" s="8">
        <f>'10.ค่าใช้จ่าย(แยกกลุ่ม)'!AD91</f>
        <v>-0.27614766967537241</v>
      </c>
      <c r="R102" s="8">
        <f>'10.ค่าใช้จ่าย(แยกกลุ่ม)'!AE91</f>
        <v>-0.14396186771030267</v>
      </c>
      <c r="S102" s="8">
        <f>'10.ค่าใช้จ่าย(แยกกลุ่ม)'!AF91</f>
        <v>-0.25251179221049042</v>
      </c>
      <c r="T102" s="8">
        <f>'10.ค่าใช้จ่าย(แยกกลุ่ม)'!AG91</f>
        <v>0.48048867884874236</v>
      </c>
      <c r="U102" s="8">
        <f>'10.ค่าใช้จ่าย(แยกกลุ่ม)'!AH91</f>
        <v>-0.60442744956281025</v>
      </c>
      <c r="V102" s="8">
        <f>'10.ค่าใช้จ่าย(แยกกลุ่ม)'!AI91</f>
        <v>8.6660273365790144E-3</v>
      </c>
      <c r="W102" s="8">
        <f>'10.ค่าใช้จ่าย(แยกกลุ่ม)'!AJ91</f>
        <v>0.27784991102529127</v>
      </c>
      <c r="X102" s="8">
        <f>'10.ค่าใช้จ่าย(แยกกลุ่ม)'!AK91</f>
        <v>-0.81206471187526741</v>
      </c>
    </row>
    <row r="103" spans="1:24">
      <c r="A103" s="319" t="str">
        <f>'10.ค่าใช้จ่าย(แยกกลุ่ม)'!B92</f>
        <v>รพ.น้ำโสม</v>
      </c>
      <c r="B103" s="325">
        <f>'10.ค่าใช้จ่าย(แยกกลุ่ม)'!C92</f>
        <v>9453.4773926481212</v>
      </c>
      <c r="C103" s="325">
        <f>'10.ค่าใช้จ่าย(แยกกลุ่ม)'!D92</f>
        <v>13.969478888847467</v>
      </c>
      <c r="D103" s="325">
        <f>'10.ค่าใช้จ่าย(แยกกลุ่ม)'!E92</f>
        <v>1490.8826226527631</v>
      </c>
      <c r="E103" s="325">
        <f>'10.ค่าใช้จ่าย(แยกกลุ่ม)'!F92</f>
        <v>600.09897612858833</v>
      </c>
      <c r="F103" s="325">
        <f>'10.ค่าใช้จ่าย(แยกกลุ่ม)'!G92</f>
        <v>503.64999406942496</v>
      </c>
      <c r="G103" s="325">
        <f>'10.ค่าใช้จ่าย(แยกกลุ่ม)'!H92</f>
        <v>726.87226854660241</v>
      </c>
      <c r="H103" s="325">
        <f>'10.ค่าใช้จ่าย(แยกกลุ่ม)'!I92</f>
        <v>500.75520035176783</v>
      </c>
      <c r="I103" s="325">
        <f>'10.ค่าใช้จ่าย(แยกกลุ่ม)'!J92</f>
        <v>97.178223945289588</v>
      </c>
      <c r="J103" s="325">
        <f>'10.ค่าใช้จ่าย(แยกกลุ่ม)'!K92</f>
        <v>359.08424542752664</v>
      </c>
      <c r="K103" s="325">
        <f>'10.ค่าใช้จ่าย(แยกกลุ่ม)'!L92</f>
        <v>3.2980111393142897</v>
      </c>
      <c r="L103" s="325">
        <f>'10.ค่าใช้จ่าย(แยกกลุ่ม)'!M92</f>
        <v>462.96821677776609</v>
      </c>
      <c r="M103" s="9" t="str">
        <f>'10.ค่าใช้จ่าย(แยกกลุ่ม)'!Z92</f>
        <v>รพ.น้ำโสม</v>
      </c>
      <c r="N103" s="8">
        <f>'10.ค่าใช้จ่าย(แยกกลุ่ม)'!AA92</f>
        <v>1.5988676843079478E-2</v>
      </c>
      <c r="O103" s="8">
        <f>'10.ค่าใช้จ่าย(แยกกลุ่ม)'!AB92</f>
        <v>-0.54276963343762086</v>
      </c>
      <c r="P103" s="8">
        <f>'10.ค่าใช้จ่าย(แยกกลุ่ม)'!AC92</f>
        <v>-4.0670542036104394E-2</v>
      </c>
      <c r="Q103" s="8">
        <f>'10.ค่าใช้จ่าย(แยกกลุ่ม)'!AD92</f>
        <v>8.3767873044322011E-2</v>
      </c>
      <c r="R103" s="8">
        <f>'10.ค่าใช้จ่าย(แยกกลุ่ม)'!AE92</f>
        <v>-0.18676082221694787</v>
      </c>
      <c r="S103" s="8">
        <f>'10.ค่าใช้จ่าย(แยกกลุ่ม)'!AF92</f>
        <v>0.11795426785755253</v>
      </c>
      <c r="T103" s="8">
        <f>'10.ค่าใช้จ่าย(แยกกลุ่ม)'!AG92</f>
        <v>-0.45686818387340411</v>
      </c>
      <c r="U103" s="8">
        <f>'10.ค่าใช้จ่าย(แยกกลุ่ม)'!AH92</f>
        <v>-0.661394235787227</v>
      </c>
      <c r="V103" s="8">
        <f>'10.ค่าใช้จ่าย(แยกกลุ่ม)'!AI92</f>
        <v>0.34161172379183319</v>
      </c>
      <c r="W103" s="8">
        <f>'10.ค่าใช้จ่าย(แยกกลุ่ม)'!AJ92</f>
        <v>-0.95241436292093951</v>
      </c>
      <c r="X103" s="8">
        <f>'10.ค่าใช้จ่าย(แยกกลุ่ม)'!AK92</f>
        <v>-0.16795390774196262</v>
      </c>
    </row>
    <row r="104" spans="1:24">
      <c r="A104" s="319" t="str">
        <f>'10.ค่าใช้จ่าย(แยกกลุ่ม)'!B115</f>
        <v>รพ.เพ็ญ</v>
      </c>
      <c r="B104" s="325">
        <f>'10.ค่าใช้จ่าย(แยกกลุ่ม)'!C115</f>
        <v>6602.62167393248</v>
      </c>
      <c r="C104" s="325">
        <f>'10.ค่าใช้จ่าย(แยกกลุ่ม)'!D115</f>
        <v>31.7035324785531</v>
      </c>
      <c r="D104" s="325">
        <f>'10.ค่าใช้จ่าย(แยกกลุ่ม)'!E115</f>
        <v>1539.4027578681118</v>
      </c>
      <c r="E104" s="325">
        <f>'10.ค่าใช้จ่าย(แยกกลุ่ม)'!F115</f>
        <v>423.4927528512402</v>
      </c>
      <c r="F104" s="325">
        <f>'10.ค่าใช้จ่าย(แยกกลุ่ม)'!G115</f>
        <v>280.82162726920114</v>
      </c>
      <c r="G104" s="325">
        <f>'10.ค่าใช้จ่าย(แยกกลุ่ม)'!H115</f>
        <v>363.0337598584714</v>
      </c>
      <c r="H104" s="325">
        <f>'10.ค่าใช้จ่าย(แยกกลุ่ม)'!I115</f>
        <v>546.66145021278453</v>
      </c>
      <c r="I104" s="325">
        <f>'10.ค่าใช้จ่าย(แยกกลุ่ม)'!J115</f>
        <v>539.33602924171475</v>
      </c>
      <c r="J104" s="325">
        <f>'10.ค่าใช้จ่าย(แยกกลุ่ม)'!K115</f>
        <v>272.04977282949739</v>
      </c>
      <c r="K104" s="325">
        <f>'10.ค่าใช้จ่าย(แยกกลุ่ม)'!L115</f>
        <v>32.891900574891601</v>
      </c>
      <c r="L104" s="325">
        <f>'10.ค่าใช้จ่าย(แยกกลุ่ม)'!M115</f>
        <v>70.311319191400472</v>
      </c>
      <c r="M104" s="9" t="str">
        <f>'10.ค่าใช้จ่าย(แยกกลุ่ม)'!Z115</f>
        <v>รพ.เพ็ญ</v>
      </c>
      <c r="N104" s="8">
        <f>'10.ค่าใช้จ่าย(แยกกลุ่ม)'!AA115</f>
        <v>-0.17778276399516954</v>
      </c>
      <c r="O104" s="8">
        <f>'10.ค่าใช้จ่าย(แยกกลุ่ม)'!AB115</f>
        <v>0.29216338153627353</v>
      </c>
      <c r="P104" s="8">
        <f>'10.ค่าใช้จ่าย(แยกกลุ่ม)'!AC115</f>
        <v>-0.1537079668478345</v>
      </c>
      <c r="Q104" s="8">
        <f>'10.ค่าใช้จ่าย(แยกกลุ่ม)'!AD115</f>
        <v>-0.36939916383309329</v>
      </c>
      <c r="R104" s="8">
        <f>'10.ค่าใช้จ่าย(แยกกลุ่ม)'!AE115</f>
        <v>-0.39492589554833751</v>
      </c>
      <c r="S104" s="8">
        <f>'10.ค่าใช้จ่าย(แยกกลุ่ม)'!AF115</f>
        <v>-0.28020263378823662</v>
      </c>
      <c r="T104" s="8">
        <f>'10.ค่าใช้จ่าย(แยกกลุ่ม)'!AG115</f>
        <v>0.34370405975416607</v>
      </c>
      <c r="U104" s="8">
        <f>'10.ค่าใช้จ่าย(แยกกลุ่ม)'!AH115</f>
        <v>-0.19075934222394164</v>
      </c>
      <c r="V104" s="8">
        <f>'10.ค่าใช้จ่าย(แยกกลุ่ม)'!AI115</f>
        <v>3.0315899328143252E-2</v>
      </c>
      <c r="W104" s="8">
        <f>'10.ค่าใช้จ่าย(แยกกลุ่ม)'!AJ115</f>
        <v>0.22696820467203413</v>
      </c>
      <c r="X104" s="8">
        <f>'10.ค่าใช้จ่าย(แยกกลุ่ม)'!AK115</f>
        <v>-0.76976507689425722</v>
      </c>
    </row>
    <row r="105" spans="1:24">
      <c r="A105" s="319" t="str">
        <f>'10.ค่าใช้จ่าย(แยกกลุ่ม)'!B123</f>
        <v>รพ.หนองหาน</v>
      </c>
      <c r="B105" s="325">
        <f>'10.ค่าใช้จ่าย(แยกกลุ่ม)'!C123</f>
        <v>7101.9924667023724</v>
      </c>
      <c r="C105" s="325">
        <f>'10.ค่าใช้จ่าย(แยกกลุ่ม)'!D123</f>
        <v>25.817661637442097</v>
      </c>
      <c r="D105" s="325">
        <f>'10.ค่าใช้จ่าย(แยกกลุ่ม)'!E123</f>
        <v>1572.0123105772125</v>
      </c>
      <c r="E105" s="325">
        <f>'10.ค่าใช้จ่าย(แยกกลุ่ม)'!F123</f>
        <v>869.59696221934007</v>
      </c>
      <c r="F105" s="325">
        <f>'10.ค่าใช้จ่าย(แยกกลุ่ม)'!G123</f>
        <v>553.10218447390946</v>
      </c>
      <c r="G105" s="325">
        <f>'10.ค่าใช้จ่าย(แยกกลุ่ม)'!H123</f>
        <v>372.46409379028955</v>
      </c>
      <c r="H105" s="325">
        <f>'10.ค่าใช้จ่าย(แยกกลุ่ม)'!I123</f>
        <v>597.1212924191226</v>
      </c>
      <c r="I105" s="325">
        <f>'10.ค่าใช้จ่าย(แยกกลุ่ม)'!J123</f>
        <v>461.3019010235011</v>
      </c>
      <c r="J105" s="325">
        <f>'10.ค่าใช้จ่าย(แยกกลุ่ม)'!K123</f>
        <v>258.80352041304997</v>
      </c>
      <c r="K105" s="325">
        <f>'10.ค่าใช้จ่าย(แยกกลุ่ม)'!L123</f>
        <v>149.96615745473019</v>
      </c>
      <c r="L105" s="325">
        <f>'10.ค่าใช้จ่าย(แยกกลุ่ม)'!M123</f>
        <v>126.82921164934177</v>
      </c>
      <c r="M105" s="9" t="str">
        <f>'10.ค่าใช้จ่าย(แยกกลุ่ม)'!Z123</f>
        <v>รพ.หนองหาน</v>
      </c>
      <c r="N105" s="8">
        <f>'10.ค่าใช้จ่าย(แยกกลุ่ม)'!AA123</f>
        <v>0.18196441875283714</v>
      </c>
      <c r="O105" s="8">
        <f>'10.ค่าใช้จ่าย(แยกกลุ่ม)'!AB123</f>
        <v>0.38344216305158013</v>
      </c>
      <c r="P105" s="8">
        <f>'10.ค่าใช้จ่าย(แยกกลุ่ม)'!AC123</f>
        <v>0.11279749054441313</v>
      </c>
      <c r="Q105" s="8">
        <f>'10.ค่าใช้จ่าย(แยกกลุ่ม)'!AD123</f>
        <v>2.7878878969708393E-2</v>
      </c>
      <c r="R105" s="8">
        <f>'10.ค่าใช้จ่าย(แยกกลุ่ม)'!AE123</f>
        <v>-1.3119407266134581E-3</v>
      </c>
      <c r="S105" s="8">
        <f>'10.ค่าใช้จ่าย(แยกกลุ่ม)'!AF123</f>
        <v>3.0798247373085671E-2</v>
      </c>
      <c r="T105" s="8">
        <f>'10.ค่าใช้จ่าย(แยกกลุ่ม)'!AG123</f>
        <v>-2.0989113285884618E-2</v>
      </c>
      <c r="U105" s="8">
        <f>'10.ค่าใช้จ่าย(แยกกลุ่ม)'!AH123</f>
        <v>-3.2534988995339791E-2</v>
      </c>
      <c r="V105" s="8">
        <f>'10.ค่าใช้จ่าย(แยกกลุ่ม)'!AI123</f>
        <v>0.14356098380035581</v>
      </c>
      <c r="W105" s="8">
        <f>'10.ค่าใช้จ่าย(แยกกลุ่ม)'!AJ123</f>
        <v>1.7200557810214616</v>
      </c>
      <c r="X105" s="8">
        <f>'10.ค่าใช้จ่าย(แยกกลุ่ม)'!AK123</f>
        <v>-2.9541466329756655E-2</v>
      </c>
    </row>
    <row r="106" spans="1:24">
      <c r="A106" s="319" t="str">
        <f>'10.ค่าใช้จ่าย(แยกกลุ่ม)'!B124</f>
        <v>รพ.สมเด็จพระยุพราชบ้านดุง</v>
      </c>
      <c r="B106" s="325">
        <f>'10.ค่าใช้จ่าย(แยกกลุ่ม)'!C124</f>
        <v>6020.8525786870587</v>
      </c>
      <c r="C106" s="325">
        <f>'10.ค่าใช้จ่าย(แยกกลุ่ม)'!D124</f>
        <v>23.442274429003092</v>
      </c>
      <c r="D106" s="325">
        <f>'10.ค่าใช้จ่าย(แยกกลุ่ม)'!E124</f>
        <v>1570.4555755385791</v>
      </c>
      <c r="E106" s="325">
        <f>'10.ค่าใช้จ่าย(แยกกลุ่ม)'!F124</f>
        <v>981.40895411390636</v>
      </c>
      <c r="F106" s="325">
        <f>'10.ค่าใช้จ่าย(แยกกลุ่ม)'!G124</f>
        <v>800.25836334012013</v>
      </c>
      <c r="G106" s="325">
        <f>'10.ค่าใช้จ่าย(แยกกลุ่ม)'!H124</f>
        <v>430.68114069629138</v>
      </c>
      <c r="H106" s="325">
        <f>'10.ค่าใช้จ่าย(แยกกลุ่ม)'!I124</f>
        <v>805.87839465178604</v>
      </c>
      <c r="I106" s="325">
        <f>'10.ค่าใช้จ่าย(แยกกลุ่ม)'!J124</f>
        <v>525.98128863841305</v>
      </c>
      <c r="J106" s="325">
        <f>'10.ค่าใช้จ่าย(แยกกลุ่ม)'!K124</f>
        <v>256.7105421984719</v>
      </c>
      <c r="K106" s="325">
        <f>'10.ค่าใช้จ่าย(แยกกลุ่ม)'!L124</f>
        <v>12.004097587346383</v>
      </c>
      <c r="L106" s="325">
        <f>'10.ค่าใช้จ่าย(แยกกลุ่ม)'!M124</f>
        <v>96.008139566542951</v>
      </c>
      <c r="M106" s="9" t="str">
        <f>'10.ค่าใช้จ่าย(แยกกลุ่ม)'!Z124</f>
        <v>รพ.สมเด็จพระยุพราชบ้านดุง</v>
      </c>
      <c r="N106" s="8">
        <f>'10.ค่าใช้จ่าย(แยกกลุ่ม)'!AA124</f>
        <v>2.0333803407570892E-3</v>
      </c>
      <c r="O106" s="8">
        <f>'10.ค่าใช้จ่าย(แยกกลุ่ม)'!AB124</f>
        <v>0.25615678516274448</v>
      </c>
      <c r="P106" s="8">
        <f>'10.ค่าใช้จ่าย(แยกกลุ่ม)'!AC124</f>
        <v>0.11169550754289469</v>
      </c>
      <c r="Q106" s="8">
        <f>'10.ค่าใช้จ่าย(แยกกลุ่ม)'!AD124</f>
        <v>0.16004261674386144</v>
      </c>
      <c r="R106" s="8">
        <f>'10.ค่าใช้จ่าย(แยกกลุ่ม)'!AE124</f>
        <v>0.44495627433042778</v>
      </c>
      <c r="S106" s="8">
        <f>'10.ค่าใช้จ่าย(แยกกลุ่ม)'!AF124</f>
        <v>0.19191452923334779</v>
      </c>
      <c r="T106" s="8">
        <f>'10.ค่าใช้จ่าย(แยกกลุ่ม)'!AG124</f>
        <v>0.32127882851984291</v>
      </c>
      <c r="U106" s="8">
        <f>'10.ค่าใช้จ่าย(แยกกลุ่ม)'!AH124</f>
        <v>0.10311380046726332</v>
      </c>
      <c r="V106" s="8">
        <f>'10.ค่าใช้จ่าย(แยกกลุ่ม)'!AI124</f>
        <v>0.13431285524972533</v>
      </c>
      <c r="W106" s="8">
        <f>'10.ค่าใช้จ่าย(แยกกลุ่ม)'!AJ124</f>
        <v>-0.78227210997078589</v>
      </c>
      <c r="X106" s="8">
        <f>'10.ค่าใช้จ่าย(แยกกลุ่ม)'!AK124</f>
        <v>-0.26537493111793781</v>
      </c>
    </row>
    <row r="107" spans="1:24">
      <c r="A107" s="319" t="str">
        <f>'10.ค่าใช้จ่าย(แยกกลุ่ม)'!B125</f>
        <v>รพ.บ้านผือ</v>
      </c>
      <c r="B107" s="325">
        <f>'10.ค่าใช้จ่าย(แยกกลุ่ม)'!C125</f>
        <v>4903.0591714129268</v>
      </c>
      <c r="C107" s="325">
        <f>'10.ค่าใช้จ่าย(แยกกลุ่ม)'!D125</f>
        <v>6.7257689965560816</v>
      </c>
      <c r="D107" s="325">
        <f>'10.ค่าใช้จ่าย(แยกกลุ่ม)'!E125</f>
        <v>1095.5331624167804</v>
      </c>
      <c r="E107" s="325">
        <f>'10.ค่าใช้จ่าย(แยกกลุ่ม)'!F125</f>
        <v>687.02744541160689</v>
      </c>
      <c r="F107" s="325">
        <f>'10.ค่าใช้จ่าย(แยกกลุ่ม)'!G125</f>
        <v>308.12577718417538</v>
      </c>
      <c r="G107" s="325">
        <f>'10.ค่าใช้จ่าย(แยกกลุ่ม)'!H125</f>
        <v>280.86153814663004</v>
      </c>
      <c r="H107" s="325">
        <f>'10.ค่าใช้จ่าย(แยกกลุ่ม)'!I125</f>
        <v>426.76942128883366</v>
      </c>
      <c r="I107" s="325">
        <f>'10.ค่าใช้จ่าย(แยกกลุ่ม)'!J125</f>
        <v>443.16203298587124</v>
      </c>
      <c r="J107" s="325">
        <f>'10.ค่าใช้จ่าย(แยกกลุ่ม)'!K125</f>
        <v>163.4270452417139</v>
      </c>
      <c r="K107" s="325">
        <f>'10.ค่าใช้จ่าย(แยกกลุ่ม)'!L125</f>
        <v>3.4302031041311656</v>
      </c>
      <c r="L107" s="325">
        <f>'10.ค่าใช้จ่าย(แยกกลุ่ม)'!M125</f>
        <v>169.23260514694218</v>
      </c>
      <c r="M107" s="9" t="str">
        <f>'10.ค่าใช้จ่าย(แยกกลุ่ม)'!Z125</f>
        <v>รพ.บ้านผือ</v>
      </c>
      <c r="N107" s="8">
        <f>'10.ค่าใช้จ่าย(แยกกลุ่ม)'!AA125</f>
        <v>-0.18399779909359451</v>
      </c>
      <c r="O107" s="8">
        <f>'10.ค่าใช้จ่าย(แยกกลุ่ม)'!AB125</f>
        <v>-0.63959894821432517</v>
      </c>
      <c r="P107" s="8">
        <f>'10.ค่าใช้จ่าย(แยกกลุ่ม)'!AC125</f>
        <v>-0.22449299808730763</v>
      </c>
      <c r="Q107" s="8">
        <f>'10.ค่าใช้จ่าย(แยกกลุ่ม)'!AD125</f>
        <v>-0.18792149571356984</v>
      </c>
      <c r="R107" s="8">
        <f>'10.ค่าใช้จ่าย(แยกกลุ่ม)'!AE125</f>
        <v>-0.44364433360381411</v>
      </c>
      <c r="S107" s="8">
        <f>'10.ค่าใช้จ่าย(แยกกลุ่ม)'!AF125</f>
        <v>-0.22271277660643299</v>
      </c>
      <c r="T107" s="8">
        <f>'10.ค่าใช้จ่าย(แยกกลุ่ม)'!AG125</f>
        <v>-0.3002897152339587</v>
      </c>
      <c r="U107" s="8">
        <f>'10.ค่าใช้จ่าย(แยกกลุ่ม)'!AH125</f>
        <v>-7.0578811471923492E-2</v>
      </c>
      <c r="V107" s="8">
        <f>'10.ค่าใช้จ่าย(แยกกลุ่ม)'!AI125</f>
        <v>-0.27787383905008167</v>
      </c>
      <c r="W107" s="8">
        <f>'10.ค่าใช้จ่าย(แยกกลุ่ม)'!AJ125</f>
        <v>-0.93778367105067517</v>
      </c>
      <c r="X107" s="8">
        <f>'10.ค่าใช้จ่าย(แยกกลุ่ม)'!AK125</f>
        <v>0.29491639744769427</v>
      </c>
    </row>
    <row r="108" spans="1:24">
      <c r="A108" s="319" t="str">
        <f>'10.ค่าใช้จ่าย(แยกกลุ่ม)'!B134</f>
        <v>รพ.กุมภวาปี</v>
      </c>
      <c r="B108" s="325">
        <f>'10.ค่าใช้จ่าย(แยกกลุ่ม)'!C134</f>
        <v>6549.5742664507115</v>
      </c>
      <c r="C108" s="325">
        <f>'10.ค่าใช้จ่าย(แยกกลุ่ม)'!D134</f>
        <v>48.01457049056426</v>
      </c>
      <c r="D108" s="325">
        <f>'10.ค่าใช้จ่าย(แยกกลุ่ม)'!E134</f>
        <v>1754.1314719561269</v>
      </c>
      <c r="E108" s="325">
        <f>'10.ค่าใช้จ่าย(แยกกลุ่ม)'!F134</f>
        <v>1132.3304541911714</v>
      </c>
      <c r="F108" s="325">
        <f>'10.ค่าใช้จ่าย(แยกกลุ่ม)'!G134</f>
        <v>76.817155441739018</v>
      </c>
      <c r="G108" s="325">
        <f>'10.ค่าใช้จ่าย(แยกกลุ่ม)'!H134</f>
        <v>362.21577912955837</v>
      </c>
      <c r="H108" s="325">
        <f>'10.ค่าใช้จ่าย(แยกกลุ่ม)'!I134</f>
        <v>701.37231272993154</v>
      </c>
      <c r="I108" s="325">
        <f>'10.ค่าใช้จ่าย(แยกกลุ่ม)'!J134</f>
        <v>572.80206475044361</v>
      </c>
      <c r="J108" s="325">
        <f>'10.ค่าใช้จ่าย(แยกกลุ่ม)'!K134</f>
        <v>321.80128873418869</v>
      </c>
      <c r="K108" s="325">
        <f>'10.ค่าใช้จ่าย(แยกกลุ่ม)'!L134</f>
        <v>24.442349832483579</v>
      </c>
      <c r="L108" s="325">
        <f>'10.ค่าใช้จ่าย(แยกกลุ่ม)'!M134</f>
        <v>136.25771717826638</v>
      </c>
      <c r="M108" s="9" t="str">
        <f>'10.ค่าใช้จ่าย(แยกกลุ่ม)'!Z134</f>
        <v>รพ.กุมภวาปี</v>
      </c>
      <c r="N108" s="8">
        <f>'10.ค่าใช้จ่าย(แยกกลุ่ม)'!AA134</f>
        <v>-0.1003003966545274</v>
      </c>
      <c r="O108" s="8">
        <f>'10.ค่าใช้จ่าย(แยกกลุ่ม)'!AB134</f>
        <v>8.6195573139787578E-3</v>
      </c>
      <c r="P108" s="8">
        <f>'10.ค่าใช้จ่าย(แยกกลุ่ม)'!AC134</f>
        <v>-0.16353282906306219</v>
      </c>
      <c r="Q108" s="8">
        <f>'10.ค่าใช้จ่าย(แยกกลุ่ม)'!AD134</f>
        <v>-8.1234958887435982E-2</v>
      </c>
      <c r="R108" s="8">
        <f>'10.ค่าใช้จ่าย(แยกกลุ่ม)'!AE134</f>
        <v>-0.68316893500549281</v>
      </c>
      <c r="S108" s="8">
        <f>'10.ค่าใช้จ่าย(แยกกลุ่ม)'!AF134</f>
        <v>-6.4902839888017691E-2</v>
      </c>
      <c r="T108" s="8">
        <f>'10.ค่าใช้จ่าย(แยกกลุ่ม)'!AG134</f>
        <v>-0.26041267188703698</v>
      </c>
      <c r="U108" s="8">
        <f>'10.ค่าใช้จ่าย(แยกกลุ่ม)'!AH134</f>
        <v>-0.24450771151232203</v>
      </c>
      <c r="V108" s="8">
        <f>'10.ค่าใช้จ่าย(แยกกลุ่ม)'!AI134</f>
        <v>0.13132094171303574</v>
      </c>
      <c r="W108" s="8">
        <f>'10.ค่าใช้จ่าย(แยกกลุ่ม)'!AJ134</f>
        <v>-0.53618751531057396</v>
      </c>
      <c r="X108" s="8">
        <f>'10.ค่าใช้จ่าย(แยกกลุ่ม)'!AK134</f>
        <v>6.0913443523469564E-2</v>
      </c>
    </row>
    <row r="109" spans="1:24">
      <c r="A109" s="319" t="str">
        <f>'10.ค่าใช้จ่าย(แยกกลุ่ม)'!B151</f>
        <v>รพ.อุดรธานี</v>
      </c>
      <c r="B109" s="325">
        <f>'10.ค่าใช้จ่าย(แยกกลุ่ม)'!C151</f>
        <v>6713.0225224905289</v>
      </c>
      <c r="C109" s="325">
        <f>'10.ค่าใช้จ่าย(แยกกลุ่ม)'!D151</f>
        <v>33.231285658178081</v>
      </c>
      <c r="D109" s="325">
        <f>'10.ค่าใช้จ่าย(แยกกลุ่ม)'!E151</f>
        <v>3765.0555830533144</v>
      </c>
      <c r="E109" s="325">
        <f>'10.ค่าใช้จ่าย(แยกกลุ่ม)'!F151</f>
        <v>2077.9297689576283</v>
      </c>
      <c r="F109" s="325">
        <f>'10.ค่าใช้จ่าย(แยกกลุ่ม)'!G151</f>
        <v>87.434527384146492</v>
      </c>
      <c r="G109" s="325">
        <f>'10.ค่าใช้จ่าย(แยกกลุ่ม)'!H151</f>
        <v>417.05223974314026</v>
      </c>
      <c r="H109" s="325">
        <f>'10.ค่าใช้จ่าย(แยกกลุ่ม)'!I151</f>
        <v>643.75807369218853</v>
      </c>
      <c r="I109" s="325">
        <f>'10.ค่าใช้จ่าย(แยกกลุ่ม)'!J151</f>
        <v>542.77859671140436</v>
      </c>
      <c r="J109" s="325">
        <f>'10.ค่าใช้จ่าย(แยกกลุ่ม)'!K151</f>
        <v>241.2575995389285</v>
      </c>
      <c r="K109" s="325">
        <f>'10.ค่าใช้จ่าย(แยกกลุ่ม)'!L151</f>
        <v>28.179523539375918</v>
      </c>
      <c r="L109" s="325">
        <f>'10.ค่าใช้จ่าย(แยกกลุ่ม)'!M151</f>
        <v>221.21995102369209</v>
      </c>
      <c r="M109" s="9" t="str">
        <f>'10.ค่าใช้จ่าย(แยกกลุ่ม)'!Z151</f>
        <v>รพ.อุดรธานี</v>
      </c>
      <c r="N109" s="8" t="e">
        <f>'10.ค่าใช้จ่าย(แยกกลุ่ม)'!AA151</f>
        <v>#VALUE!</v>
      </c>
      <c r="O109" s="8">
        <f>'10.ค่าใช้จ่าย(แยกกลุ่ม)'!AB151</f>
        <v>-0.25300636024896073</v>
      </c>
      <c r="P109" s="8">
        <f>'10.ค่าใช้จ่าย(แยกกลุ่ม)'!AC151</f>
        <v>-2.097157820333059E-2</v>
      </c>
      <c r="Q109" s="8">
        <f>'10.ค่าใช้จ่าย(แยกกลุ่ม)'!AD151</f>
        <v>-0.27106075126677021</v>
      </c>
      <c r="R109" s="8">
        <f>'10.ค่าใช้จ่าย(แยกกลุ่ม)'!AE151</f>
        <v>-0.18307644784502383</v>
      </c>
      <c r="S109" s="8">
        <f>'10.ค่าใช้จ่าย(แยกกลุ่ม)'!AF151</f>
        <v>7.5187121764577564E-2</v>
      </c>
      <c r="T109" s="8">
        <f>'10.ค่าใช้จ่าย(แยกกลุ่ม)'!AG151</f>
        <v>-0.2196300707933703</v>
      </c>
      <c r="U109" s="8">
        <f>'10.ค่าใช้จ่าย(แยกกลุ่ม)'!AH151</f>
        <v>8.3028620106721684E-2</v>
      </c>
      <c r="V109" s="8">
        <f>'10.ค่าใช้จ่าย(แยกกลุ่ม)'!AI151</f>
        <v>-0.3082664606014266</v>
      </c>
      <c r="W109" s="8">
        <f>'10.ค่าใช้จ่าย(แยกกลุ่ม)'!AJ151</f>
        <v>0.57193191402594112</v>
      </c>
      <c r="X109" s="8">
        <f>'10.ค่าใช้จ่าย(แยกกลุ่ม)'!AK151</f>
        <v>0.52481800626364761</v>
      </c>
    </row>
  </sheetData>
  <mergeCells count="28">
    <mergeCell ref="N78:X78"/>
    <mergeCell ref="N87:X87"/>
    <mergeCell ref="N2:X2"/>
    <mergeCell ref="N17:X17"/>
    <mergeCell ref="N28:X28"/>
    <mergeCell ref="N45:X45"/>
    <mergeCell ref="N66:X66"/>
    <mergeCell ref="A28:A29"/>
    <mergeCell ref="M28:M29"/>
    <mergeCell ref="A45:A46"/>
    <mergeCell ref="M45:M46"/>
    <mergeCell ref="B87:L87"/>
    <mergeCell ref="A2:A3"/>
    <mergeCell ref="M2:M3"/>
    <mergeCell ref="A17:A18"/>
    <mergeCell ref="M17:M18"/>
    <mergeCell ref="A87:A88"/>
    <mergeCell ref="M87:M88"/>
    <mergeCell ref="B2:L2"/>
    <mergeCell ref="B17:L17"/>
    <mergeCell ref="B28:L28"/>
    <mergeCell ref="B45:L45"/>
    <mergeCell ref="B66:L66"/>
    <mergeCell ref="B78:L78"/>
    <mergeCell ref="A66:A67"/>
    <mergeCell ref="M66:M67"/>
    <mergeCell ref="A78:A79"/>
    <mergeCell ref="M78:M79"/>
  </mergeCells>
  <pageMargins left="0.7" right="0.7" top="0.75" bottom="0.75" header="0.3" footer="0.3"/>
  <pageSetup paperSize="9" scale="73" orientation="landscape" r:id="rId1"/>
  <rowBreaks count="1" manualBreakCount="1">
    <brk id="66" max="23" man="1"/>
  </rowBreaks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5"/>
  <sheetViews>
    <sheetView zoomScale="60" zoomScaleNormal="60" zoomScaleSheetLayoutView="76" workbookViewId="0">
      <selection activeCell="K42" sqref="K42"/>
    </sheetView>
  </sheetViews>
  <sheetFormatPr defaultColWidth="9" defaultRowHeight="13.2"/>
  <cols>
    <col min="1" max="1" width="20.5546875" style="29" customWidth="1"/>
    <col min="2" max="2" width="22.44140625" style="29" customWidth="1"/>
    <col min="3" max="4" width="16.5546875" style="29" customWidth="1"/>
    <col min="5" max="8" width="13" style="29" customWidth="1"/>
    <col min="9" max="11" width="16.5546875" style="29" customWidth="1"/>
    <col min="12" max="256" width="9" style="29"/>
    <col min="257" max="257" width="20.5546875" style="29" customWidth="1"/>
    <col min="258" max="260" width="16.5546875" style="29" customWidth="1"/>
    <col min="261" max="264" width="13" style="29" customWidth="1"/>
    <col min="265" max="267" width="16.5546875" style="29" customWidth="1"/>
    <col min="268" max="512" width="9" style="29"/>
    <col min="513" max="513" width="20.5546875" style="29" customWidth="1"/>
    <col min="514" max="516" width="16.5546875" style="29" customWidth="1"/>
    <col min="517" max="520" width="13" style="29" customWidth="1"/>
    <col min="521" max="523" width="16.5546875" style="29" customWidth="1"/>
    <col min="524" max="768" width="9" style="29"/>
    <col min="769" max="769" width="20.5546875" style="29" customWidth="1"/>
    <col min="770" max="772" width="16.5546875" style="29" customWidth="1"/>
    <col min="773" max="776" width="13" style="29" customWidth="1"/>
    <col min="777" max="779" width="16.5546875" style="29" customWidth="1"/>
    <col min="780" max="1024" width="9" style="29"/>
    <col min="1025" max="1025" width="20.5546875" style="29" customWidth="1"/>
    <col min="1026" max="1028" width="16.5546875" style="29" customWidth="1"/>
    <col min="1029" max="1032" width="13" style="29" customWidth="1"/>
    <col min="1033" max="1035" width="16.5546875" style="29" customWidth="1"/>
    <col min="1036" max="1280" width="9" style="29"/>
    <col min="1281" max="1281" width="20.5546875" style="29" customWidth="1"/>
    <col min="1282" max="1284" width="16.5546875" style="29" customWidth="1"/>
    <col min="1285" max="1288" width="13" style="29" customWidth="1"/>
    <col min="1289" max="1291" width="16.5546875" style="29" customWidth="1"/>
    <col min="1292" max="1536" width="9" style="29"/>
    <col min="1537" max="1537" width="20.5546875" style="29" customWidth="1"/>
    <col min="1538" max="1540" width="16.5546875" style="29" customWidth="1"/>
    <col min="1541" max="1544" width="13" style="29" customWidth="1"/>
    <col min="1545" max="1547" width="16.5546875" style="29" customWidth="1"/>
    <col min="1548" max="1792" width="9" style="29"/>
    <col min="1793" max="1793" width="20.5546875" style="29" customWidth="1"/>
    <col min="1794" max="1796" width="16.5546875" style="29" customWidth="1"/>
    <col min="1797" max="1800" width="13" style="29" customWidth="1"/>
    <col min="1801" max="1803" width="16.5546875" style="29" customWidth="1"/>
    <col min="1804" max="2048" width="9" style="29"/>
    <col min="2049" max="2049" width="20.5546875" style="29" customWidth="1"/>
    <col min="2050" max="2052" width="16.5546875" style="29" customWidth="1"/>
    <col min="2053" max="2056" width="13" style="29" customWidth="1"/>
    <col min="2057" max="2059" width="16.5546875" style="29" customWidth="1"/>
    <col min="2060" max="2304" width="9" style="29"/>
    <col min="2305" max="2305" width="20.5546875" style="29" customWidth="1"/>
    <col min="2306" max="2308" width="16.5546875" style="29" customWidth="1"/>
    <col min="2309" max="2312" width="13" style="29" customWidth="1"/>
    <col min="2313" max="2315" width="16.5546875" style="29" customWidth="1"/>
    <col min="2316" max="2560" width="9" style="29"/>
    <col min="2561" max="2561" width="20.5546875" style="29" customWidth="1"/>
    <col min="2562" max="2564" width="16.5546875" style="29" customWidth="1"/>
    <col min="2565" max="2568" width="13" style="29" customWidth="1"/>
    <col min="2569" max="2571" width="16.5546875" style="29" customWidth="1"/>
    <col min="2572" max="2816" width="9" style="29"/>
    <col min="2817" max="2817" width="20.5546875" style="29" customWidth="1"/>
    <col min="2818" max="2820" width="16.5546875" style="29" customWidth="1"/>
    <col min="2821" max="2824" width="13" style="29" customWidth="1"/>
    <col min="2825" max="2827" width="16.5546875" style="29" customWidth="1"/>
    <col min="2828" max="3072" width="9" style="29"/>
    <col min="3073" max="3073" width="20.5546875" style="29" customWidth="1"/>
    <col min="3074" max="3076" width="16.5546875" style="29" customWidth="1"/>
    <col min="3077" max="3080" width="13" style="29" customWidth="1"/>
    <col min="3081" max="3083" width="16.5546875" style="29" customWidth="1"/>
    <col min="3084" max="3328" width="9" style="29"/>
    <col min="3329" max="3329" width="20.5546875" style="29" customWidth="1"/>
    <col min="3330" max="3332" width="16.5546875" style="29" customWidth="1"/>
    <col min="3333" max="3336" width="13" style="29" customWidth="1"/>
    <col min="3337" max="3339" width="16.5546875" style="29" customWidth="1"/>
    <col min="3340" max="3584" width="9" style="29"/>
    <col min="3585" max="3585" width="20.5546875" style="29" customWidth="1"/>
    <col min="3586" max="3588" width="16.5546875" style="29" customWidth="1"/>
    <col min="3589" max="3592" width="13" style="29" customWidth="1"/>
    <col min="3593" max="3595" width="16.5546875" style="29" customWidth="1"/>
    <col min="3596" max="3840" width="9" style="29"/>
    <col min="3841" max="3841" width="20.5546875" style="29" customWidth="1"/>
    <col min="3842" max="3844" width="16.5546875" style="29" customWidth="1"/>
    <col min="3845" max="3848" width="13" style="29" customWidth="1"/>
    <col min="3849" max="3851" width="16.5546875" style="29" customWidth="1"/>
    <col min="3852" max="4096" width="9" style="29"/>
    <col min="4097" max="4097" width="20.5546875" style="29" customWidth="1"/>
    <col min="4098" max="4100" width="16.5546875" style="29" customWidth="1"/>
    <col min="4101" max="4104" width="13" style="29" customWidth="1"/>
    <col min="4105" max="4107" width="16.5546875" style="29" customWidth="1"/>
    <col min="4108" max="4352" width="9" style="29"/>
    <col min="4353" max="4353" width="20.5546875" style="29" customWidth="1"/>
    <col min="4354" max="4356" width="16.5546875" style="29" customWidth="1"/>
    <col min="4357" max="4360" width="13" style="29" customWidth="1"/>
    <col min="4361" max="4363" width="16.5546875" style="29" customWidth="1"/>
    <col min="4364" max="4608" width="9" style="29"/>
    <col min="4609" max="4609" width="20.5546875" style="29" customWidth="1"/>
    <col min="4610" max="4612" width="16.5546875" style="29" customWidth="1"/>
    <col min="4613" max="4616" width="13" style="29" customWidth="1"/>
    <col min="4617" max="4619" width="16.5546875" style="29" customWidth="1"/>
    <col min="4620" max="4864" width="9" style="29"/>
    <col min="4865" max="4865" width="20.5546875" style="29" customWidth="1"/>
    <col min="4866" max="4868" width="16.5546875" style="29" customWidth="1"/>
    <col min="4869" max="4872" width="13" style="29" customWidth="1"/>
    <col min="4873" max="4875" width="16.5546875" style="29" customWidth="1"/>
    <col min="4876" max="5120" width="9" style="29"/>
    <col min="5121" max="5121" width="20.5546875" style="29" customWidth="1"/>
    <col min="5122" max="5124" width="16.5546875" style="29" customWidth="1"/>
    <col min="5125" max="5128" width="13" style="29" customWidth="1"/>
    <col min="5129" max="5131" width="16.5546875" style="29" customWidth="1"/>
    <col min="5132" max="5376" width="9" style="29"/>
    <col min="5377" max="5377" width="20.5546875" style="29" customWidth="1"/>
    <col min="5378" max="5380" width="16.5546875" style="29" customWidth="1"/>
    <col min="5381" max="5384" width="13" style="29" customWidth="1"/>
    <col min="5385" max="5387" width="16.5546875" style="29" customWidth="1"/>
    <col min="5388" max="5632" width="9" style="29"/>
    <col min="5633" max="5633" width="20.5546875" style="29" customWidth="1"/>
    <col min="5634" max="5636" width="16.5546875" style="29" customWidth="1"/>
    <col min="5637" max="5640" width="13" style="29" customWidth="1"/>
    <col min="5641" max="5643" width="16.5546875" style="29" customWidth="1"/>
    <col min="5644" max="5888" width="9" style="29"/>
    <col min="5889" max="5889" width="20.5546875" style="29" customWidth="1"/>
    <col min="5890" max="5892" width="16.5546875" style="29" customWidth="1"/>
    <col min="5893" max="5896" width="13" style="29" customWidth="1"/>
    <col min="5897" max="5899" width="16.5546875" style="29" customWidth="1"/>
    <col min="5900" max="6144" width="9" style="29"/>
    <col min="6145" max="6145" width="20.5546875" style="29" customWidth="1"/>
    <col min="6146" max="6148" width="16.5546875" style="29" customWidth="1"/>
    <col min="6149" max="6152" width="13" style="29" customWidth="1"/>
    <col min="6153" max="6155" width="16.5546875" style="29" customWidth="1"/>
    <col min="6156" max="6400" width="9" style="29"/>
    <col min="6401" max="6401" width="20.5546875" style="29" customWidth="1"/>
    <col min="6402" max="6404" width="16.5546875" style="29" customWidth="1"/>
    <col min="6405" max="6408" width="13" style="29" customWidth="1"/>
    <col min="6409" max="6411" width="16.5546875" style="29" customWidth="1"/>
    <col min="6412" max="6656" width="9" style="29"/>
    <col min="6657" max="6657" width="20.5546875" style="29" customWidth="1"/>
    <col min="6658" max="6660" width="16.5546875" style="29" customWidth="1"/>
    <col min="6661" max="6664" width="13" style="29" customWidth="1"/>
    <col min="6665" max="6667" width="16.5546875" style="29" customWidth="1"/>
    <col min="6668" max="6912" width="9" style="29"/>
    <col min="6913" max="6913" width="20.5546875" style="29" customWidth="1"/>
    <col min="6914" max="6916" width="16.5546875" style="29" customWidth="1"/>
    <col min="6917" max="6920" width="13" style="29" customWidth="1"/>
    <col min="6921" max="6923" width="16.5546875" style="29" customWidth="1"/>
    <col min="6924" max="7168" width="9" style="29"/>
    <col min="7169" max="7169" width="20.5546875" style="29" customWidth="1"/>
    <col min="7170" max="7172" width="16.5546875" style="29" customWidth="1"/>
    <col min="7173" max="7176" width="13" style="29" customWidth="1"/>
    <col min="7177" max="7179" width="16.5546875" style="29" customWidth="1"/>
    <col min="7180" max="7424" width="9" style="29"/>
    <col min="7425" max="7425" width="20.5546875" style="29" customWidth="1"/>
    <col min="7426" max="7428" width="16.5546875" style="29" customWidth="1"/>
    <col min="7429" max="7432" width="13" style="29" customWidth="1"/>
    <col min="7433" max="7435" width="16.5546875" style="29" customWidth="1"/>
    <col min="7436" max="7680" width="9" style="29"/>
    <col min="7681" max="7681" width="20.5546875" style="29" customWidth="1"/>
    <col min="7682" max="7684" width="16.5546875" style="29" customWidth="1"/>
    <col min="7685" max="7688" width="13" style="29" customWidth="1"/>
    <col min="7689" max="7691" width="16.5546875" style="29" customWidth="1"/>
    <col min="7692" max="7936" width="9" style="29"/>
    <col min="7937" max="7937" width="20.5546875" style="29" customWidth="1"/>
    <col min="7938" max="7940" width="16.5546875" style="29" customWidth="1"/>
    <col min="7941" max="7944" width="13" style="29" customWidth="1"/>
    <col min="7945" max="7947" width="16.5546875" style="29" customWidth="1"/>
    <col min="7948" max="8192" width="9" style="29"/>
    <col min="8193" max="8193" width="20.5546875" style="29" customWidth="1"/>
    <col min="8194" max="8196" width="16.5546875" style="29" customWidth="1"/>
    <col min="8197" max="8200" width="13" style="29" customWidth="1"/>
    <col min="8201" max="8203" width="16.5546875" style="29" customWidth="1"/>
    <col min="8204" max="8448" width="9" style="29"/>
    <col min="8449" max="8449" width="20.5546875" style="29" customWidth="1"/>
    <col min="8450" max="8452" width="16.5546875" style="29" customWidth="1"/>
    <col min="8453" max="8456" width="13" style="29" customWidth="1"/>
    <col min="8457" max="8459" width="16.5546875" style="29" customWidth="1"/>
    <col min="8460" max="8704" width="9" style="29"/>
    <col min="8705" max="8705" width="20.5546875" style="29" customWidth="1"/>
    <col min="8706" max="8708" width="16.5546875" style="29" customWidth="1"/>
    <col min="8709" max="8712" width="13" style="29" customWidth="1"/>
    <col min="8713" max="8715" width="16.5546875" style="29" customWidth="1"/>
    <col min="8716" max="8960" width="9" style="29"/>
    <col min="8961" max="8961" width="20.5546875" style="29" customWidth="1"/>
    <col min="8962" max="8964" width="16.5546875" style="29" customWidth="1"/>
    <col min="8965" max="8968" width="13" style="29" customWidth="1"/>
    <col min="8969" max="8971" width="16.5546875" style="29" customWidth="1"/>
    <col min="8972" max="9216" width="9" style="29"/>
    <col min="9217" max="9217" width="20.5546875" style="29" customWidth="1"/>
    <col min="9218" max="9220" width="16.5546875" style="29" customWidth="1"/>
    <col min="9221" max="9224" width="13" style="29" customWidth="1"/>
    <col min="9225" max="9227" width="16.5546875" style="29" customWidth="1"/>
    <col min="9228" max="9472" width="9" style="29"/>
    <col min="9473" max="9473" width="20.5546875" style="29" customWidth="1"/>
    <col min="9474" max="9476" width="16.5546875" style="29" customWidth="1"/>
    <col min="9477" max="9480" width="13" style="29" customWidth="1"/>
    <col min="9481" max="9483" width="16.5546875" style="29" customWidth="1"/>
    <col min="9484" max="9728" width="9" style="29"/>
    <col min="9729" max="9729" width="20.5546875" style="29" customWidth="1"/>
    <col min="9730" max="9732" width="16.5546875" style="29" customWidth="1"/>
    <col min="9733" max="9736" width="13" style="29" customWidth="1"/>
    <col min="9737" max="9739" width="16.5546875" style="29" customWidth="1"/>
    <col min="9740" max="9984" width="9" style="29"/>
    <col min="9985" max="9985" width="20.5546875" style="29" customWidth="1"/>
    <col min="9986" max="9988" width="16.5546875" style="29" customWidth="1"/>
    <col min="9989" max="9992" width="13" style="29" customWidth="1"/>
    <col min="9993" max="9995" width="16.5546875" style="29" customWidth="1"/>
    <col min="9996" max="10240" width="9" style="29"/>
    <col min="10241" max="10241" width="20.5546875" style="29" customWidth="1"/>
    <col min="10242" max="10244" width="16.5546875" style="29" customWidth="1"/>
    <col min="10245" max="10248" width="13" style="29" customWidth="1"/>
    <col min="10249" max="10251" width="16.5546875" style="29" customWidth="1"/>
    <col min="10252" max="10496" width="9" style="29"/>
    <col min="10497" max="10497" width="20.5546875" style="29" customWidth="1"/>
    <col min="10498" max="10500" width="16.5546875" style="29" customWidth="1"/>
    <col min="10501" max="10504" width="13" style="29" customWidth="1"/>
    <col min="10505" max="10507" width="16.5546875" style="29" customWidth="1"/>
    <col min="10508" max="10752" width="9" style="29"/>
    <col min="10753" max="10753" width="20.5546875" style="29" customWidth="1"/>
    <col min="10754" max="10756" width="16.5546875" style="29" customWidth="1"/>
    <col min="10757" max="10760" width="13" style="29" customWidth="1"/>
    <col min="10761" max="10763" width="16.5546875" style="29" customWidth="1"/>
    <col min="10764" max="11008" width="9" style="29"/>
    <col min="11009" max="11009" width="20.5546875" style="29" customWidth="1"/>
    <col min="11010" max="11012" width="16.5546875" style="29" customWidth="1"/>
    <col min="11013" max="11016" width="13" style="29" customWidth="1"/>
    <col min="11017" max="11019" width="16.5546875" style="29" customWidth="1"/>
    <col min="11020" max="11264" width="9" style="29"/>
    <col min="11265" max="11265" width="20.5546875" style="29" customWidth="1"/>
    <col min="11266" max="11268" width="16.5546875" style="29" customWidth="1"/>
    <col min="11269" max="11272" width="13" style="29" customWidth="1"/>
    <col min="11273" max="11275" width="16.5546875" style="29" customWidth="1"/>
    <col min="11276" max="11520" width="9" style="29"/>
    <col min="11521" max="11521" width="20.5546875" style="29" customWidth="1"/>
    <col min="11522" max="11524" width="16.5546875" style="29" customWidth="1"/>
    <col min="11525" max="11528" width="13" style="29" customWidth="1"/>
    <col min="11529" max="11531" width="16.5546875" style="29" customWidth="1"/>
    <col min="11532" max="11776" width="9" style="29"/>
    <col min="11777" max="11777" width="20.5546875" style="29" customWidth="1"/>
    <col min="11778" max="11780" width="16.5546875" style="29" customWidth="1"/>
    <col min="11781" max="11784" width="13" style="29" customWidth="1"/>
    <col min="11785" max="11787" width="16.5546875" style="29" customWidth="1"/>
    <col min="11788" max="12032" width="9" style="29"/>
    <col min="12033" max="12033" width="20.5546875" style="29" customWidth="1"/>
    <col min="12034" max="12036" width="16.5546875" style="29" customWidth="1"/>
    <col min="12037" max="12040" width="13" style="29" customWidth="1"/>
    <col min="12041" max="12043" width="16.5546875" style="29" customWidth="1"/>
    <col min="12044" max="12288" width="9" style="29"/>
    <col min="12289" max="12289" width="20.5546875" style="29" customWidth="1"/>
    <col min="12290" max="12292" width="16.5546875" style="29" customWidth="1"/>
    <col min="12293" max="12296" width="13" style="29" customWidth="1"/>
    <col min="12297" max="12299" width="16.5546875" style="29" customWidth="1"/>
    <col min="12300" max="12544" width="9" style="29"/>
    <col min="12545" max="12545" width="20.5546875" style="29" customWidth="1"/>
    <col min="12546" max="12548" width="16.5546875" style="29" customWidth="1"/>
    <col min="12549" max="12552" width="13" style="29" customWidth="1"/>
    <col min="12553" max="12555" width="16.5546875" style="29" customWidth="1"/>
    <col min="12556" max="12800" width="9" style="29"/>
    <col min="12801" max="12801" width="20.5546875" style="29" customWidth="1"/>
    <col min="12802" max="12804" width="16.5546875" style="29" customWidth="1"/>
    <col min="12805" max="12808" width="13" style="29" customWidth="1"/>
    <col min="12809" max="12811" width="16.5546875" style="29" customWidth="1"/>
    <col min="12812" max="13056" width="9" style="29"/>
    <col min="13057" max="13057" width="20.5546875" style="29" customWidth="1"/>
    <col min="13058" max="13060" width="16.5546875" style="29" customWidth="1"/>
    <col min="13061" max="13064" width="13" style="29" customWidth="1"/>
    <col min="13065" max="13067" width="16.5546875" style="29" customWidth="1"/>
    <col min="13068" max="13312" width="9" style="29"/>
    <col min="13313" max="13313" width="20.5546875" style="29" customWidth="1"/>
    <col min="13314" max="13316" width="16.5546875" style="29" customWidth="1"/>
    <col min="13317" max="13320" width="13" style="29" customWidth="1"/>
    <col min="13321" max="13323" width="16.5546875" style="29" customWidth="1"/>
    <col min="13324" max="13568" width="9" style="29"/>
    <col min="13569" max="13569" width="20.5546875" style="29" customWidth="1"/>
    <col min="13570" max="13572" width="16.5546875" style="29" customWidth="1"/>
    <col min="13573" max="13576" width="13" style="29" customWidth="1"/>
    <col min="13577" max="13579" width="16.5546875" style="29" customWidth="1"/>
    <col min="13580" max="13824" width="9" style="29"/>
    <col min="13825" max="13825" width="20.5546875" style="29" customWidth="1"/>
    <col min="13826" max="13828" width="16.5546875" style="29" customWidth="1"/>
    <col min="13829" max="13832" width="13" style="29" customWidth="1"/>
    <col min="13833" max="13835" width="16.5546875" style="29" customWidth="1"/>
    <col min="13836" max="14080" width="9" style="29"/>
    <col min="14081" max="14081" width="20.5546875" style="29" customWidth="1"/>
    <col min="14082" max="14084" width="16.5546875" style="29" customWidth="1"/>
    <col min="14085" max="14088" width="13" style="29" customWidth="1"/>
    <col min="14089" max="14091" width="16.5546875" style="29" customWidth="1"/>
    <col min="14092" max="14336" width="9" style="29"/>
    <col min="14337" max="14337" width="20.5546875" style="29" customWidth="1"/>
    <col min="14338" max="14340" width="16.5546875" style="29" customWidth="1"/>
    <col min="14341" max="14344" width="13" style="29" customWidth="1"/>
    <col min="14345" max="14347" width="16.5546875" style="29" customWidth="1"/>
    <col min="14348" max="14592" width="9" style="29"/>
    <col min="14593" max="14593" width="20.5546875" style="29" customWidth="1"/>
    <col min="14594" max="14596" width="16.5546875" style="29" customWidth="1"/>
    <col min="14597" max="14600" width="13" style="29" customWidth="1"/>
    <col min="14601" max="14603" width="16.5546875" style="29" customWidth="1"/>
    <col min="14604" max="14848" width="9" style="29"/>
    <col min="14849" max="14849" width="20.5546875" style="29" customWidth="1"/>
    <col min="14850" max="14852" width="16.5546875" style="29" customWidth="1"/>
    <col min="14853" max="14856" width="13" style="29" customWidth="1"/>
    <col min="14857" max="14859" width="16.5546875" style="29" customWidth="1"/>
    <col min="14860" max="15104" width="9" style="29"/>
    <col min="15105" max="15105" width="20.5546875" style="29" customWidth="1"/>
    <col min="15106" max="15108" width="16.5546875" style="29" customWidth="1"/>
    <col min="15109" max="15112" width="13" style="29" customWidth="1"/>
    <col min="15113" max="15115" width="16.5546875" style="29" customWidth="1"/>
    <col min="15116" max="15360" width="9" style="29"/>
    <col min="15361" max="15361" width="20.5546875" style="29" customWidth="1"/>
    <col min="15362" max="15364" width="16.5546875" style="29" customWidth="1"/>
    <col min="15365" max="15368" width="13" style="29" customWidth="1"/>
    <col min="15369" max="15371" width="16.5546875" style="29" customWidth="1"/>
    <col min="15372" max="15616" width="9" style="29"/>
    <col min="15617" max="15617" width="20.5546875" style="29" customWidth="1"/>
    <col min="15618" max="15620" width="16.5546875" style="29" customWidth="1"/>
    <col min="15621" max="15624" width="13" style="29" customWidth="1"/>
    <col min="15625" max="15627" width="16.5546875" style="29" customWidth="1"/>
    <col min="15628" max="15872" width="9" style="29"/>
    <col min="15873" max="15873" width="20.5546875" style="29" customWidth="1"/>
    <col min="15874" max="15876" width="16.5546875" style="29" customWidth="1"/>
    <col min="15877" max="15880" width="13" style="29" customWidth="1"/>
    <col min="15881" max="15883" width="16.5546875" style="29" customWidth="1"/>
    <col min="15884" max="16128" width="9" style="29"/>
    <col min="16129" max="16129" width="20.5546875" style="29" customWidth="1"/>
    <col min="16130" max="16132" width="16.5546875" style="29" customWidth="1"/>
    <col min="16133" max="16136" width="13" style="29" customWidth="1"/>
    <col min="16137" max="16139" width="16.5546875" style="29" customWidth="1"/>
    <col min="16140" max="16384" width="9" style="29"/>
  </cols>
  <sheetData>
    <row r="1" spans="1:11" s="20" customFormat="1" ht="15">
      <c r="A1" s="20" t="s">
        <v>1351</v>
      </c>
      <c r="I1" s="20" t="s">
        <v>1351</v>
      </c>
    </row>
    <row r="2" spans="1:11" s="20" customFormat="1" ht="15" customHeight="1">
      <c r="A2" s="473" t="s">
        <v>243</v>
      </c>
      <c r="B2" s="474" t="s">
        <v>131</v>
      </c>
      <c r="C2" s="474"/>
      <c r="D2" s="474"/>
      <c r="E2" s="474"/>
      <c r="F2" s="474"/>
      <c r="G2" s="474"/>
      <c r="H2" s="474"/>
    </row>
    <row r="3" spans="1:11" s="20" customFormat="1" ht="15" customHeight="1">
      <c r="A3" s="473"/>
      <c r="B3" s="21" t="s">
        <v>133</v>
      </c>
      <c r="C3" s="22" t="s">
        <v>249</v>
      </c>
      <c r="D3" s="21" t="s">
        <v>135</v>
      </c>
      <c r="E3" s="21" t="s">
        <v>136</v>
      </c>
      <c r="F3" s="21" t="s">
        <v>137</v>
      </c>
      <c r="G3" s="21" t="s">
        <v>138</v>
      </c>
      <c r="H3" s="21" t="s">
        <v>139</v>
      </c>
    </row>
    <row r="4" spans="1:11" s="20" customFormat="1" ht="15">
      <c r="A4" s="23">
        <v>1</v>
      </c>
      <c r="B4" s="24">
        <f>'9.รายได้(แยกกลุ่ม)'!C10</f>
        <v>1216.0763162397725</v>
      </c>
      <c r="C4" s="24">
        <f>'9.รายได้(แยกกลุ่ม)'!D10</f>
        <v>360.04383218924198</v>
      </c>
      <c r="D4" s="24">
        <f>'9.รายได้(แยกกลุ่ม)'!E10</f>
        <v>738.54159067352145</v>
      </c>
      <c r="E4" s="24">
        <f>'9.รายได้(แยกกลุ่ม)'!F10</f>
        <v>5368.0156896249637</v>
      </c>
      <c r="F4" s="24">
        <f>'9.รายได้(แยกกลุ่ม)'!G10</f>
        <v>13.356894536737151</v>
      </c>
      <c r="G4" s="24">
        <f>'9.รายได้(แยกกลุ่ม)'!H10</f>
        <v>58.493002157861213</v>
      </c>
      <c r="H4" s="24">
        <f>'9.รายได้(แยกกลุ่ม)'!I10</f>
        <v>1215.7764365552582</v>
      </c>
      <c r="I4" s="25"/>
      <c r="K4" s="25"/>
    </row>
    <row r="5" spans="1:11" s="20" customFormat="1" ht="15">
      <c r="A5" s="26">
        <v>2</v>
      </c>
      <c r="B5" s="27">
        <f>'9.รายได้(แยกกลุ่ม)'!C26</f>
        <v>1038.7196071177341</v>
      </c>
      <c r="C5" s="27">
        <f>'9.รายได้(แยกกลุ่ม)'!D26</f>
        <v>250.13247169675577</v>
      </c>
      <c r="D5" s="27">
        <f>'9.รายได้(แยกกลุ่ม)'!E26</f>
        <v>651.65753814472453</v>
      </c>
      <c r="E5" s="27">
        <f>'9.รายได้(แยกกลุ่ม)'!F26</f>
        <v>2147.70652752961</v>
      </c>
      <c r="F5" s="27">
        <f>'9.รายได้(แยกกลุ่ม)'!G26</f>
        <v>13.313244351407645</v>
      </c>
      <c r="G5" s="27">
        <f>'9.รายได้(แยกกลุ่ม)'!H26</f>
        <v>41.401705944337991</v>
      </c>
      <c r="H5" s="27">
        <f>'9.รายได้(แยกกลุ่ม)'!I26</f>
        <v>744.63376683450736</v>
      </c>
      <c r="I5" s="25"/>
      <c r="K5" s="25"/>
    </row>
    <row r="6" spans="1:11" s="20" customFormat="1" ht="15">
      <c r="A6" s="26">
        <v>3</v>
      </c>
      <c r="B6" s="27">
        <f>'9.รายได้(แยกกลุ่ม)'!C40</f>
        <v>1083.4226556135698</v>
      </c>
      <c r="C6" s="27">
        <f>'9.รายได้(แยกกลุ่ม)'!D40</f>
        <v>242.31519692793538</v>
      </c>
      <c r="D6" s="27">
        <f>'9.รายได้(แยกกลุ่ม)'!E40</f>
        <v>581.77270012502436</v>
      </c>
      <c r="E6" s="27">
        <f>'9.รายได้(แยกกลุ่ม)'!F40</f>
        <v>2227.1035284335703</v>
      </c>
      <c r="F6" s="27">
        <f>'9.รายได้(แยกกลุ่ม)'!G40</f>
        <v>7.2764120057306387</v>
      </c>
      <c r="G6" s="27">
        <f>'9.รายได้(แยกกลุ่ม)'!H40</f>
        <v>56.139970252691192</v>
      </c>
      <c r="H6" s="27">
        <f>'9.รายได้(แยกกลุ่ม)'!I40</f>
        <v>672.38573589015118</v>
      </c>
      <c r="I6" s="25"/>
      <c r="K6" s="25"/>
    </row>
    <row r="7" spans="1:11" s="20" customFormat="1" ht="15">
      <c r="A7" s="26">
        <v>4</v>
      </c>
      <c r="B7" s="27">
        <f>'9.รายได้(แยกกลุ่ม)'!C57</f>
        <v>1052.1463756182086</v>
      </c>
      <c r="C7" s="27">
        <f>'9.รายได้(แยกกลุ่ม)'!D57</f>
        <v>179.29555617819099</v>
      </c>
      <c r="D7" s="27">
        <f>'9.รายได้(แยกกลุ่ม)'!E57</f>
        <v>565.52478890036718</v>
      </c>
      <c r="E7" s="27">
        <f>'9.รายได้(แยกกลุ่ม)'!F57</f>
        <v>1949.5110247022094</v>
      </c>
      <c r="F7" s="27">
        <f>'9.รายได้(แยกกลุ่ม)'!G57</f>
        <v>9.5356013176353596</v>
      </c>
      <c r="G7" s="27">
        <f>'9.รายได้(แยกกลุ่ม)'!H57</f>
        <v>38.663786907662448</v>
      </c>
      <c r="H7" s="27">
        <f>'9.รายได้(แยกกลุ่ม)'!I57</f>
        <v>651.43660667777385</v>
      </c>
      <c r="I7" s="25"/>
      <c r="K7" s="25"/>
    </row>
    <row r="8" spans="1:11" s="20" customFormat="1" ht="15">
      <c r="A8" s="26">
        <v>5</v>
      </c>
      <c r="B8" s="27">
        <f>'9.รายได้(แยกกลุ่ม)'!C72</f>
        <v>1036.8502629572888</v>
      </c>
      <c r="C8" s="27">
        <f>'9.รายได้(แยกกลุ่ม)'!D72</f>
        <v>255.32658407957746</v>
      </c>
      <c r="D8" s="27">
        <f>'9.รายได้(แยกกลุ่ม)'!E72</f>
        <v>683.99039373995583</v>
      </c>
      <c r="E8" s="27">
        <f>'9.รายได้(แยกกลุ่ม)'!F72</f>
        <v>2119.0123523220291</v>
      </c>
      <c r="F8" s="27">
        <f>'9.รายได้(แยกกลุ่ม)'!G72</f>
        <v>8.8786164251639512</v>
      </c>
      <c r="G8" s="27">
        <f>'9.รายได้(แยกกลุ่ม)'!H72</f>
        <v>56.993939557572205</v>
      </c>
      <c r="H8" s="27">
        <f>'9.รายได้(แยกกลุ่ม)'!I72</f>
        <v>637.84953025822858</v>
      </c>
      <c r="I8" s="25"/>
      <c r="K8" s="25"/>
    </row>
    <row r="9" spans="1:11" s="20" customFormat="1" ht="15">
      <c r="A9" s="26">
        <v>6</v>
      </c>
      <c r="B9" s="27">
        <f>'9.รายได้(แยกกลุ่ม)'!C83</f>
        <v>955.3390500055981</v>
      </c>
      <c r="C9" s="27">
        <f>'9.รายได้(แยกกลุ่ม)'!D83</f>
        <v>180.44427198983135</v>
      </c>
      <c r="D9" s="27">
        <f>'9.รายได้(แยกกลุ่ม)'!E83</f>
        <v>524.66837450120477</v>
      </c>
      <c r="E9" s="27">
        <f>'9.รายได้(แยกกลุ่ม)'!F83</f>
        <v>1725.4042679130098</v>
      </c>
      <c r="F9" s="27">
        <f>'9.รายได้(แยกกลุ่ม)'!G83</f>
        <v>7.0346900200733851</v>
      </c>
      <c r="G9" s="27">
        <f>'9.รายได้(แยกกลุ่ม)'!H83</f>
        <v>28.785911476178981</v>
      </c>
      <c r="H9" s="27">
        <f>'9.รายได้(แยกกลุ่ม)'!I83</f>
        <v>608.90375663014925</v>
      </c>
      <c r="I9" s="25"/>
      <c r="K9" s="25"/>
    </row>
    <row r="10" spans="1:11" s="20" customFormat="1" ht="15">
      <c r="A10" s="26">
        <v>7</v>
      </c>
      <c r="B10" s="27">
        <f>'9.รายได้(แยกกลุ่ม)'!C95</f>
        <v>907.97818532079589</v>
      </c>
      <c r="C10" s="27">
        <f>'9.รายได้(แยกกลุ่ม)'!D95</f>
        <v>294.66147203416182</v>
      </c>
      <c r="D10" s="27">
        <f>'9.รายได้(แยกกลุ่ม)'!E95</f>
        <v>580.14742537523682</v>
      </c>
      <c r="E10" s="27">
        <f>'9.รายได้(แยกกลุ่ม)'!F95</f>
        <v>1927.7733370324945</v>
      </c>
      <c r="F10" s="27">
        <f>'9.รายได้(แยกกลุ่ม)'!G95</f>
        <v>8.999825835946849</v>
      </c>
      <c r="G10" s="27">
        <f>'9.รายได้(แยกกลุ่ม)'!H95</f>
        <v>54.094711549940406</v>
      </c>
      <c r="H10" s="27">
        <f>'9.รายได้(แยกกลุ่ม)'!I95</f>
        <v>590.9127141017691</v>
      </c>
      <c r="I10" s="25"/>
      <c r="K10" s="25"/>
    </row>
    <row r="11" spans="1:11" s="20" customFormat="1" ht="15">
      <c r="A11" s="26">
        <v>8</v>
      </c>
      <c r="B11" s="27">
        <f>'9.รายได้(แยกกลุ่ม)'!C107</f>
        <v>928.05269598832308</v>
      </c>
      <c r="C11" s="27">
        <f>'9.รายได้(แยกกลุ่ม)'!D107</f>
        <v>368.98203953238573</v>
      </c>
      <c r="D11" s="27">
        <f>'9.รายได้(แยกกลุ่ม)'!E107</f>
        <v>1034.7440450567512</v>
      </c>
      <c r="E11" s="27">
        <f>'9.รายได้(แยกกลุ่ม)'!F107</f>
        <v>2795.5119210090497</v>
      </c>
      <c r="F11" s="27">
        <f>'9.รายได้(แยกกลุ่ม)'!G107</f>
        <v>13.173540463551541</v>
      </c>
      <c r="G11" s="27">
        <f>'9.รายได้(แยกกลุ่ม)'!H107</f>
        <v>49.465039090117408</v>
      </c>
      <c r="H11" s="27">
        <f>'9.รายได้(แยกกลุ่ม)'!I107</f>
        <v>628.59041009856026</v>
      </c>
      <c r="I11" s="25"/>
      <c r="K11" s="25"/>
    </row>
    <row r="12" spans="1:11" s="20" customFormat="1" ht="15">
      <c r="A12" s="26">
        <v>9</v>
      </c>
      <c r="B12" s="27">
        <f>'9.รายได้(แยกกลุ่ม)'!C118</f>
        <v>996.56732431866567</v>
      </c>
      <c r="C12" s="27">
        <f>'9.รายได้(แยกกลุ่ม)'!D118</f>
        <v>257.44276513576921</v>
      </c>
      <c r="D12" s="27">
        <f>'9.รายได้(แยกกลุ่ม)'!E118</f>
        <v>748.78751416792068</v>
      </c>
      <c r="E12" s="27">
        <f>'9.รายได้(แยกกลุ่ม)'!F118</f>
        <v>2656.5806840741343</v>
      </c>
      <c r="F12" s="27">
        <f>'9.รายได้(แยกกลุ่ม)'!G118</f>
        <v>13.859784441690898</v>
      </c>
      <c r="G12" s="27">
        <f>'9.รายได้(แยกกลุ่ม)'!H118</f>
        <v>89.418110910062879</v>
      </c>
      <c r="H12" s="27">
        <f>'9.รายได้(แยกกลุ่ม)'!I118</f>
        <v>612.87892387485397</v>
      </c>
      <c r="I12" s="25"/>
      <c r="K12" s="25"/>
    </row>
    <row r="13" spans="1:11" s="20" customFormat="1" ht="15">
      <c r="A13" s="26">
        <v>10</v>
      </c>
      <c r="B13" s="27">
        <f>'9.รายได้(แยกกลุ่ม)'!C126</f>
        <v>1085.715491723834</v>
      </c>
      <c r="C13" s="27">
        <f>'9.รายได้(แยกกลุ่ม)'!D126</f>
        <v>289.09910501141195</v>
      </c>
      <c r="D13" s="27">
        <f>'9.รายได้(แยกกลุ่ม)'!E126</f>
        <v>909.21148909795886</v>
      </c>
      <c r="E13" s="27">
        <f>'9.รายได้(แยกกลุ่ม)'!F126</f>
        <v>2942.0800691671443</v>
      </c>
      <c r="F13" s="27">
        <f>'9.รายได้(แยกกลุ่ม)'!G126</f>
        <v>34.089755050368794</v>
      </c>
      <c r="G13" s="27">
        <f>'9.รายได้(แยกกลุ่ม)'!H126</f>
        <v>87.549845539925229</v>
      </c>
      <c r="H13" s="27">
        <f>'9.รายได้(แยกกลุ่ม)'!I126</f>
        <v>515.50745596558579</v>
      </c>
      <c r="I13" s="25"/>
      <c r="K13" s="25"/>
    </row>
    <row r="14" spans="1:11" s="20" customFormat="1" ht="15">
      <c r="A14" s="26">
        <v>11</v>
      </c>
      <c r="B14" s="28">
        <f>'9.รายได้(แยกกลุ่ม)'!C136</f>
        <v>1329.4353075430722</v>
      </c>
      <c r="C14" s="28">
        <f>'9.รายได้(แยกกลุ่ม)'!D136</f>
        <v>764.06210685197846</v>
      </c>
      <c r="D14" s="28">
        <f>'9.รายได้(แยกกลุ่ม)'!E136</f>
        <v>1646.5256244259581</v>
      </c>
      <c r="E14" s="28">
        <f>'9.รายได้(แยกกลุ่ม)'!F136</f>
        <v>5829.6313376078006</v>
      </c>
      <c r="F14" s="28">
        <f>'9.รายได้(แยกกลุ่ม)'!G136</f>
        <v>50.912394727090764</v>
      </c>
      <c r="G14" s="28">
        <f>'9.รายได้(แยกกลุ่ม)'!H136</f>
        <v>293.77905641933228</v>
      </c>
      <c r="H14" s="28">
        <f>'9.รายได้(แยกกลุ่ม)'!I136</f>
        <v>1010.0160582910496</v>
      </c>
      <c r="I14" s="25"/>
      <c r="K14" s="25"/>
    </row>
    <row r="15" spans="1:11" s="20" customFormat="1" ht="15">
      <c r="A15" s="26">
        <v>12</v>
      </c>
      <c r="B15" s="28">
        <f>'9.รายได้(แยกกลุ่ม)'!C145</f>
        <v>1361.4153032941399</v>
      </c>
      <c r="C15" s="28">
        <f>'9.รายได้(แยกกลุ่ม)'!D145</f>
        <v>1151.2149891102945</v>
      </c>
      <c r="D15" s="28">
        <f>'9.รายได้(แยกกลุ่ม)'!E145</f>
        <v>3292.4529443941083</v>
      </c>
      <c r="E15" s="28">
        <f>'9.รายได้(แยกกลุ่ม)'!F145</f>
        <v>8502.3424301845316</v>
      </c>
      <c r="F15" s="28">
        <f>'9.รายได้(แยกกลุ่ม)'!G145</f>
        <v>77.849604015954881</v>
      </c>
      <c r="G15" s="28">
        <f>'9.รายได้(แยกกลุ่ม)'!H145</f>
        <v>476.25775001231614</v>
      </c>
      <c r="H15" s="28">
        <f>'9.รายได้(แยกกลุ่ม)'!I145</f>
        <v>1577.5132388321206</v>
      </c>
      <c r="I15" s="25"/>
      <c r="K15" s="25"/>
    </row>
    <row r="16" spans="1:11" s="20" customFormat="1" ht="15">
      <c r="A16" s="26">
        <v>13</v>
      </c>
      <c r="B16" s="28">
        <f>'9.รายได้(แยกกลุ่ม)'!C152</f>
        <v>2765.2364256511846</v>
      </c>
      <c r="C16" s="28">
        <f>'9.รายได้(แยกกลุ่ม)'!D152</f>
        <v>1604.0460875103522</v>
      </c>
      <c r="D16" s="28">
        <f>'9.รายได้(แยกกลุ่ม)'!E152</f>
        <v>3552.555276042388</v>
      </c>
      <c r="E16" s="28">
        <f>'9.รายได้(แยกกลุ่ม)'!F152</f>
        <v>10749.852195985479</v>
      </c>
      <c r="F16" s="28">
        <f>'9.รายได้(แยกกลุ่ม)'!G152</f>
        <v>82.013989333242677</v>
      </c>
      <c r="G16" s="28">
        <f>'9.รายได้(แยกกลุ่ม)'!H152</f>
        <v>417.74094160470429</v>
      </c>
      <c r="H16" s="28">
        <f>'9.รายได้(แยกกลุ่ม)'!I152</f>
        <v>1878.4162957881381</v>
      </c>
      <c r="I16" s="25"/>
      <c r="K16" s="25"/>
    </row>
    <row r="17" spans="1:11" s="20" customFormat="1" ht="15">
      <c r="A17" s="29"/>
      <c r="B17" s="29"/>
      <c r="C17" s="29"/>
      <c r="D17" s="29"/>
      <c r="E17" s="29"/>
      <c r="F17" s="29"/>
      <c r="G17" s="29"/>
      <c r="H17" s="29"/>
      <c r="I17" s="25"/>
      <c r="K17" s="25"/>
    </row>
    <row r="35" spans="1:1" ht="15">
      <c r="A35" s="20" t="s">
        <v>1351</v>
      </c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Header>&amp;Cสรุปรายได้&amp;Rสิ่งที่ส่งมาด้วย 1</oddHeader>
    <oddFooter>หน้าที่ &amp;P จาก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41"/>
  <sheetViews>
    <sheetView view="pageBreakPreview" topLeftCell="A49" zoomScale="70" zoomScaleNormal="75" zoomScaleSheetLayoutView="70" workbookViewId="0">
      <selection activeCell="B17" sqref="B17"/>
    </sheetView>
  </sheetViews>
  <sheetFormatPr defaultColWidth="9" defaultRowHeight="13.2"/>
  <cols>
    <col min="1" max="1" width="8.6640625" style="29" customWidth="1"/>
    <col min="2" max="2" width="12.88671875" style="29" customWidth="1"/>
    <col min="3" max="3" width="11.109375" style="29" customWidth="1"/>
    <col min="4" max="4" width="8.88671875" style="29" customWidth="1"/>
    <col min="5" max="5" width="13.88671875" style="29" customWidth="1"/>
    <col min="6" max="6" width="16.88671875" style="29" customWidth="1"/>
    <col min="7" max="7" width="7.44140625" style="29" customWidth="1"/>
    <col min="8" max="8" width="19.5546875" style="29" customWidth="1"/>
    <col min="9" max="9" width="13.5546875" style="29" customWidth="1"/>
    <col min="10" max="10" width="16.5546875" style="29" customWidth="1"/>
    <col min="11" max="11" width="13.33203125" style="29" customWidth="1"/>
    <col min="12" max="12" width="14.33203125" style="29" customWidth="1"/>
    <col min="13" max="18" width="10.6640625" style="29" customWidth="1"/>
    <col min="19" max="256" width="9" style="29"/>
    <col min="257" max="257" width="8.6640625" style="29" customWidth="1"/>
    <col min="258" max="258" width="12.88671875" style="29" customWidth="1"/>
    <col min="259" max="259" width="11.109375" style="29" customWidth="1"/>
    <col min="260" max="260" width="8.88671875" style="29" customWidth="1"/>
    <col min="261" max="261" width="13.88671875" style="29" customWidth="1"/>
    <col min="262" max="262" width="16.88671875" style="29" customWidth="1"/>
    <col min="263" max="263" width="7.44140625" style="29" customWidth="1"/>
    <col min="264" max="264" width="19.5546875" style="29" customWidth="1"/>
    <col min="265" max="265" width="13.5546875" style="29" customWidth="1"/>
    <col min="266" max="266" width="16.5546875" style="29" customWidth="1"/>
    <col min="267" max="267" width="13.33203125" style="29" customWidth="1"/>
    <col min="268" max="268" width="14.33203125" style="29" customWidth="1"/>
    <col min="269" max="274" width="10.6640625" style="29" customWidth="1"/>
    <col min="275" max="512" width="9" style="29"/>
    <col min="513" max="513" width="8.6640625" style="29" customWidth="1"/>
    <col min="514" max="514" width="12.88671875" style="29" customWidth="1"/>
    <col min="515" max="515" width="11.109375" style="29" customWidth="1"/>
    <col min="516" max="516" width="8.88671875" style="29" customWidth="1"/>
    <col min="517" max="517" width="13.88671875" style="29" customWidth="1"/>
    <col min="518" max="518" width="16.88671875" style="29" customWidth="1"/>
    <col min="519" max="519" width="7.44140625" style="29" customWidth="1"/>
    <col min="520" max="520" width="19.5546875" style="29" customWidth="1"/>
    <col min="521" max="521" width="13.5546875" style="29" customWidth="1"/>
    <col min="522" max="522" width="16.5546875" style="29" customWidth="1"/>
    <col min="523" max="523" width="13.33203125" style="29" customWidth="1"/>
    <col min="524" max="524" width="14.33203125" style="29" customWidth="1"/>
    <col min="525" max="530" width="10.6640625" style="29" customWidth="1"/>
    <col min="531" max="768" width="9" style="29"/>
    <col min="769" max="769" width="8.6640625" style="29" customWidth="1"/>
    <col min="770" max="770" width="12.88671875" style="29" customWidth="1"/>
    <col min="771" max="771" width="11.109375" style="29" customWidth="1"/>
    <col min="772" max="772" width="8.88671875" style="29" customWidth="1"/>
    <col min="773" max="773" width="13.88671875" style="29" customWidth="1"/>
    <col min="774" max="774" width="16.88671875" style="29" customWidth="1"/>
    <col min="775" max="775" width="7.44140625" style="29" customWidth="1"/>
    <col min="776" max="776" width="19.5546875" style="29" customWidth="1"/>
    <col min="777" max="777" width="13.5546875" style="29" customWidth="1"/>
    <col min="778" max="778" width="16.5546875" style="29" customWidth="1"/>
    <col min="779" max="779" width="13.33203125" style="29" customWidth="1"/>
    <col min="780" max="780" width="14.33203125" style="29" customWidth="1"/>
    <col min="781" max="786" width="10.6640625" style="29" customWidth="1"/>
    <col min="787" max="1024" width="9" style="29"/>
    <col min="1025" max="1025" width="8.6640625" style="29" customWidth="1"/>
    <col min="1026" max="1026" width="12.88671875" style="29" customWidth="1"/>
    <col min="1027" max="1027" width="11.109375" style="29" customWidth="1"/>
    <col min="1028" max="1028" width="8.88671875" style="29" customWidth="1"/>
    <col min="1029" max="1029" width="13.88671875" style="29" customWidth="1"/>
    <col min="1030" max="1030" width="16.88671875" style="29" customWidth="1"/>
    <col min="1031" max="1031" width="7.44140625" style="29" customWidth="1"/>
    <col min="1032" max="1032" width="19.5546875" style="29" customWidth="1"/>
    <col min="1033" max="1033" width="13.5546875" style="29" customWidth="1"/>
    <col min="1034" max="1034" width="16.5546875" style="29" customWidth="1"/>
    <col min="1035" max="1035" width="13.33203125" style="29" customWidth="1"/>
    <col min="1036" max="1036" width="14.33203125" style="29" customWidth="1"/>
    <col min="1037" max="1042" width="10.6640625" style="29" customWidth="1"/>
    <col min="1043" max="1280" width="9" style="29"/>
    <col min="1281" max="1281" width="8.6640625" style="29" customWidth="1"/>
    <col min="1282" max="1282" width="12.88671875" style="29" customWidth="1"/>
    <col min="1283" max="1283" width="11.109375" style="29" customWidth="1"/>
    <col min="1284" max="1284" width="8.88671875" style="29" customWidth="1"/>
    <col min="1285" max="1285" width="13.88671875" style="29" customWidth="1"/>
    <col min="1286" max="1286" width="16.88671875" style="29" customWidth="1"/>
    <col min="1287" max="1287" width="7.44140625" style="29" customWidth="1"/>
    <col min="1288" max="1288" width="19.5546875" style="29" customWidth="1"/>
    <col min="1289" max="1289" width="13.5546875" style="29" customWidth="1"/>
    <col min="1290" max="1290" width="16.5546875" style="29" customWidth="1"/>
    <col min="1291" max="1291" width="13.33203125" style="29" customWidth="1"/>
    <col min="1292" max="1292" width="14.33203125" style="29" customWidth="1"/>
    <col min="1293" max="1298" width="10.6640625" style="29" customWidth="1"/>
    <col min="1299" max="1536" width="9" style="29"/>
    <col min="1537" max="1537" width="8.6640625" style="29" customWidth="1"/>
    <col min="1538" max="1538" width="12.88671875" style="29" customWidth="1"/>
    <col min="1539" max="1539" width="11.109375" style="29" customWidth="1"/>
    <col min="1540" max="1540" width="8.88671875" style="29" customWidth="1"/>
    <col min="1541" max="1541" width="13.88671875" style="29" customWidth="1"/>
    <col min="1542" max="1542" width="16.88671875" style="29" customWidth="1"/>
    <col min="1543" max="1543" width="7.44140625" style="29" customWidth="1"/>
    <col min="1544" max="1544" width="19.5546875" style="29" customWidth="1"/>
    <col min="1545" max="1545" width="13.5546875" style="29" customWidth="1"/>
    <col min="1546" max="1546" width="16.5546875" style="29" customWidth="1"/>
    <col min="1547" max="1547" width="13.33203125" style="29" customWidth="1"/>
    <col min="1548" max="1548" width="14.33203125" style="29" customWidth="1"/>
    <col min="1549" max="1554" width="10.6640625" style="29" customWidth="1"/>
    <col min="1555" max="1792" width="9" style="29"/>
    <col min="1793" max="1793" width="8.6640625" style="29" customWidth="1"/>
    <col min="1794" max="1794" width="12.88671875" style="29" customWidth="1"/>
    <col min="1795" max="1795" width="11.109375" style="29" customWidth="1"/>
    <col min="1796" max="1796" width="8.88671875" style="29" customWidth="1"/>
    <col min="1797" max="1797" width="13.88671875" style="29" customWidth="1"/>
    <col min="1798" max="1798" width="16.88671875" style="29" customWidth="1"/>
    <col min="1799" max="1799" width="7.44140625" style="29" customWidth="1"/>
    <col min="1800" max="1800" width="19.5546875" style="29" customWidth="1"/>
    <col min="1801" max="1801" width="13.5546875" style="29" customWidth="1"/>
    <col min="1802" max="1802" width="16.5546875" style="29" customWidth="1"/>
    <col min="1803" max="1803" width="13.33203125" style="29" customWidth="1"/>
    <col min="1804" max="1804" width="14.33203125" style="29" customWidth="1"/>
    <col min="1805" max="1810" width="10.6640625" style="29" customWidth="1"/>
    <col min="1811" max="2048" width="9" style="29"/>
    <col min="2049" max="2049" width="8.6640625" style="29" customWidth="1"/>
    <col min="2050" max="2050" width="12.88671875" style="29" customWidth="1"/>
    <col min="2051" max="2051" width="11.109375" style="29" customWidth="1"/>
    <col min="2052" max="2052" width="8.88671875" style="29" customWidth="1"/>
    <col min="2053" max="2053" width="13.88671875" style="29" customWidth="1"/>
    <col min="2054" max="2054" width="16.88671875" style="29" customWidth="1"/>
    <col min="2055" max="2055" width="7.44140625" style="29" customWidth="1"/>
    <col min="2056" max="2056" width="19.5546875" style="29" customWidth="1"/>
    <col min="2057" max="2057" width="13.5546875" style="29" customWidth="1"/>
    <col min="2058" max="2058" width="16.5546875" style="29" customWidth="1"/>
    <col min="2059" max="2059" width="13.33203125" style="29" customWidth="1"/>
    <col min="2060" max="2060" width="14.33203125" style="29" customWidth="1"/>
    <col min="2061" max="2066" width="10.6640625" style="29" customWidth="1"/>
    <col min="2067" max="2304" width="9" style="29"/>
    <col min="2305" max="2305" width="8.6640625" style="29" customWidth="1"/>
    <col min="2306" max="2306" width="12.88671875" style="29" customWidth="1"/>
    <col min="2307" max="2307" width="11.109375" style="29" customWidth="1"/>
    <col min="2308" max="2308" width="8.88671875" style="29" customWidth="1"/>
    <col min="2309" max="2309" width="13.88671875" style="29" customWidth="1"/>
    <col min="2310" max="2310" width="16.88671875" style="29" customWidth="1"/>
    <col min="2311" max="2311" width="7.44140625" style="29" customWidth="1"/>
    <col min="2312" max="2312" width="19.5546875" style="29" customWidth="1"/>
    <col min="2313" max="2313" width="13.5546875" style="29" customWidth="1"/>
    <col min="2314" max="2314" width="16.5546875" style="29" customWidth="1"/>
    <col min="2315" max="2315" width="13.33203125" style="29" customWidth="1"/>
    <col min="2316" max="2316" width="14.33203125" style="29" customWidth="1"/>
    <col min="2317" max="2322" width="10.6640625" style="29" customWidth="1"/>
    <col min="2323" max="2560" width="9" style="29"/>
    <col min="2561" max="2561" width="8.6640625" style="29" customWidth="1"/>
    <col min="2562" max="2562" width="12.88671875" style="29" customWidth="1"/>
    <col min="2563" max="2563" width="11.109375" style="29" customWidth="1"/>
    <col min="2564" max="2564" width="8.88671875" style="29" customWidth="1"/>
    <col min="2565" max="2565" width="13.88671875" style="29" customWidth="1"/>
    <col min="2566" max="2566" width="16.88671875" style="29" customWidth="1"/>
    <col min="2567" max="2567" width="7.44140625" style="29" customWidth="1"/>
    <col min="2568" max="2568" width="19.5546875" style="29" customWidth="1"/>
    <col min="2569" max="2569" width="13.5546875" style="29" customWidth="1"/>
    <col min="2570" max="2570" width="16.5546875" style="29" customWidth="1"/>
    <col min="2571" max="2571" width="13.33203125" style="29" customWidth="1"/>
    <col min="2572" max="2572" width="14.33203125" style="29" customWidth="1"/>
    <col min="2573" max="2578" width="10.6640625" style="29" customWidth="1"/>
    <col min="2579" max="2816" width="9" style="29"/>
    <col min="2817" max="2817" width="8.6640625" style="29" customWidth="1"/>
    <col min="2818" max="2818" width="12.88671875" style="29" customWidth="1"/>
    <col min="2819" max="2819" width="11.109375" style="29" customWidth="1"/>
    <col min="2820" max="2820" width="8.88671875" style="29" customWidth="1"/>
    <col min="2821" max="2821" width="13.88671875" style="29" customWidth="1"/>
    <col min="2822" max="2822" width="16.88671875" style="29" customWidth="1"/>
    <col min="2823" max="2823" width="7.44140625" style="29" customWidth="1"/>
    <col min="2824" max="2824" width="19.5546875" style="29" customWidth="1"/>
    <col min="2825" max="2825" width="13.5546875" style="29" customWidth="1"/>
    <col min="2826" max="2826" width="16.5546875" style="29" customWidth="1"/>
    <col min="2827" max="2827" width="13.33203125" style="29" customWidth="1"/>
    <col min="2828" max="2828" width="14.33203125" style="29" customWidth="1"/>
    <col min="2829" max="2834" width="10.6640625" style="29" customWidth="1"/>
    <col min="2835" max="3072" width="9" style="29"/>
    <col min="3073" max="3073" width="8.6640625" style="29" customWidth="1"/>
    <col min="3074" max="3074" width="12.88671875" style="29" customWidth="1"/>
    <col min="3075" max="3075" width="11.109375" style="29" customWidth="1"/>
    <col min="3076" max="3076" width="8.88671875" style="29" customWidth="1"/>
    <col min="3077" max="3077" width="13.88671875" style="29" customWidth="1"/>
    <col min="3078" max="3078" width="16.88671875" style="29" customWidth="1"/>
    <col min="3079" max="3079" width="7.44140625" style="29" customWidth="1"/>
    <col min="3080" max="3080" width="19.5546875" style="29" customWidth="1"/>
    <col min="3081" max="3081" width="13.5546875" style="29" customWidth="1"/>
    <col min="3082" max="3082" width="16.5546875" style="29" customWidth="1"/>
    <col min="3083" max="3083" width="13.33203125" style="29" customWidth="1"/>
    <col min="3084" max="3084" width="14.33203125" style="29" customWidth="1"/>
    <col min="3085" max="3090" width="10.6640625" style="29" customWidth="1"/>
    <col min="3091" max="3328" width="9" style="29"/>
    <col min="3329" max="3329" width="8.6640625" style="29" customWidth="1"/>
    <col min="3330" max="3330" width="12.88671875" style="29" customWidth="1"/>
    <col min="3331" max="3331" width="11.109375" style="29" customWidth="1"/>
    <col min="3332" max="3332" width="8.88671875" style="29" customWidth="1"/>
    <col min="3333" max="3333" width="13.88671875" style="29" customWidth="1"/>
    <col min="3334" max="3334" width="16.88671875" style="29" customWidth="1"/>
    <col min="3335" max="3335" width="7.44140625" style="29" customWidth="1"/>
    <col min="3336" max="3336" width="19.5546875" style="29" customWidth="1"/>
    <col min="3337" max="3337" width="13.5546875" style="29" customWidth="1"/>
    <col min="3338" max="3338" width="16.5546875" style="29" customWidth="1"/>
    <col min="3339" max="3339" width="13.33203125" style="29" customWidth="1"/>
    <col min="3340" max="3340" width="14.33203125" style="29" customWidth="1"/>
    <col min="3341" max="3346" width="10.6640625" style="29" customWidth="1"/>
    <col min="3347" max="3584" width="9" style="29"/>
    <col min="3585" max="3585" width="8.6640625" style="29" customWidth="1"/>
    <col min="3586" max="3586" width="12.88671875" style="29" customWidth="1"/>
    <col min="3587" max="3587" width="11.109375" style="29" customWidth="1"/>
    <col min="3588" max="3588" width="8.88671875" style="29" customWidth="1"/>
    <col min="3589" max="3589" width="13.88671875" style="29" customWidth="1"/>
    <col min="3590" max="3590" width="16.88671875" style="29" customWidth="1"/>
    <col min="3591" max="3591" width="7.44140625" style="29" customWidth="1"/>
    <col min="3592" max="3592" width="19.5546875" style="29" customWidth="1"/>
    <col min="3593" max="3593" width="13.5546875" style="29" customWidth="1"/>
    <col min="3594" max="3594" width="16.5546875" style="29" customWidth="1"/>
    <col min="3595" max="3595" width="13.33203125" style="29" customWidth="1"/>
    <col min="3596" max="3596" width="14.33203125" style="29" customWidth="1"/>
    <col min="3597" max="3602" width="10.6640625" style="29" customWidth="1"/>
    <col min="3603" max="3840" width="9" style="29"/>
    <col min="3841" max="3841" width="8.6640625" style="29" customWidth="1"/>
    <col min="3842" max="3842" width="12.88671875" style="29" customWidth="1"/>
    <col min="3843" max="3843" width="11.109375" style="29" customWidth="1"/>
    <col min="3844" max="3844" width="8.88671875" style="29" customWidth="1"/>
    <col min="3845" max="3845" width="13.88671875" style="29" customWidth="1"/>
    <col min="3846" max="3846" width="16.88671875" style="29" customWidth="1"/>
    <col min="3847" max="3847" width="7.44140625" style="29" customWidth="1"/>
    <col min="3848" max="3848" width="19.5546875" style="29" customWidth="1"/>
    <col min="3849" max="3849" width="13.5546875" style="29" customWidth="1"/>
    <col min="3850" max="3850" width="16.5546875" style="29" customWidth="1"/>
    <col min="3851" max="3851" width="13.33203125" style="29" customWidth="1"/>
    <col min="3852" max="3852" width="14.33203125" style="29" customWidth="1"/>
    <col min="3853" max="3858" width="10.6640625" style="29" customWidth="1"/>
    <col min="3859" max="4096" width="9" style="29"/>
    <col min="4097" max="4097" width="8.6640625" style="29" customWidth="1"/>
    <col min="4098" max="4098" width="12.88671875" style="29" customWidth="1"/>
    <col min="4099" max="4099" width="11.109375" style="29" customWidth="1"/>
    <col min="4100" max="4100" width="8.88671875" style="29" customWidth="1"/>
    <col min="4101" max="4101" width="13.88671875" style="29" customWidth="1"/>
    <col min="4102" max="4102" width="16.88671875" style="29" customWidth="1"/>
    <col min="4103" max="4103" width="7.44140625" style="29" customWidth="1"/>
    <col min="4104" max="4104" width="19.5546875" style="29" customWidth="1"/>
    <col min="4105" max="4105" width="13.5546875" style="29" customWidth="1"/>
    <col min="4106" max="4106" width="16.5546875" style="29" customWidth="1"/>
    <col min="4107" max="4107" width="13.33203125" style="29" customWidth="1"/>
    <col min="4108" max="4108" width="14.33203125" style="29" customWidth="1"/>
    <col min="4109" max="4114" width="10.6640625" style="29" customWidth="1"/>
    <col min="4115" max="4352" width="9" style="29"/>
    <col min="4353" max="4353" width="8.6640625" style="29" customWidth="1"/>
    <col min="4354" max="4354" width="12.88671875" style="29" customWidth="1"/>
    <col min="4355" max="4355" width="11.109375" style="29" customWidth="1"/>
    <col min="4356" max="4356" width="8.88671875" style="29" customWidth="1"/>
    <col min="4357" max="4357" width="13.88671875" style="29" customWidth="1"/>
    <col min="4358" max="4358" width="16.88671875" style="29" customWidth="1"/>
    <col min="4359" max="4359" width="7.44140625" style="29" customWidth="1"/>
    <col min="4360" max="4360" width="19.5546875" style="29" customWidth="1"/>
    <col min="4361" max="4361" width="13.5546875" style="29" customWidth="1"/>
    <col min="4362" max="4362" width="16.5546875" style="29" customWidth="1"/>
    <col min="4363" max="4363" width="13.33203125" style="29" customWidth="1"/>
    <col min="4364" max="4364" width="14.33203125" style="29" customWidth="1"/>
    <col min="4365" max="4370" width="10.6640625" style="29" customWidth="1"/>
    <col min="4371" max="4608" width="9" style="29"/>
    <col min="4609" max="4609" width="8.6640625" style="29" customWidth="1"/>
    <col min="4610" max="4610" width="12.88671875" style="29" customWidth="1"/>
    <col min="4611" max="4611" width="11.109375" style="29" customWidth="1"/>
    <col min="4612" max="4612" width="8.88671875" style="29" customWidth="1"/>
    <col min="4613" max="4613" width="13.88671875" style="29" customWidth="1"/>
    <col min="4614" max="4614" width="16.88671875" style="29" customWidth="1"/>
    <col min="4615" max="4615" width="7.44140625" style="29" customWidth="1"/>
    <col min="4616" max="4616" width="19.5546875" style="29" customWidth="1"/>
    <col min="4617" max="4617" width="13.5546875" style="29" customWidth="1"/>
    <col min="4618" max="4618" width="16.5546875" style="29" customWidth="1"/>
    <col min="4619" max="4619" width="13.33203125" style="29" customWidth="1"/>
    <col min="4620" max="4620" width="14.33203125" style="29" customWidth="1"/>
    <col min="4621" max="4626" width="10.6640625" style="29" customWidth="1"/>
    <col min="4627" max="4864" width="9" style="29"/>
    <col min="4865" max="4865" width="8.6640625" style="29" customWidth="1"/>
    <col min="4866" max="4866" width="12.88671875" style="29" customWidth="1"/>
    <col min="4867" max="4867" width="11.109375" style="29" customWidth="1"/>
    <col min="4868" max="4868" width="8.88671875" style="29" customWidth="1"/>
    <col min="4869" max="4869" width="13.88671875" style="29" customWidth="1"/>
    <col min="4870" max="4870" width="16.88671875" style="29" customWidth="1"/>
    <col min="4871" max="4871" width="7.44140625" style="29" customWidth="1"/>
    <col min="4872" max="4872" width="19.5546875" style="29" customWidth="1"/>
    <col min="4873" max="4873" width="13.5546875" style="29" customWidth="1"/>
    <col min="4874" max="4874" width="16.5546875" style="29" customWidth="1"/>
    <col min="4875" max="4875" width="13.33203125" style="29" customWidth="1"/>
    <col min="4876" max="4876" width="14.33203125" style="29" customWidth="1"/>
    <col min="4877" max="4882" width="10.6640625" style="29" customWidth="1"/>
    <col min="4883" max="5120" width="9" style="29"/>
    <col min="5121" max="5121" width="8.6640625" style="29" customWidth="1"/>
    <col min="5122" max="5122" width="12.88671875" style="29" customWidth="1"/>
    <col min="5123" max="5123" width="11.109375" style="29" customWidth="1"/>
    <col min="5124" max="5124" width="8.88671875" style="29" customWidth="1"/>
    <col min="5125" max="5125" width="13.88671875" style="29" customWidth="1"/>
    <col min="5126" max="5126" width="16.88671875" style="29" customWidth="1"/>
    <col min="5127" max="5127" width="7.44140625" style="29" customWidth="1"/>
    <col min="5128" max="5128" width="19.5546875" style="29" customWidth="1"/>
    <col min="5129" max="5129" width="13.5546875" style="29" customWidth="1"/>
    <col min="5130" max="5130" width="16.5546875" style="29" customWidth="1"/>
    <col min="5131" max="5131" width="13.33203125" style="29" customWidth="1"/>
    <col min="5132" max="5132" width="14.33203125" style="29" customWidth="1"/>
    <col min="5133" max="5138" width="10.6640625" style="29" customWidth="1"/>
    <col min="5139" max="5376" width="9" style="29"/>
    <col min="5377" max="5377" width="8.6640625" style="29" customWidth="1"/>
    <col min="5378" max="5378" width="12.88671875" style="29" customWidth="1"/>
    <col min="5379" max="5379" width="11.109375" style="29" customWidth="1"/>
    <col min="5380" max="5380" width="8.88671875" style="29" customWidth="1"/>
    <col min="5381" max="5381" width="13.88671875" style="29" customWidth="1"/>
    <col min="5382" max="5382" width="16.88671875" style="29" customWidth="1"/>
    <col min="5383" max="5383" width="7.44140625" style="29" customWidth="1"/>
    <col min="5384" max="5384" width="19.5546875" style="29" customWidth="1"/>
    <col min="5385" max="5385" width="13.5546875" style="29" customWidth="1"/>
    <col min="5386" max="5386" width="16.5546875" style="29" customWidth="1"/>
    <col min="5387" max="5387" width="13.33203125" style="29" customWidth="1"/>
    <col min="5388" max="5388" width="14.33203125" style="29" customWidth="1"/>
    <col min="5389" max="5394" width="10.6640625" style="29" customWidth="1"/>
    <col min="5395" max="5632" width="9" style="29"/>
    <col min="5633" max="5633" width="8.6640625" style="29" customWidth="1"/>
    <col min="5634" max="5634" width="12.88671875" style="29" customWidth="1"/>
    <col min="5635" max="5635" width="11.109375" style="29" customWidth="1"/>
    <col min="5636" max="5636" width="8.88671875" style="29" customWidth="1"/>
    <col min="5637" max="5637" width="13.88671875" style="29" customWidth="1"/>
    <col min="5638" max="5638" width="16.88671875" style="29" customWidth="1"/>
    <col min="5639" max="5639" width="7.44140625" style="29" customWidth="1"/>
    <col min="5640" max="5640" width="19.5546875" style="29" customWidth="1"/>
    <col min="5641" max="5641" width="13.5546875" style="29" customWidth="1"/>
    <col min="5642" max="5642" width="16.5546875" style="29" customWidth="1"/>
    <col min="5643" max="5643" width="13.33203125" style="29" customWidth="1"/>
    <col min="5644" max="5644" width="14.33203125" style="29" customWidth="1"/>
    <col min="5645" max="5650" width="10.6640625" style="29" customWidth="1"/>
    <col min="5651" max="5888" width="9" style="29"/>
    <col min="5889" max="5889" width="8.6640625" style="29" customWidth="1"/>
    <col min="5890" max="5890" width="12.88671875" style="29" customWidth="1"/>
    <col min="5891" max="5891" width="11.109375" style="29" customWidth="1"/>
    <col min="5892" max="5892" width="8.88671875" style="29" customWidth="1"/>
    <col min="5893" max="5893" width="13.88671875" style="29" customWidth="1"/>
    <col min="5894" max="5894" width="16.88671875" style="29" customWidth="1"/>
    <col min="5895" max="5895" width="7.44140625" style="29" customWidth="1"/>
    <col min="5896" max="5896" width="19.5546875" style="29" customWidth="1"/>
    <col min="5897" max="5897" width="13.5546875" style="29" customWidth="1"/>
    <col min="5898" max="5898" width="16.5546875" style="29" customWidth="1"/>
    <col min="5899" max="5899" width="13.33203125" style="29" customWidth="1"/>
    <col min="5900" max="5900" width="14.33203125" style="29" customWidth="1"/>
    <col min="5901" max="5906" width="10.6640625" style="29" customWidth="1"/>
    <col min="5907" max="6144" width="9" style="29"/>
    <col min="6145" max="6145" width="8.6640625" style="29" customWidth="1"/>
    <col min="6146" max="6146" width="12.88671875" style="29" customWidth="1"/>
    <col min="6147" max="6147" width="11.109375" style="29" customWidth="1"/>
    <col min="6148" max="6148" width="8.88671875" style="29" customWidth="1"/>
    <col min="6149" max="6149" width="13.88671875" style="29" customWidth="1"/>
    <col min="6150" max="6150" width="16.88671875" style="29" customWidth="1"/>
    <col min="6151" max="6151" width="7.44140625" style="29" customWidth="1"/>
    <col min="6152" max="6152" width="19.5546875" style="29" customWidth="1"/>
    <col min="6153" max="6153" width="13.5546875" style="29" customWidth="1"/>
    <col min="6154" max="6154" width="16.5546875" style="29" customWidth="1"/>
    <col min="6155" max="6155" width="13.33203125" style="29" customWidth="1"/>
    <col min="6156" max="6156" width="14.33203125" style="29" customWidth="1"/>
    <col min="6157" max="6162" width="10.6640625" style="29" customWidth="1"/>
    <col min="6163" max="6400" width="9" style="29"/>
    <col min="6401" max="6401" width="8.6640625" style="29" customWidth="1"/>
    <col min="6402" max="6402" width="12.88671875" style="29" customWidth="1"/>
    <col min="6403" max="6403" width="11.109375" style="29" customWidth="1"/>
    <col min="6404" max="6404" width="8.88671875" style="29" customWidth="1"/>
    <col min="6405" max="6405" width="13.88671875" style="29" customWidth="1"/>
    <col min="6406" max="6406" width="16.88671875" style="29" customWidth="1"/>
    <col min="6407" max="6407" width="7.44140625" style="29" customWidth="1"/>
    <col min="6408" max="6408" width="19.5546875" style="29" customWidth="1"/>
    <col min="6409" max="6409" width="13.5546875" style="29" customWidth="1"/>
    <col min="6410" max="6410" width="16.5546875" style="29" customWidth="1"/>
    <col min="6411" max="6411" width="13.33203125" style="29" customWidth="1"/>
    <col min="6412" max="6412" width="14.33203125" style="29" customWidth="1"/>
    <col min="6413" max="6418" width="10.6640625" style="29" customWidth="1"/>
    <col min="6419" max="6656" width="9" style="29"/>
    <col min="6657" max="6657" width="8.6640625" style="29" customWidth="1"/>
    <col min="6658" max="6658" width="12.88671875" style="29" customWidth="1"/>
    <col min="6659" max="6659" width="11.109375" style="29" customWidth="1"/>
    <col min="6660" max="6660" width="8.88671875" style="29" customWidth="1"/>
    <col min="6661" max="6661" width="13.88671875" style="29" customWidth="1"/>
    <col min="6662" max="6662" width="16.88671875" style="29" customWidth="1"/>
    <col min="6663" max="6663" width="7.44140625" style="29" customWidth="1"/>
    <col min="6664" max="6664" width="19.5546875" style="29" customWidth="1"/>
    <col min="6665" max="6665" width="13.5546875" style="29" customWidth="1"/>
    <col min="6666" max="6666" width="16.5546875" style="29" customWidth="1"/>
    <col min="6667" max="6667" width="13.33203125" style="29" customWidth="1"/>
    <col min="6668" max="6668" width="14.33203125" style="29" customWidth="1"/>
    <col min="6669" max="6674" width="10.6640625" style="29" customWidth="1"/>
    <col min="6675" max="6912" width="9" style="29"/>
    <col min="6913" max="6913" width="8.6640625" style="29" customWidth="1"/>
    <col min="6914" max="6914" width="12.88671875" style="29" customWidth="1"/>
    <col min="6915" max="6915" width="11.109375" style="29" customWidth="1"/>
    <col min="6916" max="6916" width="8.88671875" style="29" customWidth="1"/>
    <col min="6917" max="6917" width="13.88671875" style="29" customWidth="1"/>
    <col min="6918" max="6918" width="16.88671875" style="29" customWidth="1"/>
    <col min="6919" max="6919" width="7.44140625" style="29" customWidth="1"/>
    <col min="6920" max="6920" width="19.5546875" style="29" customWidth="1"/>
    <col min="6921" max="6921" width="13.5546875" style="29" customWidth="1"/>
    <col min="6922" max="6922" width="16.5546875" style="29" customWidth="1"/>
    <col min="6923" max="6923" width="13.33203125" style="29" customWidth="1"/>
    <col min="6924" max="6924" width="14.33203125" style="29" customWidth="1"/>
    <col min="6925" max="6930" width="10.6640625" style="29" customWidth="1"/>
    <col min="6931" max="7168" width="9" style="29"/>
    <col min="7169" max="7169" width="8.6640625" style="29" customWidth="1"/>
    <col min="7170" max="7170" width="12.88671875" style="29" customWidth="1"/>
    <col min="7171" max="7171" width="11.109375" style="29" customWidth="1"/>
    <col min="7172" max="7172" width="8.88671875" style="29" customWidth="1"/>
    <col min="7173" max="7173" width="13.88671875" style="29" customWidth="1"/>
    <col min="7174" max="7174" width="16.88671875" style="29" customWidth="1"/>
    <col min="7175" max="7175" width="7.44140625" style="29" customWidth="1"/>
    <col min="7176" max="7176" width="19.5546875" style="29" customWidth="1"/>
    <col min="7177" max="7177" width="13.5546875" style="29" customWidth="1"/>
    <col min="7178" max="7178" width="16.5546875" style="29" customWidth="1"/>
    <col min="7179" max="7179" width="13.33203125" style="29" customWidth="1"/>
    <col min="7180" max="7180" width="14.33203125" style="29" customWidth="1"/>
    <col min="7181" max="7186" width="10.6640625" style="29" customWidth="1"/>
    <col min="7187" max="7424" width="9" style="29"/>
    <col min="7425" max="7425" width="8.6640625" style="29" customWidth="1"/>
    <col min="7426" max="7426" width="12.88671875" style="29" customWidth="1"/>
    <col min="7427" max="7427" width="11.109375" style="29" customWidth="1"/>
    <col min="7428" max="7428" width="8.88671875" style="29" customWidth="1"/>
    <col min="7429" max="7429" width="13.88671875" style="29" customWidth="1"/>
    <col min="7430" max="7430" width="16.88671875" style="29" customWidth="1"/>
    <col min="7431" max="7431" width="7.44140625" style="29" customWidth="1"/>
    <col min="7432" max="7432" width="19.5546875" style="29" customWidth="1"/>
    <col min="7433" max="7433" width="13.5546875" style="29" customWidth="1"/>
    <col min="7434" max="7434" width="16.5546875" style="29" customWidth="1"/>
    <col min="7435" max="7435" width="13.33203125" style="29" customWidth="1"/>
    <col min="7436" max="7436" width="14.33203125" style="29" customWidth="1"/>
    <col min="7437" max="7442" width="10.6640625" style="29" customWidth="1"/>
    <col min="7443" max="7680" width="9" style="29"/>
    <col min="7681" max="7681" width="8.6640625" style="29" customWidth="1"/>
    <col min="7682" max="7682" width="12.88671875" style="29" customWidth="1"/>
    <col min="7683" max="7683" width="11.109375" style="29" customWidth="1"/>
    <col min="7684" max="7684" width="8.88671875" style="29" customWidth="1"/>
    <col min="7685" max="7685" width="13.88671875" style="29" customWidth="1"/>
    <col min="7686" max="7686" width="16.88671875" style="29" customWidth="1"/>
    <col min="7687" max="7687" width="7.44140625" style="29" customWidth="1"/>
    <col min="7688" max="7688" width="19.5546875" style="29" customWidth="1"/>
    <col min="7689" max="7689" width="13.5546875" style="29" customWidth="1"/>
    <col min="7690" max="7690" width="16.5546875" style="29" customWidth="1"/>
    <col min="7691" max="7691" width="13.33203125" style="29" customWidth="1"/>
    <col min="7692" max="7692" width="14.33203125" style="29" customWidth="1"/>
    <col min="7693" max="7698" width="10.6640625" style="29" customWidth="1"/>
    <col min="7699" max="7936" width="9" style="29"/>
    <col min="7937" max="7937" width="8.6640625" style="29" customWidth="1"/>
    <col min="7938" max="7938" width="12.88671875" style="29" customWidth="1"/>
    <col min="7939" max="7939" width="11.109375" style="29" customWidth="1"/>
    <col min="7940" max="7940" width="8.88671875" style="29" customWidth="1"/>
    <col min="7941" max="7941" width="13.88671875" style="29" customWidth="1"/>
    <col min="7942" max="7942" width="16.88671875" style="29" customWidth="1"/>
    <col min="7943" max="7943" width="7.44140625" style="29" customWidth="1"/>
    <col min="7944" max="7944" width="19.5546875" style="29" customWidth="1"/>
    <col min="7945" max="7945" width="13.5546875" style="29" customWidth="1"/>
    <col min="7946" max="7946" width="16.5546875" style="29" customWidth="1"/>
    <col min="7947" max="7947" width="13.33203125" style="29" customWidth="1"/>
    <col min="7948" max="7948" width="14.33203125" style="29" customWidth="1"/>
    <col min="7949" max="7954" width="10.6640625" style="29" customWidth="1"/>
    <col min="7955" max="8192" width="9" style="29"/>
    <col min="8193" max="8193" width="8.6640625" style="29" customWidth="1"/>
    <col min="8194" max="8194" width="12.88671875" style="29" customWidth="1"/>
    <col min="8195" max="8195" width="11.109375" style="29" customWidth="1"/>
    <col min="8196" max="8196" width="8.88671875" style="29" customWidth="1"/>
    <col min="8197" max="8197" width="13.88671875" style="29" customWidth="1"/>
    <col min="8198" max="8198" width="16.88671875" style="29" customWidth="1"/>
    <col min="8199" max="8199" width="7.44140625" style="29" customWidth="1"/>
    <col min="8200" max="8200" width="19.5546875" style="29" customWidth="1"/>
    <col min="8201" max="8201" width="13.5546875" style="29" customWidth="1"/>
    <col min="8202" max="8202" width="16.5546875" style="29" customWidth="1"/>
    <col min="8203" max="8203" width="13.33203125" style="29" customWidth="1"/>
    <col min="8204" max="8204" width="14.33203125" style="29" customWidth="1"/>
    <col min="8205" max="8210" width="10.6640625" style="29" customWidth="1"/>
    <col min="8211" max="8448" width="9" style="29"/>
    <col min="8449" max="8449" width="8.6640625" style="29" customWidth="1"/>
    <col min="8450" max="8450" width="12.88671875" style="29" customWidth="1"/>
    <col min="8451" max="8451" width="11.109375" style="29" customWidth="1"/>
    <col min="8452" max="8452" width="8.88671875" style="29" customWidth="1"/>
    <col min="8453" max="8453" width="13.88671875" style="29" customWidth="1"/>
    <col min="8454" max="8454" width="16.88671875" style="29" customWidth="1"/>
    <col min="8455" max="8455" width="7.44140625" style="29" customWidth="1"/>
    <col min="8456" max="8456" width="19.5546875" style="29" customWidth="1"/>
    <col min="8457" max="8457" width="13.5546875" style="29" customWidth="1"/>
    <col min="8458" max="8458" width="16.5546875" style="29" customWidth="1"/>
    <col min="8459" max="8459" width="13.33203125" style="29" customWidth="1"/>
    <col min="8460" max="8460" width="14.33203125" style="29" customWidth="1"/>
    <col min="8461" max="8466" width="10.6640625" style="29" customWidth="1"/>
    <col min="8467" max="8704" width="9" style="29"/>
    <col min="8705" max="8705" width="8.6640625" style="29" customWidth="1"/>
    <col min="8706" max="8706" width="12.88671875" style="29" customWidth="1"/>
    <col min="8707" max="8707" width="11.109375" style="29" customWidth="1"/>
    <col min="8708" max="8708" width="8.88671875" style="29" customWidth="1"/>
    <col min="8709" max="8709" width="13.88671875" style="29" customWidth="1"/>
    <col min="8710" max="8710" width="16.88671875" style="29" customWidth="1"/>
    <col min="8711" max="8711" width="7.44140625" style="29" customWidth="1"/>
    <col min="8712" max="8712" width="19.5546875" style="29" customWidth="1"/>
    <col min="8713" max="8713" width="13.5546875" style="29" customWidth="1"/>
    <col min="8714" max="8714" width="16.5546875" style="29" customWidth="1"/>
    <col min="8715" max="8715" width="13.33203125" style="29" customWidth="1"/>
    <col min="8716" max="8716" width="14.33203125" style="29" customWidth="1"/>
    <col min="8717" max="8722" width="10.6640625" style="29" customWidth="1"/>
    <col min="8723" max="8960" width="9" style="29"/>
    <col min="8961" max="8961" width="8.6640625" style="29" customWidth="1"/>
    <col min="8962" max="8962" width="12.88671875" style="29" customWidth="1"/>
    <col min="8963" max="8963" width="11.109375" style="29" customWidth="1"/>
    <col min="8964" max="8964" width="8.88671875" style="29" customWidth="1"/>
    <col min="8965" max="8965" width="13.88671875" style="29" customWidth="1"/>
    <col min="8966" max="8966" width="16.88671875" style="29" customWidth="1"/>
    <col min="8967" max="8967" width="7.44140625" style="29" customWidth="1"/>
    <col min="8968" max="8968" width="19.5546875" style="29" customWidth="1"/>
    <col min="8969" max="8969" width="13.5546875" style="29" customWidth="1"/>
    <col min="8970" max="8970" width="16.5546875" style="29" customWidth="1"/>
    <col min="8971" max="8971" width="13.33203125" style="29" customWidth="1"/>
    <col min="8972" max="8972" width="14.33203125" style="29" customWidth="1"/>
    <col min="8973" max="8978" width="10.6640625" style="29" customWidth="1"/>
    <col min="8979" max="9216" width="9" style="29"/>
    <col min="9217" max="9217" width="8.6640625" style="29" customWidth="1"/>
    <col min="9218" max="9218" width="12.88671875" style="29" customWidth="1"/>
    <col min="9219" max="9219" width="11.109375" style="29" customWidth="1"/>
    <col min="9220" max="9220" width="8.88671875" style="29" customWidth="1"/>
    <col min="9221" max="9221" width="13.88671875" style="29" customWidth="1"/>
    <col min="9222" max="9222" width="16.88671875" style="29" customWidth="1"/>
    <col min="9223" max="9223" width="7.44140625" style="29" customWidth="1"/>
    <col min="9224" max="9224" width="19.5546875" style="29" customWidth="1"/>
    <col min="9225" max="9225" width="13.5546875" style="29" customWidth="1"/>
    <col min="9226" max="9226" width="16.5546875" style="29" customWidth="1"/>
    <col min="9227" max="9227" width="13.33203125" style="29" customWidth="1"/>
    <col min="9228" max="9228" width="14.33203125" style="29" customWidth="1"/>
    <col min="9229" max="9234" width="10.6640625" style="29" customWidth="1"/>
    <col min="9235" max="9472" width="9" style="29"/>
    <col min="9473" max="9473" width="8.6640625" style="29" customWidth="1"/>
    <col min="9474" max="9474" width="12.88671875" style="29" customWidth="1"/>
    <col min="9475" max="9475" width="11.109375" style="29" customWidth="1"/>
    <col min="9476" max="9476" width="8.88671875" style="29" customWidth="1"/>
    <col min="9477" max="9477" width="13.88671875" style="29" customWidth="1"/>
    <col min="9478" max="9478" width="16.88671875" style="29" customWidth="1"/>
    <col min="9479" max="9479" width="7.44140625" style="29" customWidth="1"/>
    <col min="9480" max="9480" width="19.5546875" style="29" customWidth="1"/>
    <col min="9481" max="9481" width="13.5546875" style="29" customWidth="1"/>
    <col min="9482" max="9482" width="16.5546875" style="29" customWidth="1"/>
    <col min="9483" max="9483" width="13.33203125" style="29" customWidth="1"/>
    <col min="9484" max="9484" width="14.33203125" style="29" customWidth="1"/>
    <col min="9485" max="9490" width="10.6640625" style="29" customWidth="1"/>
    <col min="9491" max="9728" width="9" style="29"/>
    <col min="9729" max="9729" width="8.6640625" style="29" customWidth="1"/>
    <col min="9730" max="9730" width="12.88671875" style="29" customWidth="1"/>
    <col min="9731" max="9731" width="11.109375" style="29" customWidth="1"/>
    <col min="9732" max="9732" width="8.88671875" style="29" customWidth="1"/>
    <col min="9733" max="9733" width="13.88671875" style="29" customWidth="1"/>
    <col min="9734" max="9734" width="16.88671875" style="29" customWidth="1"/>
    <col min="9735" max="9735" width="7.44140625" style="29" customWidth="1"/>
    <col min="9736" max="9736" width="19.5546875" style="29" customWidth="1"/>
    <col min="9737" max="9737" width="13.5546875" style="29" customWidth="1"/>
    <col min="9738" max="9738" width="16.5546875" style="29" customWidth="1"/>
    <col min="9739" max="9739" width="13.33203125" style="29" customWidth="1"/>
    <col min="9740" max="9740" width="14.33203125" style="29" customWidth="1"/>
    <col min="9741" max="9746" width="10.6640625" style="29" customWidth="1"/>
    <col min="9747" max="9984" width="9" style="29"/>
    <col min="9985" max="9985" width="8.6640625" style="29" customWidth="1"/>
    <col min="9986" max="9986" width="12.88671875" style="29" customWidth="1"/>
    <col min="9987" max="9987" width="11.109375" style="29" customWidth="1"/>
    <col min="9988" max="9988" width="8.88671875" style="29" customWidth="1"/>
    <col min="9989" max="9989" width="13.88671875" style="29" customWidth="1"/>
    <col min="9990" max="9990" width="16.88671875" style="29" customWidth="1"/>
    <col min="9991" max="9991" width="7.44140625" style="29" customWidth="1"/>
    <col min="9992" max="9992" width="19.5546875" style="29" customWidth="1"/>
    <col min="9993" max="9993" width="13.5546875" style="29" customWidth="1"/>
    <col min="9994" max="9994" width="16.5546875" style="29" customWidth="1"/>
    <col min="9995" max="9995" width="13.33203125" style="29" customWidth="1"/>
    <col min="9996" max="9996" width="14.33203125" style="29" customWidth="1"/>
    <col min="9997" max="10002" width="10.6640625" style="29" customWidth="1"/>
    <col min="10003" max="10240" width="9" style="29"/>
    <col min="10241" max="10241" width="8.6640625" style="29" customWidth="1"/>
    <col min="10242" max="10242" width="12.88671875" style="29" customWidth="1"/>
    <col min="10243" max="10243" width="11.109375" style="29" customWidth="1"/>
    <col min="10244" max="10244" width="8.88671875" style="29" customWidth="1"/>
    <col min="10245" max="10245" width="13.88671875" style="29" customWidth="1"/>
    <col min="10246" max="10246" width="16.88671875" style="29" customWidth="1"/>
    <col min="10247" max="10247" width="7.44140625" style="29" customWidth="1"/>
    <col min="10248" max="10248" width="19.5546875" style="29" customWidth="1"/>
    <col min="10249" max="10249" width="13.5546875" style="29" customWidth="1"/>
    <col min="10250" max="10250" width="16.5546875" style="29" customWidth="1"/>
    <col min="10251" max="10251" width="13.33203125" style="29" customWidth="1"/>
    <col min="10252" max="10252" width="14.33203125" style="29" customWidth="1"/>
    <col min="10253" max="10258" width="10.6640625" style="29" customWidth="1"/>
    <col min="10259" max="10496" width="9" style="29"/>
    <col min="10497" max="10497" width="8.6640625" style="29" customWidth="1"/>
    <col min="10498" max="10498" width="12.88671875" style="29" customWidth="1"/>
    <col min="10499" max="10499" width="11.109375" style="29" customWidth="1"/>
    <col min="10500" max="10500" width="8.88671875" style="29" customWidth="1"/>
    <col min="10501" max="10501" width="13.88671875" style="29" customWidth="1"/>
    <col min="10502" max="10502" width="16.88671875" style="29" customWidth="1"/>
    <col min="10503" max="10503" width="7.44140625" style="29" customWidth="1"/>
    <col min="10504" max="10504" width="19.5546875" style="29" customWidth="1"/>
    <col min="10505" max="10505" width="13.5546875" style="29" customWidth="1"/>
    <col min="10506" max="10506" width="16.5546875" style="29" customWidth="1"/>
    <col min="10507" max="10507" width="13.33203125" style="29" customWidth="1"/>
    <col min="10508" max="10508" width="14.33203125" style="29" customWidth="1"/>
    <col min="10509" max="10514" width="10.6640625" style="29" customWidth="1"/>
    <col min="10515" max="10752" width="9" style="29"/>
    <col min="10753" max="10753" width="8.6640625" style="29" customWidth="1"/>
    <col min="10754" max="10754" width="12.88671875" style="29" customWidth="1"/>
    <col min="10755" max="10755" width="11.109375" style="29" customWidth="1"/>
    <col min="10756" max="10756" width="8.88671875" style="29" customWidth="1"/>
    <col min="10757" max="10757" width="13.88671875" style="29" customWidth="1"/>
    <col min="10758" max="10758" width="16.88671875" style="29" customWidth="1"/>
    <col min="10759" max="10759" width="7.44140625" style="29" customWidth="1"/>
    <col min="10760" max="10760" width="19.5546875" style="29" customWidth="1"/>
    <col min="10761" max="10761" width="13.5546875" style="29" customWidth="1"/>
    <col min="10762" max="10762" width="16.5546875" style="29" customWidth="1"/>
    <col min="10763" max="10763" width="13.33203125" style="29" customWidth="1"/>
    <col min="10764" max="10764" width="14.33203125" style="29" customWidth="1"/>
    <col min="10765" max="10770" width="10.6640625" style="29" customWidth="1"/>
    <col min="10771" max="11008" width="9" style="29"/>
    <col min="11009" max="11009" width="8.6640625" style="29" customWidth="1"/>
    <col min="11010" max="11010" width="12.88671875" style="29" customWidth="1"/>
    <col min="11011" max="11011" width="11.109375" style="29" customWidth="1"/>
    <col min="11012" max="11012" width="8.88671875" style="29" customWidth="1"/>
    <col min="11013" max="11013" width="13.88671875" style="29" customWidth="1"/>
    <col min="11014" max="11014" width="16.88671875" style="29" customWidth="1"/>
    <col min="11015" max="11015" width="7.44140625" style="29" customWidth="1"/>
    <col min="11016" max="11016" width="19.5546875" style="29" customWidth="1"/>
    <col min="11017" max="11017" width="13.5546875" style="29" customWidth="1"/>
    <col min="11018" max="11018" width="16.5546875" style="29" customWidth="1"/>
    <col min="11019" max="11019" width="13.33203125" style="29" customWidth="1"/>
    <col min="11020" max="11020" width="14.33203125" style="29" customWidth="1"/>
    <col min="11021" max="11026" width="10.6640625" style="29" customWidth="1"/>
    <col min="11027" max="11264" width="9" style="29"/>
    <col min="11265" max="11265" width="8.6640625" style="29" customWidth="1"/>
    <col min="11266" max="11266" width="12.88671875" style="29" customWidth="1"/>
    <col min="11267" max="11267" width="11.109375" style="29" customWidth="1"/>
    <col min="11268" max="11268" width="8.88671875" style="29" customWidth="1"/>
    <col min="11269" max="11269" width="13.88671875" style="29" customWidth="1"/>
    <col min="11270" max="11270" width="16.88671875" style="29" customWidth="1"/>
    <col min="11271" max="11271" width="7.44140625" style="29" customWidth="1"/>
    <col min="11272" max="11272" width="19.5546875" style="29" customWidth="1"/>
    <col min="11273" max="11273" width="13.5546875" style="29" customWidth="1"/>
    <col min="11274" max="11274" width="16.5546875" style="29" customWidth="1"/>
    <col min="11275" max="11275" width="13.33203125" style="29" customWidth="1"/>
    <col min="11276" max="11276" width="14.33203125" style="29" customWidth="1"/>
    <col min="11277" max="11282" width="10.6640625" style="29" customWidth="1"/>
    <col min="11283" max="11520" width="9" style="29"/>
    <col min="11521" max="11521" width="8.6640625" style="29" customWidth="1"/>
    <col min="11522" max="11522" width="12.88671875" style="29" customWidth="1"/>
    <col min="11523" max="11523" width="11.109375" style="29" customWidth="1"/>
    <col min="11524" max="11524" width="8.88671875" style="29" customWidth="1"/>
    <col min="11525" max="11525" width="13.88671875" style="29" customWidth="1"/>
    <col min="11526" max="11526" width="16.88671875" style="29" customWidth="1"/>
    <col min="11527" max="11527" width="7.44140625" style="29" customWidth="1"/>
    <col min="11528" max="11528" width="19.5546875" style="29" customWidth="1"/>
    <col min="11529" max="11529" width="13.5546875" style="29" customWidth="1"/>
    <col min="11530" max="11530" width="16.5546875" style="29" customWidth="1"/>
    <col min="11531" max="11531" width="13.33203125" style="29" customWidth="1"/>
    <col min="11532" max="11532" width="14.33203125" style="29" customWidth="1"/>
    <col min="11533" max="11538" width="10.6640625" style="29" customWidth="1"/>
    <col min="11539" max="11776" width="9" style="29"/>
    <col min="11777" max="11777" width="8.6640625" style="29" customWidth="1"/>
    <col min="11778" max="11778" width="12.88671875" style="29" customWidth="1"/>
    <col min="11779" max="11779" width="11.109375" style="29" customWidth="1"/>
    <col min="11780" max="11780" width="8.88671875" style="29" customWidth="1"/>
    <col min="11781" max="11781" width="13.88671875" style="29" customWidth="1"/>
    <col min="11782" max="11782" width="16.88671875" style="29" customWidth="1"/>
    <col min="11783" max="11783" width="7.44140625" style="29" customWidth="1"/>
    <col min="11784" max="11784" width="19.5546875" style="29" customWidth="1"/>
    <col min="11785" max="11785" width="13.5546875" style="29" customWidth="1"/>
    <col min="11786" max="11786" width="16.5546875" style="29" customWidth="1"/>
    <col min="11787" max="11787" width="13.33203125" style="29" customWidth="1"/>
    <col min="11788" max="11788" width="14.33203125" style="29" customWidth="1"/>
    <col min="11789" max="11794" width="10.6640625" style="29" customWidth="1"/>
    <col min="11795" max="12032" width="9" style="29"/>
    <col min="12033" max="12033" width="8.6640625" style="29" customWidth="1"/>
    <col min="12034" max="12034" width="12.88671875" style="29" customWidth="1"/>
    <col min="12035" max="12035" width="11.109375" style="29" customWidth="1"/>
    <col min="12036" max="12036" width="8.88671875" style="29" customWidth="1"/>
    <col min="12037" max="12037" width="13.88671875" style="29" customWidth="1"/>
    <col min="12038" max="12038" width="16.88671875" style="29" customWidth="1"/>
    <col min="12039" max="12039" width="7.44140625" style="29" customWidth="1"/>
    <col min="12040" max="12040" width="19.5546875" style="29" customWidth="1"/>
    <col min="12041" max="12041" width="13.5546875" style="29" customWidth="1"/>
    <col min="12042" max="12042" width="16.5546875" style="29" customWidth="1"/>
    <col min="12043" max="12043" width="13.33203125" style="29" customWidth="1"/>
    <col min="12044" max="12044" width="14.33203125" style="29" customWidth="1"/>
    <col min="12045" max="12050" width="10.6640625" style="29" customWidth="1"/>
    <col min="12051" max="12288" width="9" style="29"/>
    <col min="12289" max="12289" width="8.6640625" style="29" customWidth="1"/>
    <col min="12290" max="12290" width="12.88671875" style="29" customWidth="1"/>
    <col min="12291" max="12291" width="11.109375" style="29" customWidth="1"/>
    <col min="12292" max="12292" width="8.88671875" style="29" customWidth="1"/>
    <col min="12293" max="12293" width="13.88671875" style="29" customWidth="1"/>
    <col min="12294" max="12294" width="16.88671875" style="29" customWidth="1"/>
    <col min="12295" max="12295" width="7.44140625" style="29" customWidth="1"/>
    <col min="12296" max="12296" width="19.5546875" style="29" customWidth="1"/>
    <col min="12297" max="12297" width="13.5546875" style="29" customWidth="1"/>
    <col min="12298" max="12298" width="16.5546875" style="29" customWidth="1"/>
    <col min="12299" max="12299" width="13.33203125" style="29" customWidth="1"/>
    <col min="12300" max="12300" width="14.33203125" style="29" customWidth="1"/>
    <col min="12301" max="12306" width="10.6640625" style="29" customWidth="1"/>
    <col min="12307" max="12544" width="9" style="29"/>
    <col min="12545" max="12545" width="8.6640625" style="29" customWidth="1"/>
    <col min="12546" max="12546" width="12.88671875" style="29" customWidth="1"/>
    <col min="12547" max="12547" width="11.109375" style="29" customWidth="1"/>
    <col min="12548" max="12548" width="8.88671875" style="29" customWidth="1"/>
    <col min="12549" max="12549" width="13.88671875" style="29" customWidth="1"/>
    <col min="12550" max="12550" width="16.88671875" style="29" customWidth="1"/>
    <col min="12551" max="12551" width="7.44140625" style="29" customWidth="1"/>
    <col min="12552" max="12552" width="19.5546875" style="29" customWidth="1"/>
    <col min="12553" max="12553" width="13.5546875" style="29" customWidth="1"/>
    <col min="12554" max="12554" width="16.5546875" style="29" customWidth="1"/>
    <col min="12555" max="12555" width="13.33203125" style="29" customWidth="1"/>
    <col min="12556" max="12556" width="14.33203125" style="29" customWidth="1"/>
    <col min="12557" max="12562" width="10.6640625" style="29" customWidth="1"/>
    <col min="12563" max="12800" width="9" style="29"/>
    <col min="12801" max="12801" width="8.6640625" style="29" customWidth="1"/>
    <col min="12802" max="12802" width="12.88671875" style="29" customWidth="1"/>
    <col min="12803" max="12803" width="11.109375" style="29" customWidth="1"/>
    <col min="12804" max="12804" width="8.88671875" style="29" customWidth="1"/>
    <col min="12805" max="12805" width="13.88671875" style="29" customWidth="1"/>
    <col min="12806" max="12806" width="16.88671875" style="29" customWidth="1"/>
    <col min="12807" max="12807" width="7.44140625" style="29" customWidth="1"/>
    <col min="12808" max="12808" width="19.5546875" style="29" customWidth="1"/>
    <col min="12809" max="12809" width="13.5546875" style="29" customWidth="1"/>
    <col min="12810" max="12810" width="16.5546875" style="29" customWidth="1"/>
    <col min="12811" max="12811" width="13.33203125" style="29" customWidth="1"/>
    <col min="12812" max="12812" width="14.33203125" style="29" customWidth="1"/>
    <col min="12813" max="12818" width="10.6640625" style="29" customWidth="1"/>
    <col min="12819" max="13056" width="9" style="29"/>
    <col min="13057" max="13057" width="8.6640625" style="29" customWidth="1"/>
    <col min="13058" max="13058" width="12.88671875" style="29" customWidth="1"/>
    <col min="13059" max="13059" width="11.109375" style="29" customWidth="1"/>
    <col min="13060" max="13060" width="8.88671875" style="29" customWidth="1"/>
    <col min="13061" max="13061" width="13.88671875" style="29" customWidth="1"/>
    <col min="13062" max="13062" width="16.88671875" style="29" customWidth="1"/>
    <col min="13063" max="13063" width="7.44140625" style="29" customWidth="1"/>
    <col min="13064" max="13064" width="19.5546875" style="29" customWidth="1"/>
    <col min="13065" max="13065" width="13.5546875" style="29" customWidth="1"/>
    <col min="13066" max="13066" width="16.5546875" style="29" customWidth="1"/>
    <col min="13067" max="13067" width="13.33203125" style="29" customWidth="1"/>
    <col min="13068" max="13068" width="14.33203125" style="29" customWidth="1"/>
    <col min="13069" max="13074" width="10.6640625" style="29" customWidth="1"/>
    <col min="13075" max="13312" width="9" style="29"/>
    <col min="13313" max="13313" width="8.6640625" style="29" customWidth="1"/>
    <col min="13314" max="13314" width="12.88671875" style="29" customWidth="1"/>
    <col min="13315" max="13315" width="11.109375" style="29" customWidth="1"/>
    <col min="13316" max="13316" width="8.88671875" style="29" customWidth="1"/>
    <col min="13317" max="13317" width="13.88671875" style="29" customWidth="1"/>
    <col min="13318" max="13318" width="16.88671875" style="29" customWidth="1"/>
    <col min="13319" max="13319" width="7.44140625" style="29" customWidth="1"/>
    <col min="13320" max="13320" width="19.5546875" style="29" customWidth="1"/>
    <col min="13321" max="13321" width="13.5546875" style="29" customWidth="1"/>
    <col min="13322" max="13322" width="16.5546875" style="29" customWidth="1"/>
    <col min="13323" max="13323" width="13.33203125" style="29" customWidth="1"/>
    <col min="13324" max="13324" width="14.33203125" style="29" customWidth="1"/>
    <col min="13325" max="13330" width="10.6640625" style="29" customWidth="1"/>
    <col min="13331" max="13568" width="9" style="29"/>
    <col min="13569" max="13569" width="8.6640625" style="29" customWidth="1"/>
    <col min="13570" max="13570" width="12.88671875" style="29" customWidth="1"/>
    <col min="13571" max="13571" width="11.109375" style="29" customWidth="1"/>
    <col min="13572" max="13572" width="8.88671875" style="29" customWidth="1"/>
    <col min="13573" max="13573" width="13.88671875" style="29" customWidth="1"/>
    <col min="13574" max="13574" width="16.88671875" style="29" customWidth="1"/>
    <col min="13575" max="13575" width="7.44140625" style="29" customWidth="1"/>
    <col min="13576" max="13576" width="19.5546875" style="29" customWidth="1"/>
    <col min="13577" max="13577" width="13.5546875" style="29" customWidth="1"/>
    <col min="13578" max="13578" width="16.5546875" style="29" customWidth="1"/>
    <col min="13579" max="13579" width="13.33203125" style="29" customWidth="1"/>
    <col min="13580" max="13580" width="14.33203125" style="29" customWidth="1"/>
    <col min="13581" max="13586" width="10.6640625" style="29" customWidth="1"/>
    <col min="13587" max="13824" width="9" style="29"/>
    <col min="13825" max="13825" width="8.6640625" style="29" customWidth="1"/>
    <col min="13826" max="13826" width="12.88671875" style="29" customWidth="1"/>
    <col min="13827" max="13827" width="11.109375" style="29" customWidth="1"/>
    <col min="13828" max="13828" width="8.88671875" style="29" customWidth="1"/>
    <col min="13829" max="13829" width="13.88671875" style="29" customWidth="1"/>
    <col min="13830" max="13830" width="16.88671875" style="29" customWidth="1"/>
    <col min="13831" max="13831" width="7.44140625" style="29" customWidth="1"/>
    <col min="13832" max="13832" width="19.5546875" style="29" customWidth="1"/>
    <col min="13833" max="13833" width="13.5546875" style="29" customWidth="1"/>
    <col min="13834" max="13834" width="16.5546875" style="29" customWidth="1"/>
    <col min="13835" max="13835" width="13.33203125" style="29" customWidth="1"/>
    <col min="13836" max="13836" width="14.33203125" style="29" customWidth="1"/>
    <col min="13837" max="13842" width="10.6640625" style="29" customWidth="1"/>
    <col min="13843" max="14080" width="9" style="29"/>
    <col min="14081" max="14081" width="8.6640625" style="29" customWidth="1"/>
    <col min="14082" max="14082" width="12.88671875" style="29" customWidth="1"/>
    <col min="14083" max="14083" width="11.109375" style="29" customWidth="1"/>
    <col min="14084" max="14084" width="8.88671875" style="29" customWidth="1"/>
    <col min="14085" max="14085" width="13.88671875" style="29" customWidth="1"/>
    <col min="14086" max="14086" width="16.88671875" style="29" customWidth="1"/>
    <col min="14087" max="14087" width="7.44140625" style="29" customWidth="1"/>
    <col min="14088" max="14088" width="19.5546875" style="29" customWidth="1"/>
    <col min="14089" max="14089" width="13.5546875" style="29" customWidth="1"/>
    <col min="14090" max="14090" width="16.5546875" style="29" customWidth="1"/>
    <col min="14091" max="14091" width="13.33203125" style="29" customWidth="1"/>
    <col min="14092" max="14092" width="14.33203125" style="29" customWidth="1"/>
    <col min="14093" max="14098" width="10.6640625" style="29" customWidth="1"/>
    <col min="14099" max="14336" width="9" style="29"/>
    <col min="14337" max="14337" width="8.6640625" style="29" customWidth="1"/>
    <col min="14338" max="14338" width="12.88671875" style="29" customWidth="1"/>
    <col min="14339" max="14339" width="11.109375" style="29" customWidth="1"/>
    <col min="14340" max="14340" width="8.88671875" style="29" customWidth="1"/>
    <col min="14341" max="14341" width="13.88671875" style="29" customWidth="1"/>
    <col min="14342" max="14342" width="16.88671875" style="29" customWidth="1"/>
    <col min="14343" max="14343" width="7.44140625" style="29" customWidth="1"/>
    <col min="14344" max="14344" width="19.5546875" style="29" customWidth="1"/>
    <col min="14345" max="14345" width="13.5546875" style="29" customWidth="1"/>
    <col min="14346" max="14346" width="16.5546875" style="29" customWidth="1"/>
    <col min="14347" max="14347" width="13.33203125" style="29" customWidth="1"/>
    <col min="14348" max="14348" width="14.33203125" style="29" customWidth="1"/>
    <col min="14349" max="14354" width="10.6640625" style="29" customWidth="1"/>
    <col min="14355" max="14592" width="9" style="29"/>
    <col min="14593" max="14593" width="8.6640625" style="29" customWidth="1"/>
    <col min="14594" max="14594" width="12.88671875" style="29" customWidth="1"/>
    <col min="14595" max="14595" width="11.109375" style="29" customWidth="1"/>
    <col min="14596" max="14596" width="8.88671875" style="29" customWidth="1"/>
    <col min="14597" max="14597" width="13.88671875" style="29" customWidth="1"/>
    <col min="14598" max="14598" width="16.88671875" style="29" customWidth="1"/>
    <col min="14599" max="14599" width="7.44140625" style="29" customWidth="1"/>
    <col min="14600" max="14600" width="19.5546875" style="29" customWidth="1"/>
    <col min="14601" max="14601" width="13.5546875" style="29" customWidth="1"/>
    <col min="14602" max="14602" width="16.5546875" style="29" customWidth="1"/>
    <col min="14603" max="14603" width="13.33203125" style="29" customWidth="1"/>
    <col min="14604" max="14604" width="14.33203125" style="29" customWidth="1"/>
    <col min="14605" max="14610" width="10.6640625" style="29" customWidth="1"/>
    <col min="14611" max="14848" width="9" style="29"/>
    <col min="14849" max="14849" width="8.6640625" style="29" customWidth="1"/>
    <col min="14850" max="14850" width="12.88671875" style="29" customWidth="1"/>
    <col min="14851" max="14851" width="11.109375" style="29" customWidth="1"/>
    <col min="14852" max="14852" width="8.88671875" style="29" customWidth="1"/>
    <col min="14853" max="14853" width="13.88671875" style="29" customWidth="1"/>
    <col min="14854" max="14854" width="16.88671875" style="29" customWidth="1"/>
    <col min="14855" max="14855" width="7.44140625" style="29" customWidth="1"/>
    <col min="14856" max="14856" width="19.5546875" style="29" customWidth="1"/>
    <col min="14857" max="14857" width="13.5546875" style="29" customWidth="1"/>
    <col min="14858" max="14858" width="16.5546875" style="29" customWidth="1"/>
    <col min="14859" max="14859" width="13.33203125" style="29" customWidth="1"/>
    <col min="14860" max="14860" width="14.33203125" style="29" customWidth="1"/>
    <col min="14861" max="14866" width="10.6640625" style="29" customWidth="1"/>
    <col min="14867" max="15104" width="9" style="29"/>
    <col min="15105" max="15105" width="8.6640625" style="29" customWidth="1"/>
    <col min="15106" max="15106" width="12.88671875" style="29" customWidth="1"/>
    <col min="15107" max="15107" width="11.109375" style="29" customWidth="1"/>
    <col min="15108" max="15108" width="8.88671875" style="29" customWidth="1"/>
    <col min="15109" max="15109" width="13.88671875" style="29" customWidth="1"/>
    <col min="15110" max="15110" width="16.88671875" style="29" customWidth="1"/>
    <col min="15111" max="15111" width="7.44140625" style="29" customWidth="1"/>
    <col min="15112" max="15112" width="19.5546875" style="29" customWidth="1"/>
    <col min="15113" max="15113" width="13.5546875" style="29" customWidth="1"/>
    <col min="15114" max="15114" width="16.5546875" style="29" customWidth="1"/>
    <col min="15115" max="15115" width="13.33203125" style="29" customWidth="1"/>
    <col min="15116" max="15116" width="14.33203125" style="29" customWidth="1"/>
    <col min="15117" max="15122" width="10.6640625" style="29" customWidth="1"/>
    <col min="15123" max="15360" width="9" style="29"/>
    <col min="15361" max="15361" width="8.6640625" style="29" customWidth="1"/>
    <col min="15362" max="15362" width="12.88671875" style="29" customWidth="1"/>
    <col min="15363" max="15363" width="11.109375" style="29" customWidth="1"/>
    <col min="15364" max="15364" width="8.88671875" style="29" customWidth="1"/>
    <col min="15365" max="15365" width="13.88671875" style="29" customWidth="1"/>
    <col min="15366" max="15366" width="16.88671875" style="29" customWidth="1"/>
    <col min="15367" max="15367" width="7.44140625" style="29" customWidth="1"/>
    <col min="15368" max="15368" width="19.5546875" style="29" customWidth="1"/>
    <col min="15369" max="15369" width="13.5546875" style="29" customWidth="1"/>
    <col min="15370" max="15370" width="16.5546875" style="29" customWidth="1"/>
    <col min="15371" max="15371" width="13.33203125" style="29" customWidth="1"/>
    <col min="15372" max="15372" width="14.33203125" style="29" customWidth="1"/>
    <col min="15373" max="15378" width="10.6640625" style="29" customWidth="1"/>
    <col min="15379" max="15616" width="9" style="29"/>
    <col min="15617" max="15617" width="8.6640625" style="29" customWidth="1"/>
    <col min="15618" max="15618" width="12.88671875" style="29" customWidth="1"/>
    <col min="15619" max="15619" width="11.109375" style="29" customWidth="1"/>
    <col min="15620" max="15620" width="8.88671875" style="29" customWidth="1"/>
    <col min="15621" max="15621" width="13.88671875" style="29" customWidth="1"/>
    <col min="15622" max="15622" width="16.88671875" style="29" customWidth="1"/>
    <col min="15623" max="15623" width="7.44140625" style="29" customWidth="1"/>
    <col min="15624" max="15624" width="19.5546875" style="29" customWidth="1"/>
    <col min="15625" max="15625" width="13.5546875" style="29" customWidth="1"/>
    <col min="15626" max="15626" width="16.5546875" style="29" customWidth="1"/>
    <col min="15627" max="15627" width="13.33203125" style="29" customWidth="1"/>
    <col min="15628" max="15628" width="14.33203125" style="29" customWidth="1"/>
    <col min="15629" max="15634" width="10.6640625" style="29" customWidth="1"/>
    <col min="15635" max="15872" width="9" style="29"/>
    <col min="15873" max="15873" width="8.6640625" style="29" customWidth="1"/>
    <col min="15874" max="15874" width="12.88671875" style="29" customWidth="1"/>
    <col min="15875" max="15875" width="11.109375" style="29" customWidth="1"/>
    <col min="15876" max="15876" width="8.88671875" style="29" customWidth="1"/>
    <col min="15877" max="15877" width="13.88671875" style="29" customWidth="1"/>
    <col min="15878" max="15878" width="16.88671875" style="29" customWidth="1"/>
    <col min="15879" max="15879" width="7.44140625" style="29" customWidth="1"/>
    <col min="15880" max="15880" width="19.5546875" style="29" customWidth="1"/>
    <col min="15881" max="15881" width="13.5546875" style="29" customWidth="1"/>
    <col min="15882" max="15882" width="16.5546875" style="29" customWidth="1"/>
    <col min="15883" max="15883" width="13.33203125" style="29" customWidth="1"/>
    <col min="15884" max="15884" width="14.33203125" style="29" customWidth="1"/>
    <col min="15885" max="15890" width="10.6640625" style="29" customWidth="1"/>
    <col min="15891" max="16128" width="9" style="29"/>
    <col min="16129" max="16129" width="8.6640625" style="29" customWidth="1"/>
    <col min="16130" max="16130" width="12.88671875" style="29" customWidth="1"/>
    <col min="16131" max="16131" width="11.109375" style="29" customWidth="1"/>
    <col min="16132" max="16132" width="8.88671875" style="29" customWidth="1"/>
    <col min="16133" max="16133" width="13.88671875" style="29" customWidth="1"/>
    <col min="16134" max="16134" width="16.88671875" style="29" customWidth="1"/>
    <col min="16135" max="16135" width="7.44140625" style="29" customWidth="1"/>
    <col min="16136" max="16136" width="19.5546875" style="29" customWidth="1"/>
    <col min="16137" max="16137" width="13.5546875" style="29" customWidth="1"/>
    <col min="16138" max="16138" width="16.5546875" style="29" customWidth="1"/>
    <col min="16139" max="16139" width="13.33203125" style="29" customWidth="1"/>
    <col min="16140" max="16140" width="14.33203125" style="29" customWidth="1"/>
    <col min="16141" max="16146" width="10.6640625" style="29" customWidth="1"/>
    <col min="16147" max="16384" width="9" style="29"/>
  </cols>
  <sheetData>
    <row r="1" spans="1:15" s="169" customFormat="1" ht="35.25" customHeight="1">
      <c r="A1" s="168" t="s">
        <v>1352</v>
      </c>
      <c r="M1" s="168" t="s">
        <v>1352</v>
      </c>
    </row>
    <row r="2" spans="1:15" ht="15" customHeight="1">
      <c r="A2" s="473" t="s">
        <v>243</v>
      </c>
      <c r="B2" s="475" t="s">
        <v>244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5" ht="15" customHeight="1">
      <c r="A3" s="473"/>
      <c r="B3" s="32" t="s">
        <v>5</v>
      </c>
      <c r="C3" s="32" t="s">
        <v>8</v>
      </c>
      <c r="D3" s="32" t="s">
        <v>11</v>
      </c>
      <c r="E3" s="32" t="s">
        <v>17</v>
      </c>
      <c r="F3" s="32" t="s">
        <v>20</v>
      </c>
      <c r="G3" s="32" t="s">
        <v>23</v>
      </c>
      <c r="H3" s="32" t="s">
        <v>26</v>
      </c>
      <c r="I3" s="32" t="s">
        <v>29</v>
      </c>
      <c r="J3" s="32" t="s">
        <v>32</v>
      </c>
      <c r="K3" s="32" t="s">
        <v>35</v>
      </c>
      <c r="L3" s="32" t="s">
        <v>38</v>
      </c>
    </row>
    <row r="4" spans="1:15" ht="15">
      <c r="A4" s="23">
        <v>1</v>
      </c>
      <c r="B4" s="170">
        <f>'10.ค่าใช้จ่าย(แยกกลุ่ม)'!C10</f>
        <v>13843.774155737417</v>
      </c>
      <c r="C4" s="170">
        <f>'10.ค่าใช้จ่าย(แยกกลุ่ม)'!D10</f>
        <v>56.714423684082256</v>
      </c>
      <c r="D4" s="170">
        <f>'10.ค่าใช้จ่าย(แยกกลุ่ม)'!E10</f>
        <v>1341.4987596249705</v>
      </c>
      <c r="E4" s="170">
        <f>'10.ค่าใช้จ่าย(แยกกลุ่ม)'!F10</f>
        <v>564.17878919287114</v>
      </c>
      <c r="F4" s="170">
        <f>'10.ค่าใช้จ่าย(แยกกลุ่ม)'!G10</f>
        <v>677.71279126099796</v>
      </c>
      <c r="G4" s="170">
        <f>'10.ค่าใช้จ่าย(แยกกลุ่ม)'!H10</f>
        <v>941.22552634028682</v>
      </c>
      <c r="H4" s="170">
        <f>'10.ค่าใช้จ่าย(แยกกลุ่ม)'!I10</f>
        <v>604.39452571811626</v>
      </c>
      <c r="I4" s="170">
        <f>'10.ค่าใช้จ่าย(แยกกลุ่ม)'!J10</f>
        <v>260.12030302774292</v>
      </c>
      <c r="J4" s="170">
        <f>'10.ค่าใช้จ่าย(แยกกลุ่ม)'!K10</f>
        <v>352.21727761476927</v>
      </c>
      <c r="K4" s="170">
        <f>'10.ค่าใช้จ่าย(แยกกลุ่ม)'!L10</f>
        <v>42.861000829168042</v>
      </c>
      <c r="L4" s="170">
        <f>'10.ค่าใช้จ่าย(แยกกลุ่ม)'!M10</f>
        <v>454.65258958141186</v>
      </c>
      <c r="M4" s="171"/>
      <c r="O4" s="171"/>
    </row>
    <row r="5" spans="1:15" ht="15">
      <c r="A5" s="26">
        <v>2</v>
      </c>
      <c r="B5" s="172">
        <f>'10.ค่าใช้จ่าย(แยกกลุ่ม)'!C26</f>
        <v>10380.801572243359</v>
      </c>
      <c r="C5" s="172">
        <f>'10.ค่าใช้จ่าย(แยกกลุ่ม)'!D26</f>
        <v>39.340915793621463</v>
      </c>
      <c r="D5" s="172">
        <f>'10.ค่าใช้จ่าย(แยกกลุ่ม)'!E26</f>
        <v>1182.6471107570751</v>
      </c>
      <c r="E5" s="172">
        <f>'10.ค่าใช้จ่าย(แยกกลุ่ม)'!F26</f>
        <v>463.24612452408843</v>
      </c>
      <c r="F5" s="172">
        <f>'10.ค่าใช้จ่าย(แยกกลุ่ม)'!G26</f>
        <v>701.76355617811635</v>
      </c>
      <c r="G5" s="172">
        <f>'10.ค่าใช้จ่าย(แยกกลุ่ม)'!H26</f>
        <v>492.42873717954353</v>
      </c>
      <c r="H5" s="172">
        <f>'10.ค่าใช้จ่าย(แยกกลุ่ม)'!I26</f>
        <v>544.08817164696018</v>
      </c>
      <c r="I5" s="172">
        <f>'10.ค่าใช้จ่าย(แยกกลุ่ม)'!J26</f>
        <v>154.8655991165013</v>
      </c>
      <c r="J5" s="172">
        <f>'10.ค่าใช้จ่าย(แยกกลุ่ม)'!K26</f>
        <v>262.08346378625981</v>
      </c>
      <c r="K5" s="172">
        <f>'10.ค่าใช้จ่าย(แยกกลุ่ม)'!L26</f>
        <v>48.786050204437636</v>
      </c>
      <c r="L5" s="172">
        <f>'10.ค่าใช้จ่าย(แยกกลุ่ม)'!M26</f>
        <v>242.67466901177679</v>
      </c>
      <c r="M5" s="171"/>
      <c r="O5" s="171"/>
    </row>
    <row r="6" spans="1:15" ht="15">
      <c r="A6" s="26">
        <v>3</v>
      </c>
      <c r="B6" s="172">
        <f>'10.ค่าใช้จ่าย(แยกกลุ่ม)'!C40</f>
        <v>9936.0274871578658</v>
      </c>
      <c r="C6" s="172">
        <f>'10.ค่าใช้จ่าย(แยกกลุ่ม)'!D40</f>
        <v>44.656534773703427</v>
      </c>
      <c r="D6" s="172">
        <f>'10.ค่าใช้จ่าย(แยกกลุ่ม)'!E40</f>
        <v>1271.7579192661397</v>
      </c>
      <c r="E6" s="172">
        <f>'10.ค่าใช้จ่าย(แยกกลุ่ม)'!F40</f>
        <v>616.61797305097684</v>
      </c>
      <c r="F6" s="172">
        <f>'10.ค่าใช้จ่าย(แยกกลุ่ม)'!G40</f>
        <v>764.12104523695928</v>
      </c>
      <c r="G6" s="172">
        <f>'10.ค่าใช้จ่าย(แยกกลุ่ม)'!H40</f>
        <v>529.24670236639167</v>
      </c>
      <c r="H6" s="172">
        <f>'10.ค่าใช้จ่าย(แยกกลุ่ม)'!I40</f>
        <v>464.45818740132654</v>
      </c>
      <c r="I6" s="172">
        <f>'10.ค่าใช้จ่าย(แยกกลุ่ม)'!J40</f>
        <v>151.59219216127102</v>
      </c>
      <c r="J6" s="172">
        <f>'10.ค่าใช้จ่าย(แยกกลุ่ม)'!K40</f>
        <v>335.95003143749102</v>
      </c>
      <c r="K6" s="172">
        <f>'10.ค่าใช้จ่าย(แยกกลุ่ม)'!L40</f>
        <v>82.942164218365434</v>
      </c>
      <c r="L6" s="172">
        <f>'10.ค่าใช้จ่าย(แยกกลุ่ม)'!M40</f>
        <v>310.35724653567405</v>
      </c>
      <c r="M6" s="171"/>
      <c r="O6" s="171"/>
    </row>
    <row r="7" spans="1:15" ht="15">
      <c r="A7" s="26">
        <v>4</v>
      </c>
      <c r="B7" s="172">
        <f>'10.ค่าใช้จ่าย(แยกกลุ่ม)'!C57</f>
        <v>10469.836217312675</v>
      </c>
      <c r="C7" s="172">
        <f>'10.ค่าใช้จ่าย(แยกกลุ่ม)'!D57</f>
        <v>25.718350708140605</v>
      </c>
      <c r="D7" s="172">
        <f>'10.ค่าใช้จ่าย(แยกกลุ่ม)'!E57</f>
        <v>1495.1351834332891</v>
      </c>
      <c r="E7" s="172">
        <f>'10.ค่าใช้จ่าย(แยกกลุ่ม)'!F57</f>
        <v>634.86089119971041</v>
      </c>
      <c r="F7" s="172">
        <f>'10.ค่าใช้จ่าย(แยกกลุ่ม)'!G57</f>
        <v>721.23646493918966</v>
      </c>
      <c r="G7" s="172">
        <f>'10.ค่าใช้จ่าย(แยกกลุ่ม)'!H57</f>
        <v>631.98446432400317</v>
      </c>
      <c r="H7" s="172">
        <f>'10.ค่าใช้จ่าย(แยกกลุ่ม)'!I57</f>
        <v>675.12208955428218</v>
      </c>
      <c r="I7" s="172">
        <f>'10.ค่าใช้จ่าย(แยกกลุ่ม)'!J57</f>
        <v>243.06207488289206</v>
      </c>
      <c r="J7" s="172">
        <f>'10.ค่าใช้จ่าย(แยกกลุ่ม)'!K57</f>
        <v>274.21823417388708</v>
      </c>
      <c r="K7" s="172">
        <f>'10.ค่าใช้จ่าย(แยกกลุ่ม)'!L57</f>
        <v>42.52749013271486</v>
      </c>
      <c r="L7" s="172">
        <f>'10.ค่าใช้จ่าย(แยกกลุ่ม)'!M57</f>
        <v>300.71859071445374</v>
      </c>
      <c r="M7" s="171"/>
      <c r="O7" s="171"/>
    </row>
    <row r="8" spans="1:15" ht="15">
      <c r="A8" s="26">
        <v>5</v>
      </c>
      <c r="B8" s="172">
        <f>'10.ค่าใช้จ่าย(แยกกลุ่ม)'!C72</f>
        <v>9523.3680832420523</v>
      </c>
      <c r="C8" s="172">
        <f>'10.ค่าใช้จ่าย(แยกกลุ่ม)'!D72</f>
        <v>43.306228392873798</v>
      </c>
      <c r="D8" s="172">
        <f>'10.ค่าใช้จ่าย(แยกกลุ่ม)'!E72</f>
        <v>1472.5238406866847</v>
      </c>
      <c r="E8" s="172">
        <f>'10.ค่าใช้จ่าย(แยกกลุ่ม)'!F72</f>
        <v>640.67502937532731</v>
      </c>
      <c r="F8" s="172">
        <f>'10.ค่าใช้จ่าย(แยกกลุ่ม)'!G72</f>
        <v>695.69220852581293</v>
      </c>
      <c r="G8" s="172">
        <f>'10.ค่าใช้จ่าย(แยกกลุ่ม)'!H72</f>
        <v>631.25656769571617</v>
      </c>
      <c r="H8" s="172">
        <f>'10.ค่าใช้จ่าย(แยกกลุ่ม)'!I72</f>
        <v>656.27875453707873</v>
      </c>
      <c r="I8" s="172">
        <f>'10.ค่าใช้จ่าย(แยกกลุ่ม)'!J72</f>
        <v>245.84524963367841</v>
      </c>
      <c r="J8" s="172">
        <f>'10.ค่าใช้จ่าย(แยกกลุ่ม)'!K72</f>
        <v>298.88840099770539</v>
      </c>
      <c r="K8" s="172">
        <f>'10.ค่าใช้จ่าย(แยกกลุ่ม)'!L72</f>
        <v>46.760349446298001</v>
      </c>
      <c r="L8" s="172">
        <f>'10.ค่าใช้จ่าย(แยกกลุ่ม)'!M72</f>
        <v>490.73956759300302</v>
      </c>
      <c r="M8" s="171"/>
      <c r="O8" s="171"/>
    </row>
    <row r="9" spans="1:15" ht="15">
      <c r="A9" s="26">
        <v>6</v>
      </c>
      <c r="B9" s="172">
        <f>'10.ค่าใช้จ่าย(แยกกลุ่ม)'!C83</f>
        <v>11750.262862521517</v>
      </c>
      <c r="C9" s="172">
        <f>'10.ค่าใช้จ่าย(แยกกลุ่ม)'!D83</f>
        <v>51.931179437214666</v>
      </c>
      <c r="D9" s="172">
        <f>'10.ค่าใช้จ่าย(แยกกลุ่ม)'!E83</f>
        <v>1767.6620449357772</v>
      </c>
      <c r="E9" s="172">
        <f>'10.ค่าใช้จ่าย(แยกกลุ่ม)'!F83</f>
        <v>694.36612358958826</v>
      </c>
      <c r="F9" s="172">
        <f>'10.ค่าใช้จ่าย(แยกกลุ่ม)'!G83</f>
        <v>751.21250293293542</v>
      </c>
      <c r="G9" s="172">
        <f>'10.ค่าใช้จ่าย(แยกกลุ่ม)'!H83</f>
        <v>684.58789511672012</v>
      </c>
      <c r="H9" s="172">
        <f>'10.ค่าใช้จ่าย(แยกกลุ่ม)'!I83</f>
        <v>837.95511636407309</v>
      </c>
      <c r="I9" s="172">
        <f>'10.ค่าใช้จ่าย(แยกกลุ่ม)'!J83</f>
        <v>387.98710258046293</v>
      </c>
      <c r="J9" s="172">
        <f>'10.ค่าใช้จ่าย(แยกกลุ่ม)'!K83</f>
        <v>352.53847112385228</v>
      </c>
      <c r="K9" s="172">
        <f>'10.ค่าใช้จ่าย(แยกกลุ่ม)'!L83</f>
        <v>146.33644120245916</v>
      </c>
      <c r="L9" s="172">
        <f>'10.ค่าใช้จ่าย(แยกกลุ่ม)'!M83</f>
        <v>493.38868653865643</v>
      </c>
      <c r="M9" s="171"/>
      <c r="O9" s="171"/>
    </row>
    <row r="10" spans="1:15" ht="15">
      <c r="A10" s="26">
        <v>7</v>
      </c>
      <c r="B10" s="172">
        <f>'10.ค่าใช้จ่าย(แยกกลุ่ม)'!C95</f>
        <v>9304.7074323922025</v>
      </c>
      <c r="C10" s="172">
        <f>'10.ค่าใช้จ่าย(แยกกลุ่ม)'!D95</f>
        <v>30.552386522082934</v>
      </c>
      <c r="D10" s="172">
        <f>'10.ค่าใช้จ่าย(แยกกลุ่ม)'!E95</f>
        <v>1554.0882334803405</v>
      </c>
      <c r="E10" s="172">
        <f>'10.ค่าใช้จ่าย(แยกกลุ่ม)'!F95</f>
        <v>553.71541365486348</v>
      </c>
      <c r="F10" s="172">
        <f>'10.ค่าใช้จ่าย(แยกกลุ่ม)'!G95</f>
        <v>619.31349082616839</v>
      </c>
      <c r="G10" s="172">
        <f>'10.ค่าใช้จ่าย(แยกกลุ่ม)'!H95</f>
        <v>650.18068220230543</v>
      </c>
      <c r="H10" s="172">
        <f>'10.ค่าใช้จ่าย(แยกกลุ่ม)'!I95</f>
        <v>921.97729074860399</v>
      </c>
      <c r="I10" s="172">
        <f>'10.ค่าใช้จ่าย(แยกกลุ่ม)'!J95</f>
        <v>286.99518500879611</v>
      </c>
      <c r="J10" s="172">
        <f>'10.ค่าใช้จ่าย(แยกกลุ่ม)'!K95</f>
        <v>267.65139202319818</v>
      </c>
      <c r="K10" s="172">
        <f>'10.ค่าใช้จ่าย(แยกกลุ่ม)'!L95</f>
        <v>69.306861098336071</v>
      </c>
      <c r="L10" s="172">
        <f>'10.ค่าใช้จ่าย(แยกกลุ่ม)'!M95</f>
        <v>556.42135824632726</v>
      </c>
      <c r="M10" s="171"/>
      <c r="O10" s="171"/>
    </row>
    <row r="11" spans="1:15" ht="15">
      <c r="A11" s="26">
        <v>8</v>
      </c>
      <c r="B11" s="172">
        <f>'10.ค่าใช้จ่าย(แยกกลุ่ม)'!C107</f>
        <v>7959.7210648480195</v>
      </c>
      <c r="C11" s="172">
        <f>'10.ค่าใช้จ่าย(แยกกลุ่ม)'!D107</f>
        <v>42.332728002974285</v>
      </c>
      <c r="D11" s="172">
        <f>'10.ค่าใช้จ่าย(แยกกลุ่ม)'!E107</f>
        <v>1686.0495323235205</v>
      </c>
      <c r="E11" s="172">
        <f>'10.ค่าใช้จ่าย(แยกกลุ่ม)'!F107</f>
        <v>627.21694809209089</v>
      </c>
      <c r="F11" s="172">
        <f>'10.ค่าใช้จ่าย(แยกกลุ่ม)'!G107</f>
        <v>548.51211106031758</v>
      </c>
      <c r="G11" s="172">
        <f>'10.ค่าใช้จ่าย(แยกกลุ่ม)'!H107</f>
        <v>506.69340027781203</v>
      </c>
      <c r="H11" s="172">
        <f>'10.ค่าใช้จ่าย(แยกกลุ่ม)'!I107</f>
        <v>1152.4865047036526</v>
      </c>
      <c r="I11" s="172">
        <f>'10.ค่าใช้จ่าย(แยกกลุ่ม)'!J107</f>
        <v>466.83075373870332</v>
      </c>
      <c r="J11" s="172">
        <f>'10.ค่าใช้จ่าย(แยกกลุ่ม)'!K107</f>
        <v>304.07380080686755</v>
      </c>
      <c r="K11" s="172">
        <f>'10.ค่าใช้จ่าย(แยกกลุ่ม)'!L107</f>
        <v>40.419930931085297</v>
      </c>
      <c r="L11" s="172">
        <f>'10.ค่าใช้จ่าย(แยกกลุ่ม)'!M107</f>
        <v>261.76502677961747</v>
      </c>
      <c r="M11" s="171"/>
      <c r="O11" s="171"/>
    </row>
    <row r="12" spans="1:15" ht="15">
      <c r="A12" s="26">
        <v>9</v>
      </c>
      <c r="B12" s="172">
        <f>'10.ค่าใช้จ่าย(แยกกลุ่ม)'!C118</f>
        <v>8030.2642474569702</v>
      </c>
      <c r="C12" s="172">
        <f>'10.ค่าใช้จ่าย(แยกกลุ่ม)'!D118</f>
        <v>24.535235196698011</v>
      </c>
      <c r="D12" s="172">
        <f>'10.ค่าใช้จ่าย(แยกกลุ่ม)'!E118</f>
        <v>1818.9971045034324</v>
      </c>
      <c r="E12" s="172">
        <f>'10.ค่าใช้จ่าย(แยกกลุ่ม)'!F118</f>
        <v>671.57023676884353</v>
      </c>
      <c r="F12" s="172">
        <f>'10.ค่าใช้จ่าย(แยกกลุ่ม)'!G118</f>
        <v>464.11113151783394</v>
      </c>
      <c r="G12" s="172">
        <f>'10.ค่าใช้จ่าย(แยกกลุ่ม)'!H118</f>
        <v>504.35549906092234</v>
      </c>
      <c r="H12" s="172">
        <f>'10.ค่าใช้จ่าย(แยกกลุ่ม)'!I118</f>
        <v>406.83173221400966</v>
      </c>
      <c r="I12" s="172">
        <f>'10.ค่าใช้จ่าย(แยกกลุ่ม)'!J118</f>
        <v>666.47173996905815</v>
      </c>
      <c r="J12" s="172">
        <f>'10.ค่าใช้จ่าย(แยกกลุ่ม)'!K118</f>
        <v>264.04501086210337</v>
      </c>
      <c r="K12" s="172">
        <f>'10.ค่าใช้จ่าย(แยกกลุ่ม)'!L118</f>
        <v>26.807459598094095</v>
      </c>
      <c r="L12" s="172">
        <f>'10.ค่าใช้จ่าย(แยกกลุ่ม)'!M118</f>
        <v>305.38946152451314</v>
      </c>
      <c r="M12" s="171"/>
      <c r="O12" s="171"/>
    </row>
    <row r="13" spans="1:15" ht="15">
      <c r="A13" s="26">
        <v>10</v>
      </c>
      <c r="B13" s="172">
        <f>'10.ค่าใช้จ่าย(แยกกลุ่ม)'!C126</f>
        <v>6008.6347389341199</v>
      </c>
      <c r="C13" s="172">
        <f>'10.ค่าใช้จ่าย(แยกกลุ่ม)'!D126</f>
        <v>18.661901687667093</v>
      </c>
      <c r="D13" s="172">
        <f>'10.ค่าใช้จ่าย(แยกกลุ่ม)'!E126</f>
        <v>1412.6670161775239</v>
      </c>
      <c r="E13" s="172">
        <f>'10.ค่าใช้จ่าย(แยกกลุ่ม)'!F126</f>
        <v>846.01112058161777</v>
      </c>
      <c r="F13" s="172">
        <f>'10.ค่าใช้จ่าย(แยกกลุ่ม)'!G126</f>
        <v>553.82877499940162</v>
      </c>
      <c r="G13" s="172">
        <f>'10.ค่าใช้จ่าย(แยกกลุ่ม)'!H126</f>
        <v>361.33559087773693</v>
      </c>
      <c r="H13" s="172">
        <f>'10.ค่าใช้จ่าย(แยกกลุ่ม)'!I126</f>
        <v>609.92303611991417</v>
      </c>
      <c r="I13" s="172">
        <f>'10.ค่าใช้จ่าย(แยกกลุ่ม)'!J126</f>
        <v>476.81507421592846</v>
      </c>
      <c r="J13" s="172">
        <f>'10.ค่าใช้จ่าย(แยกกลุ่ม)'!K126</f>
        <v>226.31370261774529</v>
      </c>
      <c r="K13" s="172">
        <f>'10.ค่าใช้จ่าย(แยกกลุ่ม)'!L126</f>
        <v>55.133486048735911</v>
      </c>
      <c r="L13" s="172">
        <f>'10.ค่าใช้จ่าย(แยกกลุ่ม)'!M126</f>
        <v>130.68998545427564</v>
      </c>
      <c r="M13" s="171"/>
      <c r="O13" s="171"/>
    </row>
    <row r="14" spans="1:15" ht="15">
      <c r="A14" s="26">
        <v>11</v>
      </c>
      <c r="B14" s="28">
        <f>'10.ค่าใช้จ่าย(แยกกลุ่ม)'!C136</f>
        <v>7279.7345270538735</v>
      </c>
      <c r="C14" s="28">
        <f>'10.ค่าใช้จ่าย(แยกกลุ่ม)'!D136</f>
        <v>47.604242989725748</v>
      </c>
      <c r="D14" s="28">
        <f>'10.ค่าใช้จ่าย(แยกกลุ่ม)'!E136</f>
        <v>2097.0715084864614</v>
      </c>
      <c r="E14" s="28">
        <f>'10.ค่าใช้จ่าย(แยกกลุ่ม)'!F136</f>
        <v>1232.448344812939</v>
      </c>
      <c r="F14" s="28">
        <f>'10.ค่าใช้จ่าย(แยกกลุ่ม)'!G136</f>
        <v>242.4546199188857</v>
      </c>
      <c r="G14" s="28">
        <f>'10.ค่าใช้จ่าย(แยกกลุ่ม)'!H136</f>
        <v>387.35630325963274</v>
      </c>
      <c r="H14" s="28">
        <f>'10.ค่าใช้จ่าย(แยกกลุ่ม)'!I136</f>
        <v>948.32927237877902</v>
      </c>
      <c r="I14" s="28">
        <f>'10.ค่าใช้จ่าย(แยกกลุ่ม)'!J136</f>
        <v>758.18386696846608</v>
      </c>
      <c r="J14" s="28">
        <f>'10.ค่าใช้จ่าย(แยกกลุ่ม)'!K136</f>
        <v>284.44738965666113</v>
      </c>
      <c r="K14" s="28">
        <f>'10.ค่าใช้จ่าย(แยกกลุ่ม)'!L136</f>
        <v>52.69877512859631</v>
      </c>
      <c r="L14" s="28">
        <f>'10.ค่าใช้จ่าย(แยกกลุ่ม)'!M136</f>
        <v>128.43433930456371</v>
      </c>
      <c r="M14" s="171"/>
      <c r="O14" s="171"/>
    </row>
    <row r="15" spans="1:15" ht="15">
      <c r="A15" s="26">
        <v>12</v>
      </c>
      <c r="B15" s="28">
        <f>'10.ค่าใช้จ่าย(แยกกลุ่ม)'!C145</f>
        <v>7141.0943577121589</v>
      </c>
      <c r="C15" s="28">
        <f>'10.ค่าใช้จ่าย(แยกกลุ่ม)'!D145</f>
        <v>32.059507030102552</v>
      </c>
      <c r="D15" s="28">
        <f>'10.ค่าใช้จ่าย(แยกกลุ่ม)'!E145</f>
        <v>2223.3396653416353</v>
      </c>
      <c r="E15" s="28">
        <f>'10.ค่าใช้จ่าย(แยกกลุ่ม)'!F145</f>
        <v>1125.6176122699503</v>
      </c>
      <c r="F15" s="28">
        <f>'10.ค่าใช้จ่าย(แยกกลุ่ม)'!G145</f>
        <v>139.06812403269964</v>
      </c>
      <c r="G15" s="28">
        <f>'10.ค่าใช้จ่าย(แยกกลุ่ม)'!H145</f>
        <v>374.78587234746323</v>
      </c>
      <c r="H15" s="28">
        <f>'10.ค่าใช้จ่าย(แยกกลุ่ม)'!I145</f>
        <v>363.95593783624184</v>
      </c>
      <c r="I15" s="28">
        <f>'10.ค่าใช้จ่าย(แยกกลุ่ม)'!J145</f>
        <v>718.90982026960455</v>
      </c>
      <c r="J15" s="28">
        <f>'10.ค่าใช้จ่าย(แยกกลุ่ม)'!K145</f>
        <v>268.27509681959287</v>
      </c>
      <c r="K15" s="28">
        <f>'10.ค่าใช้จ่าย(แยกกลุ่ม)'!L145</f>
        <v>320.81275479978996</v>
      </c>
      <c r="L15" s="28">
        <f>'10.ค่าใช้จ่าย(แยกกลุ่ม)'!M145</f>
        <v>139.64535518118251</v>
      </c>
      <c r="M15" s="171"/>
      <c r="O15" s="171"/>
    </row>
    <row r="16" spans="1:15" ht="15">
      <c r="A16" s="26">
        <v>13</v>
      </c>
      <c r="B16" s="28" t="str">
        <f>'10.ค่าใช้จ่าย(แยกกลุ่ม)'!C152</f>
        <v>ก</v>
      </c>
      <c r="C16" s="28">
        <f>'10.ค่าใช้จ่าย(แยกกลุ่ม)'!D152</f>
        <v>44.486704959433823</v>
      </c>
      <c r="D16" s="28">
        <f>'10.ค่าใช้จ่าย(แยกกลุ่ม)'!E152</f>
        <v>3845.7061094751998</v>
      </c>
      <c r="E16" s="28">
        <f>'10.ค่าใช้จ่าย(แยกกลุ่ม)'!F152</f>
        <v>2850.6213275917171</v>
      </c>
      <c r="F16" s="28">
        <f>'10.ค่าใช้จ่าย(แยกกลุ่ม)'!G152</f>
        <v>107.02902022288561</v>
      </c>
      <c r="G16" s="28">
        <f>'10.ค่าใช้จ่าย(แยกกลุ่ม)'!H152</f>
        <v>387.88805343825334</v>
      </c>
      <c r="H16" s="28">
        <f>'10.ค่าใช้จ่าย(แยกกลุ่ม)'!I152</f>
        <v>824.9396210674995</v>
      </c>
      <c r="I16" s="28">
        <f>'10.ค่าใช้จ่าย(แยกกลุ่ม)'!J152</f>
        <v>501.16736218653108</v>
      </c>
      <c r="J16" s="28">
        <f>'10.ค่าใช้จ่าย(แยกกลุ่ม)'!K152</f>
        <v>348.77244747838819</v>
      </c>
      <c r="K16" s="28">
        <f>'10.ค่าใช้จ่าย(แยกกลุ่ม)'!L152</f>
        <v>17.926681994262811</v>
      </c>
      <c r="L16" s="28">
        <f>'10.ค่าใช้จ่าย(แยกกลุ่ม)'!M152</f>
        <v>145.07957678553424</v>
      </c>
      <c r="M16" s="171"/>
      <c r="O16" s="171"/>
    </row>
    <row r="17" spans="1:15" ht="15">
      <c r="A17" s="173"/>
      <c r="M17" s="171"/>
      <c r="O17" s="171"/>
    </row>
    <row r="40" spans="1:1" ht="17.399999999999999">
      <c r="A40" s="168" t="s">
        <v>1352</v>
      </c>
    </row>
    <row r="41" spans="1:1" ht="29.25" customHeight="1"/>
  </sheetData>
  <mergeCells count="2">
    <mergeCell ref="A2:A3"/>
    <mergeCell ref="B2:L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Header>&amp;Cสรุปค่าใช้จ่าย&amp;Rสิ่งที่ส่งมาด้วย 1</oddHeader>
    <oddFooter>หน้าที่ &amp;P จาก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22" zoomScale="90" zoomScaleNormal="90" zoomScaleSheetLayoutView="80" workbookViewId="0">
      <selection activeCell="F26" sqref="F26"/>
    </sheetView>
  </sheetViews>
  <sheetFormatPr defaultColWidth="10" defaultRowHeight="21"/>
  <cols>
    <col min="1" max="1" width="22.21875" style="253" customWidth="1"/>
    <col min="2" max="2" width="76.44140625" style="254" customWidth="1"/>
    <col min="3" max="16384" width="10" style="406"/>
  </cols>
  <sheetData>
    <row r="1" spans="1:2">
      <c r="A1" s="478" t="s">
        <v>1353</v>
      </c>
      <c r="B1" s="478"/>
    </row>
    <row r="2" spans="1:2">
      <c r="A2" s="478"/>
      <c r="B2" s="478"/>
    </row>
    <row r="3" spans="1:2">
      <c r="A3" s="253" t="s">
        <v>1326</v>
      </c>
    </row>
    <row r="5" spans="1:2">
      <c r="A5" s="255" t="s">
        <v>246</v>
      </c>
      <c r="B5" s="256" t="s">
        <v>1327</v>
      </c>
    </row>
    <row r="6" spans="1:2" ht="42">
      <c r="A6" s="251" t="s">
        <v>1494</v>
      </c>
      <c r="B6" s="384" t="s">
        <v>1488</v>
      </c>
    </row>
    <row r="7" spans="1:2" ht="42">
      <c r="A7" s="251" t="s">
        <v>1495</v>
      </c>
      <c r="B7" s="385" t="s">
        <v>1489</v>
      </c>
    </row>
    <row r="8" spans="1:2" ht="34.799999999999997" customHeight="1">
      <c r="A8" s="252" t="s">
        <v>1462</v>
      </c>
      <c r="B8" s="385" t="s">
        <v>1461</v>
      </c>
    </row>
    <row r="9" spans="1:2">
      <c r="A9" s="386" t="s">
        <v>1458</v>
      </c>
      <c r="B9" s="385" t="s">
        <v>1463</v>
      </c>
    </row>
    <row r="10" spans="1:2">
      <c r="A10" s="251" t="s">
        <v>1465</v>
      </c>
      <c r="B10" s="385" t="s">
        <v>1464</v>
      </c>
    </row>
    <row r="11" spans="1:2" ht="35.4" customHeight="1">
      <c r="A11" s="251" t="s">
        <v>1467</v>
      </c>
      <c r="B11" s="385" t="s">
        <v>1466</v>
      </c>
    </row>
    <row r="12" spans="1:2" ht="42">
      <c r="A12" s="251" t="s">
        <v>1468</v>
      </c>
      <c r="B12" s="385" t="s">
        <v>1490</v>
      </c>
    </row>
    <row r="13" spans="1:2">
      <c r="A13" s="253" t="s">
        <v>1496</v>
      </c>
      <c r="B13" s="257"/>
    </row>
    <row r="14" spans="1:2">
      <c r="B14" s="257"/>
    </row>
    <row r="15" spans="1:2">
      <c r="A15" s="478" t="s">
        <v>1353</v>
      </c>
      <c r="B15" s="478"/>
    </row>
    <row r="16" spans="1:2">
      <c r="A16" s="253" t="s">
        <v>1328</v>
      </c>
      <c r="B16" s="257"/>
    </row>
    <row r="17" spans="1:2">
      <c r="A17" s="255" t="s">
        <v>2</v>
      </c>
      <c r="B17" s="256" t="s">
        <v>1329</v>
      </c>
    </row>
    <row r="18" spans="1:2" ht="54" customHeight="1">
      <c r="A18" s="252" t="s">
        <v>1470</v>
      </c>
      <c r="B18" s="385" t="s">
        <v>1469</v>
      </c>
    </row>
    <row r="19" spans="1:2" ht="42">
      <c r="A19" s="252" t="s">
        <v>1472</v>
      </c>
      <c r="B19" s="385" t="s">
        <v>1471</v>
      </c>
    </row>
    <row r="20" spans="1:2" ht="46.8" customHeight="1">
      <c r="A20" s="252" t="s">
        <v>1473</v>
      </c>
      <c r="B20" s="385" t="s">
        <v>1492</v>
      </c>
    </row>
    <row r="21" spans="1:2" ht="47.4" customHeight="1">
      <c r="A21" s="251" t="s">
        <v>1474</v>
      </c>
      <c r="B21" s="385" t="s">
        <v>1493</v>
      </c>
    </row>
    <row r="22" spans="1:2" ht="42">
      <c r="A22" s="251" t="s">
        <v>1476</v>
      </c>
      <c r="B22" s="385" t="s">
        <v>1475</v>
      </c>
    </row>
    <row r="23" spans="1:2" ht="42">
      <c r="A23" s="407" t="s">
        <v>1478</v>
      </c>
      <c r="B23" s="408" t="s">
        <v>1477</v>
      </c>
    </row>
    <row r="24" spans="1:2" ht="42">
      <c r="A24" s="251" t="s">
        <v>1480</v>
      </c>
      <c r="B24" s="385" t="s">
        <v>1479</v>
      </c>
    </row>
    <row r="25" spans="1:2" ht="46.8" customHeight="1">
      <c r="A25" s="251" t="s">
        <v>1482</v>
      </c>
      <c r="B25" s="385" t="s">
        <v>1481</v>
      </c>
    </row>
    <row r="26" spans="1:2" ht="63">
      <c r="A26" s="251" t="s">
        <v>1484</v>
      </c>
      <c r="B26" s="385" t="s">
        <v>1483</v>
      </c>
    </row>
    <row r="27" spans="1:2" ht="47.4" customHeight="1">
      <c r="A27" s="251" t="s">
        <v>1485</v>
      </c>
      <c r="B27" s="385" t="s">
        <v>1497</v>
      </c>
    </row>
    <row r="28" spans="1:2" ht="63">
      <c r="A28" s="251" t="s">
        <v>1487</v>
      </c>
      <c r="B28" s="385" t="s">
        <v>1486</v>
      </c>
    </row>
    <row r="29" spans="1:2">
      <c r="A29" s="253" t="s">
        <v>1496</v>
      </c>
    </row>
    <row r="30" spans="1:2" ht="24.6">
      <c r="A30" s="409"/>
      <c r="B30" s="410"/>
    </row>
    <row r="31" spans="1:2" s="257" customFormat="1">
      <c r="A31" s="253"/>
    </row>
    <row r="32" spans="1:2" s="257" customFormat="1">
      <c r="A32" s="253"/>
    </row>
    <row r="33" spans="1:1" s="257" customFormat="1">
      <c r="A33" s="253"/>
    </row>
  </sheetData>
  <mergeCells count="3">
    <mergeCell ref="A1:B1"/>
    <mergeCell ref="A2:B2"/>
    <mergeCell ref="A15:B15"/>
  </mergeCells>
  <pageMargins left="0.7" right="0.7" top="0.75" bottom="0.75" header="0.3" footer="0.3"/>
  <pageSetup paperSize="9" scale="88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1.รายชื่อ รพ.</vt:lpstr>
      <vt:lpstr>2.Hosp. Group</vt:lpstr>
      <vt:lpstr>3.สูตรการคำนวณ</vt:lpstr>
      <vt:lpstr>DATA</vt:lpstr>
      <vt:lpstr>4.งบ มี.ค.69</vt:lpstr>
      <vt:lpstr>6.รายรับ</vt:lpstr>
      <vt:lpstr>7.รายจ่าย</vt:lpstr>
      <vt:lpstr>8.คำนวณ</vt:lpstr>
      <vt:lpstr>9.รายได้(แยกกลุ่ม)</vt:lpstr>
      <vt:lpstr>10.ค่าใช้จ่าย(แยกกลุ่ม)</vt:lpstr>
      <vt:lpstr>รายได้(แยกจังหวัด)</vt:lpstr>
      <vt:lpstr>ค่าใช้จ่าย(แยกจังหวัด)</vt:lpstr>
      <vt:lpstr>สรุปรายได้</vt:lpstr>
      <vt:lpstr>สรุปค่าใช้จ่าย</vt:lpstr>
      <vt:lpstr>สรุปรายงาน</vt:lpstr>
      <vt:lpstr>DATA!Print_Area</vt:lpstr>
      <vt:lpstr>'2.Hosp. Group'!Print_Titles</vt:lpstr>
      <vt:lpstr>'3.สูตรการคำนวณ'!Print_Titles</vt:lpstr>
      <vt:lpstr>DATA!Print_Titles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BD-Dell</cp:lastModifiedBy>
  <cp:lastPrinted>2026-06-15T04:32:42Z</cp:lastPrinted>
  <dcterms:created xsi:type="dcterms:W3CDTF">2022-08-11T08:25:14Z</dcterms:created>
  <dcterms:modified xsi:type="dcterms:W3CDTF">2026-06-15T04:32:54Z</dcterms:modified>
</cp:coreProperties>
</file>